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encmsoly1024.eclient.wa.lcl\ofm\ofmprofile$\DarrellJ105\desktop\Higher Ed Capital Scoring Process\2022 Scoring Process\Forms\"/>
    </mc:Choice>
  </mc:AlternateContent>
  <xr:revisionPtr revIDLastSave="0" documentId="13_ncr:1_{95024A81-66E6-442E-8171-1ADAEC09ACAF}" xr6:coauthVersionLast="47" xr6:coauthVersionMax="47" xr10:uidLastSave="{00000000-0000-0000-0000-000000000000}"/>
  <bookViews>
    <workbookView xWindow="-24555" yWindow="3705" windowWidth="21600" windowHeight="12615" firstSheet="1" activeTab="1" xr2:uid="{B9F354E6-D113-40DA-A460-267DCEF8B3E7}"/>
  </bookViews>
  <sheets>
    <sheet name="Data&amp;Calcs" sheetId="3" state="hidden" r:id="rId1"/>
    <sheet name="Reasonableness of Cost" sheetId="12" r:id="rId2"/>
  </sheets>
  <definedNames>
    <definedName name="_xlnm.Print_Area" localSheetId="1">'Reasonableness of Cost'!$B$4:$H$34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2" l="1"/>
  <c r="G16" i="12" s="1"/>
  <c r="F29" i="12" l="1"/>
  <c r="E28" i="12" l="1"/>
  <c r="G28" i="12" s="1"/>
  <c r="E22" i="12"/>
  <c r="G22" i="12" s="1"/>
  <c r="E24" i="12"/>
  <c r="G24" i="12" s="1"/>
  <c r="E27" i="12"/>
  <c r="G27" i="12" s="1"/>
  <c r="E23" i="12"/>
  <c r="G23" i="12" s="1"/>
  <c r="E25" i="12"/>
  <c r="G25" i="12" s="1"/>
  <c r="E26" i="12"/>
  <c r="G26" i="12" s="1"/>
  <c r="A26" i="3"/>
  <c r="G29" i="12" l="1"/>
  <c r="G31" i="12" s="1"/>
  <c r="G33" i="12" s="1"/>
  <c r="B2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tc={C2E5AC81-DC67-414A-8295-B19D4B443D6F}</author>
  </authors>
  <commentList>
    <comment ref="B25" authorId="0" shapeId="0" xr:uid="{C2E5AC81-DC67-414A-8295-B19D4B443D6F}">
      <text>
        <t>[Threaded comment]
Your version of Excel allows you to read this threaded comment; however, any edits to it will get removed if the file is opened in a newer version of Excel. Learn more: https://go.microsoft.com/fwlink/?linkid=870924
Comment:
    Removed this from Project Overview tab</t>
      </text>
    </comment>
  </commentList>
</comments>
</file>

<file path=xl/sharedStrings.xml><?xml version="1.0" encoding="utf-8"?>
<sst xmlns="http://schemas.openxmlformats.org/spreadsheetml/2006/main" count="66" uniqueCount="64">
  <si>
    <t>CBS/OFM Project #:</t>
  </si>
  <si>
    <t>Comprehensive</t>
  </si>
  <si>
    <t>Institution:</t>
  </si>
  <si>
    <t>Project name:</t>
  </si>
  <si>
    <t>Institution</t>
  </si>
  <si>
    <t>Central WA University</t>
  </si>
  <si>
    <t>Eastern WA University</t>
  </si>
  <si>
    <t>The Evergreen State College</t>
  </si>
  <si>
    <t>WA State University</t>
  </si>
  <si>
    <t>Western WA University</t>
  </si>
  <si>
    <t>University of WA</t>
  </si>
  <si>
    <t>University/Campus Classification</t>
  </si>
  <si>
    <t>Regional</t>
  </si>
  <si>
    <t>Research</t>
  </si>
  <si>
    <t>Campus/Location:</t>
  </si>
  <si>
    <t>Scoring category</t>
  </si>
  <si>
    <t>Growth - Major</t>
  </si>
  <si>
    <t>Growth - Standalone</t>
  </si>
  <si>
    <t>Renovation - Major</t>
  </si>
  <si>
    <t>Renovation - Standalone</t>
  </si>
  <si>
    <t>Replacement - Major</t>
  </si>
  <si>
    <t>Replacement - Standalone</t>
  </si>
  <si>
    <t>Research - Major</t>
  </si>
  <si>
    <t>Research - Standalone</t>
  </si>
  <si>
    <t>Infrastructure</t>
  </si>
  <si>
    <t>Acquisition</t>
  </si>
  <si>
    <t>Scoring category:</t>
  </si>
  <si>
    <t>Submittal Status</t>
  </si>
  <si>
    <t>Resubmittal, use score from 2018</t>
  </si>
  <si>
    <t>Resubmittal, use score from 2020</t>
  </si>
  <si>
    <t>Score:</t>
  </si>
  <si>
    <t>Min</t>
  </si>
  <si>
    <t>Max</t>
  </si>
  <si>
    <t>Result</t>
  </si>
  <si>
    <t>Points</t>
  </si>
  <si>
    <t>Degree Totals and Targets Scoring</t>
  </si>
  <si>
    <t>Enrollment change calculation</t>
  </si>
  <si>
    <t>Headcount change calculation</t>
  </si>
  <si>
    <t>Construction End</t>
  </si>
  <si>
    <t>Construction mid-point</t>
  </si>
  <si>
    <t>Classrooms</t>
  </si>
  <si>
    <t>Instructional labs</t>
  </si>
  <si>
    <t>Research labs</t>
  </si>
  <si>
    <t>Administration</t>
  </si>
  <si>
    <t>Libraries</t>
  </si>
  <si>
    <t>Assembly, exhibit and meeting rooms</t>
  </si>
  <si>
    <t>Athletic</t>
  </si>
  <si>
    <t>Construction Index</t>
  </si>
  <si>
    <t>GSF by type</t>
  </si>
  <si>
    <t>Expected MACC/GSF in 2019</t>
  </si>
  <si>
    <t>Expected MACC/GSF</t>
  </si>
  <si>
    <t>Expected MACC</t>
  </si>
  <si>
    <t>2022 new submission</t>
  </si>
  <si>
    <t>Date</t>
  </si>
  <si>
    <t>Reasonableness of Cost Escalation</t>
  </si>
  <si>
    <t>Reasonableness of Cost Score</t>
  </si>
  <si>
    <t>Month-Year</t>
  </si>
  <si>
    <t>Escalation Multiplier</t>
  </si>
  <si>
    <t>C-100 to expected MACC variance:</t>
  </si>
  <si>
    <t>Construction Begin</t>
  </si>
  <si>
    <t>MACC from C-100:</t>
  </si>
  <si>
    <t>Construction mid-point:</t>
  </si>
  <si>
    <t>Reasonableness of Cost Template</t>
  </si>
  <si>
    <t>Complete and include this template as appendix in all growth, renovation, replacement and research proposal packets.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</si>
</sst>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&quot;$&quot;#,##0"/>
    <numFmt numFmtId="167" formatCode="0.0000"/>
    <numFmt numFmtId="168" formatCode="[$-409]m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5" fillId="0" borderId="10" xfId="3" applyBorder="1" applyAlignment="1">
      <alignment horizontal="center"/>
    </xf>
    <xf numFmtId="0" fontId="5" fillId="0" borderId="0" xfId="3" applyBorder="1" applyAlignment="1">
      <alignment horizontal="center"/>
    </xf>
    <xf numFmtId="0" fontId="5" fillId="0" borderId="11" xfId="3" applyBorder="1" applyAlignment="1">
      <alignment horizontal="center"/>
    </xf>
    <xf numFmtId="2" fontId="5" fillId="0" borderId="10" xfId="3" applyNumberFormat="1" applyBorder="1" applyAlignment="1">
      <alignment horizontal="center"/>
    </xf>
    <xf numFmtId="2" fontId="5" fillId="0" borderId="0" xfId="3" applyNumberFormat="1" applyBorder="1" applyAlignment="1">
      <alignment horizontal="center"/>
    </xf>
    <xf numFmtId="2" fontId="5" fillId="0" borderId="12" xfId="3" applyNumberFormat="1" applyBorder="1" applyAlignment="1">
      <alignment horizontal="center"/>
    </xf>
    <xf numFmtId="2" fontId="5" fillId="0" borderId="13" xfId="3" applyNumberFormat="1" applyBorder="1" applyAlignment="1">
      <alignment horizontal="center"/>
    </xf>
    <xf numFmtId="164" fontId="5" fillId="0" borderId="11" xfId="3" applyNumberFormat="1" applyBorder="1" applyAlignment="1">
      <alignment horizontal="center"/>
    </xf>
    <xf numFmtId="164" fontId="5" fillId="0" borderId="14" xfId="3" applyNumberFormat="1" applyBorder="1" applyAlignment="1">
      <alignment horizontal="center"/>
    </xf>
    <xf numFmtId="0" fontId="2" fillId="0" borderId="0" xfId="0" applyFont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/>
    <xf numFmtId="167" fontId="0" fillId="0" borderId="0" xfId="0" applyNumberFormat="1"/>
    <xf numFmtId="0" fontId="4" fillId="0" borderId="0" xfId="0" applyFont="1" applyFill="1" applyBorder="1" applyAlignment="1" applyProtection="1">
      <alignment horizontal="left"/>
    </xf>
    <xf numFmtId="0" fontId="0" fillId="0" borderId="0" xfId="0" applyFont="1" applyProtection="1"/>
    <xf numFmtId="0" fontId="0" fillId="2" borderId="0" xfId="0" applyFont="1" applyFill="1" applyProtection="1"/>
    <xf numFmtId="0" fontId="9" fillId="0" borderId="0" xfId="0" applyFont="1" applyProtection="1"/>
    <xf numFmtId="0" fontId="0" fillId="0" borderId="0" xfId="0" applyFont="1" applyBorder="1" applyProtection="1"/>
    <xf numFmtId="0" fontId="2" fillId="2" borderId="0" xfId="0" applyFont="1" applyFill="1" applyProtection="1"/>
    <xf numFmtId="0" fontId="2" fillId="2" borderId="0" xfId="0" applyFont="1" applyFill="1" applyBorder="1" applyAlignment="1" applyProtection="1">
      <alignment horizontal="left"/>
    </xf>
    <xf numFmtId="0" fontId="2" fillId="0" borderId="0" xfId="0" applyFont="1" applyBorder="1" applyProtection="1"/>
    <xf numFmtId="0" fontId="2" fillId="0" borderId="0" xfId="0" applyFont="1" applyProtection="1"/>
    <xf numFmtId="0" fontId="0" fillId="2" borderId="0" xfId="0" applyFont="1" applyFill="1" applyBorder="1" applyProtection="1"/>
    <xf numFmtId="0" fontId="0" fillId="2" borderId="0" xfId="0" applyFont="1" applyFill="1" applyBorder="1" applyAlignment="1" applyProtection="1">
      <alignment horizontal="left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 vertical="center"/>
    </xf>
    <xf numFmtId="0" fontId="0" fillId="0" borderId="0" xfId="0" applyFont="1" applyFill="1" applyProtection="1"/>
    <xf numFmtId="0" fontId="0" fillId="0" borderId="0" xfId="0" applyFont="1" applyFill="1" applyBorder="1" applyAlignment="1" applyProtection="1">
      <alignment horizontal="right" vertical="center" wrapText="1" indent="1"/>
    </xf>
    <xf numFmtId="0" fontId="4" fillId="0" borderId="0" xfId="0" applyFont="1" applyFill="1" applyBorder="1" applyAlignment="1" applyProtection="1"/>
    <xf numFmtId="0" fontId="0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2" fillId="0" borderId="0" xfId="0" applyFont="1" applyAlignment="1">
      <alignment wrapText="1"/>
    </xf>
    <xf numFmtId="168" fontId="0" fillId="0" borderId="0" xfId="0" applyNumberFormat="1"/>
    <xf numFmtId="9" fontId="0" fillId="0" borderId="0" xfId="2" applyNumberFormat="1" applyFont="1"/>
    <xf numFmtId="0" fontId="3" fillId="0" borderId="0" xfId="0" applyFont="1" applyBorder="1" applyAlignment="1" applyProtection="1"/>
    <xf numFmtId="0" fontId="10" fillId="0" borderId="0" xfId="0" applyFont="1" applyAlignment="1" applyProtection="1"/>
    <xf numFmtId="0" fontId="0" fillId="0" borderId="0" xfId="0" applyProtection="1"/>
    <xf numFmtId="0" fontId="2" fillId="0" borderId="0" xfId="0" applyFont="1" applyAlignment="1" applyProtection="1">
      <alignment horizontal="center" vertical="center" wrapText="1"/>
    </xf>
    <xf numFmtId="168" fontId="0" fillId="4" borderId="6" xfId="0" applyNumberFormat="1" applyFill="1" applyBorder="1" applyProtection="1"/>
    <xf numFmtId="167" fontId="0" fillId="4" borderId="6" xfId="0" applyNumberFormat="1" applyFill="1" applyBorder="1" applyProtection="1"/>
    <xf numFmtId="167" fontId="0" fillId="0" borderId="0" xfId="0" applyNumberFormat="1" applyProtection="1"/>
    <xf numFmtId="0" fontId="0" fillId="0" borderId="6" xfId="0" applyBorder="1" applyProtection="1"/>
    <xf numFmtId="9" fontId="0" fillId="4" borderId="6" xfId="2" applyFont="1" applyFill="1" applyBorder="1" applyProtection="1"/>
    <xf numFmtId="0" fontId="0" fillId="0" borderId="0" xfId="0" applyFill="1" applyProtection="1"/>
    <xf numFmtId="168" fontId="0" fillId="3" borderId="6" xfId="0" applyNumberFormat="1" applyFill="1" applyBorder="1" applyProtection="1">
      <protection locked="0"/>
    </xf>
    <xf numFmtId="166" fontId="0" fillId="3" borderId="6" xfId="0" applyNumberFormat="1" applyFill="1" applyBorder="1" applyProtection="1"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right" vertical="center"/>
    </xf>
    <xf numFmtId="0" fontId="0" fillId="0" borderId="5" xfId="0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 wrapText="1"/>
    </xf>
    <xf numFmtId="0" fontId="0" fillId="0" borderId="0" xfId="0" applyFill="1" applyAlignment="1" applyProtection="1">
      <alignment horizontal="right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1" fontId="4" fillId="3" borderId="1" xfId="0" applyNumberFormat="1" applyFont="1" applyFill="1" applyBorder="1" applyAlignment="1" applyProtection="1">
      <alignment horizontal="left" vertical="center"/>
      <protection locked="0"/>
    </xf>
    <xf numFmtId="1" fontId="4" fillId="3" borderId="3" xfId="0" applyNumberFormat="1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2" fillId="5" borderId="15" xfId="0" applyFont="1" applyFill="1" applyBorder="1" applyProtection="1"/>
    <xf numFmtId="166" fontId="0" fillId="4" borderId="6" xfId="9" applyNumberFormat="1" applyFont="1" applyFill="1" applyBorder="1" applyAlignment="1" applyProtection="1">
      <alignment vertical="center"/>
    </xf>
    <xf numFmtId="166" fontId="0" fillId="4" borderId="6" xfId="0" applyNumberFormat="1" applyFill="1" applyBorder="1" applyAlignment="1" applyProtection="1">
      <alignment vertical="center"/>
    </xf>
    <xf numFmtId="165" fontId="0" fillId="3" borderId="6" xfId="1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165" fontId="0" fillId="5" borderId="6" xfId="1" applyNumberFormat="1" applyFont="1" applyFill="1" applyBorder="1" applyAlignment="1" applyProtection="1">
      <alignment vertical="center"/>
    </xf>
    <xf numFmtId="166" fontId="0" fillId="5" borderId="6" xfId="0" applyNumberFormat="1" applyFill="1" applyBorder="1" applyAlignment="1" applyProtection="1">
      <alignment vertical="center"/>
    </xf>
  </cellXfs>
  <cellStyles count="12">
    <cellStyle name="Comma" xfId="1" builtinId="3"/>
    <cellStyle name="Comma [0] 2" xfId="4" xr:uid="{ED1C877E-5F1E-4284-B550-17F7E48027E3}"/>
    <cellStyle name="Comma 2" xfId="7" xr:uid="{E7ED8FA5-C0F9-4235-9CC1-B3B38EED09DC}"/>
    <cellStyle name="Currency" xfId="9" builtinId="4"/>
    <cellStyle name="Normal" xfId="0" builtinId="0"/>
    <cellStyle name="Normal 2" xfId="3" xr:uid="{BDE04CC0-0423-4051-801A-74A25EAECF5F}"/>
    <cellStyle name="Normal 2 2" xfId="10" xr:uid="{B0BE31C3-C71C-4184-9E89-333E35C644D9}"/>
    <cellStyle name="Normal 3" xfId="6" xr:uid="{F2F2A26D-1C57-4A49-A498-2266FF094E0A}"/>
    <cellStyle name="Percent" xfId="2" builtinId="5"/>
    <cellStyle name="Percent 2" xfId="5" xr:uid="{9387D44F-76E7-436B-BD21-9A8E50B02E25}"/>
    <cellStyle name="Percent 2 2" xfId="11" xr:uid="{46F18700-13CA-48BC-87AC-36C79D053889}"/>
    <cellStyle name="Percent 3" xfId="8" xr:uid="{3B7D87FB-F8D9-4623-BEB2-A9E4F700C0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ennings, Darrell (OFM)" id="{3C20C7F7-0013-4014-A147-D1BF52C5F5FA}" userId="S::Darrell.Jennings@ofm.wa.gov::1b23b269-e3ba-4aa8-9556-b0db1ed6999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5" dT="2022-05-12T18:33:30.77" personId="{3C20C7F7-0013-4014-A147-D1BF52C5F5FA}" id="{C2E5AC81-DC67-414A-8295-B19D4B443D6F}">
    <text>Removed this from Project Overview tab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645EF-366E-4DD2-87DB-95F02FBF83A4}">
  <sheetPr codeName="Sheet3"/>
  <dimension ref="A2:K181"/>
  <sheetViews>
    <sheetView workbookViewId="0">
      <selection activeCell="I2" sqref="I2:K2"/>
    </sheetView>
  </sheetViews>
  <sheetFormatPr defaultRowHeight="14.5" x14ac:dyDescent="0.35"/>
  <cols>
    <col min="1" max="1" width="28.1796875" bestFit="1" customWidth="1"/>
    <col min="2" max="2" width="30.7265625" bestFit="1" customWidth="1"/>
    <col min="3" max="3" width="24.7265625" bestFit="1" customWidth="1"/>
    <col min="4" max="4" width="41.26953125" bestFit="1" customWidth="1"/>
    <col min="5" max="5" width="13.08984375" style="13" bestFit="1" customWidth="1"/>
    <col min="6" max="6" width="16.08984375" customWidth="1"/>
    <col min="7" max="7" width="14.36328125" customWidth="1"/>
  </cols>
  <sheetData>
    <row r="2" spans="1:11" x14ac:dyDescent="0.35">
      <c r="F2" s="58" t="s">
        <v>54</v>
      </c>
      <c r="G2" s="58"/>
      <c r="I2" s="58" t="s">
        <v>55</v>
      </c>
      <c r="J2" s="58"/>
      <c r="K2" s="58"/>
    </row>
    <row r="3" spans="1:11" s="1" customFormat="1" ht="29" x14ac:dyDescent="0.35">
      <c r="A3" s="1" t="s">
        <v>4</v>
      </c>
      <c r="B3" s="1" t="s">
        <v>11</v>
      </c>
      <c r="C3" s="1" t="s">
        <v>15</v>
      </c>
      <c r="D3" s="1" t="s">
        <v>27</v>
      </c>
      <c r="E3" s="1" t="s">
        <v>56</v>
      </c>
      <c r="F3" s="36" t="s">
        <v>53</v>
      </c>
      <c r="G3" s="36" t="s">
        <v>47</v>
      </c>
      <c r="I3" s="13" t="s">
        <v>31</v>
      </c>
      <c r="J3" s="13" t="s">
        <v>32</v>
      </c>
      <c r="K3" s="13" t="s">
        <v>34</v>
      </c>
    </row>
    <row r="4" spans="1:11" x14ac:dyDescent="0.35">
      <c r="A4" t="s">
        <v>5</v>
      </c>
      <c r="B4" t="s">
        <v>1</v>
      </c>
      <c r="C4" t="s">
        <v>25</v>
      </c>
      <c r="D4" t="s">
        <v>52</v>
      </c>
      <c r="E4" s="37">
        <v>43511</v>
      </c>
      <c r="F4" s="37">
        <v>43511</v>
      </c>
      <c r="G4" s="14">
        <v>1</v>
      </c>
      <c r="I4" s="38">
        <v>0</v>
      </c>
      <c r="J4" s="38">
        <v>1</v>
      </c>
      <c r="K4" s="13">
        <v>10</v>
      </c>
    </row>
    <row r="5" spans="1:11" x14ac:dyDescent="0.35">
      <c r="A5" t="s">
        <v>6</v>
      </c>
      <c r="B5" t="s">
        <v>12</v>
      </c>
      <c r="C5" t="s">
        <v>16</v>
      </c>
      <c r="D5" t="s">
        <v>28</v>
      </c>
      <c r="E5" s="37">
        <v>43539</v>
      </c>
      <c r="F5" s="37">
        <v>43539</v>
      </c>
      <c r="G5" s="14">
        <v>1.0034497391196469</v>
      </c>
      <c r="I5" s="38">
        <v>1.01</v>
      </c>
      <c r="J5" s="38">
        <v>1.05</v>
      </c>
      <c r="K5" s="13">
        <v>9</v>
      </c>
    </row>
    <row r="6" spans="1:11" x14ac:dyDescent="0.35">
      <c r="A6" t="s">
        <v>7</v>
      </c>
      <c r="B6" t="s">
        <v>13</v>
      </c>
      <c r="C6" t="s">
        <v>17</v>
      </c>
      <c r="D6" t="s">
        <v>29</v>
      </c>
      <c r="E6" s="37">
        <v>43570</v>
      </c>
      <c r="F6" s="37">
        <v>43570</v>
      </c>
      <c r="G6" s="14">
        <v>1.0068994782392937</v>
      </c>
      <c r="I6" s="38">
        <v>1.06</v>
      </c>
      <c r="J6" s="38">
        <v>1.1000000000000001</v>
      </c>
      <c r="K6" s="13">
        <v>8</v>
      </c>
    </row>
    <row r="7" spans="1:11" x14ac:dyDescent="0.35">
      <c r="A7" t="s">
        <v>10</v>
      </c>
      <c r="C7" t="s">
        <v>24</v>
      </c>
      <c r="E7" s="37">
        <v>43600</v>
      </c>
      <c r="F7" s="37">
        <v>43600</v>
      </c>
      <c r="G7" s="14">
        <v>1.0103492173589406</v>
      </c>
      <c r="I7" s="38">
        <v>1.1100000000000001</v>
      </c>
      <c r="J7" s="38">
        <v>1.1499999999999999</v>
      </c>
      <c r="K7" s="13">
        <v>7</v>
      </c>
    </row>
    <row r="8" spans="1:11" x14ac:dyDescent="0.35">
      <c r="A8" t="s">
        <v>8</v>
      </c>
      <c r="C8" t="s">
        <v>18</v>
      </c>
      <c r="E8" s="37">
        <v>43631</v>
      </c>
      <c r="F8" s="37">
        <v>43631</v>
      </c>
      <c r="G8" s="14">
        <v>1.0119873852612822</v>
      </c>
      <c r="I8" s="38">
        <v>1.1599999999999999</v>
      </c>
      <c r="J8" s="38">
        <v>1.2</v>
      </c>
      <c r="K8" s="13">
        <v>6</v>
      </c>
    </row>
    <row r="9" spans="1:11" x14ac:dyDescent="0.35">
      <c r="A9" t="s">
        <v>9</v>
      </c>
      <c r="C9" t="s">
        <v>19</v>
      </c>
      <c r="E9" s="37">
        <v>43661</v>
      </c>
      <c r="F9" s="37">
        <v>43661</v>
      </c>
      <c r="G9" s="14">
        <v>1.0136255531636238</v>
      </c>
      <c r="I9" s="38">
        <v>1.21</v>
      </c>
      <c r="J9" s="38">
        <v>1.25</v>
      </c>
      <c r="K9" s="13">
        <v>5</v>
      </c>
    </row>
    <row r="10" spans="1:11" x14ac:dyDescent="0.35">
      <c r="C10" t="s">
        <v>20</v>
      </c>
      <c r="E10" s="37">
        <v>43692</v>
      </c>
      <c r="F10" s="37">
        <v>43692</v>
      </c>
      <c r="G10" s="14">
        <v>1.0152637210659654</v>
      </c>
      <c r="I10" s="38">
        <v>1.26</v>
      </c>
      <c r="J10" s="38">
        <v>1.3</v>
      </c>
      <c r="K10" s="13">
        <v>4</v>
      </c>
    </row>
    <row r="11" spans="1:11" x14ac:dyDescent="0.35">
      <c r="C11" t="s">
        <v>21</v>
      </c>
      <c r="E11" s="37">
        <v>43723</v>
      </c>
      <c r="F11" s="37">
        <v>43723</v>
      </c>
      <c r="G11" s="14">
        <v>1.0165593116875247</v>
      </c>
      <c r="I11" s="38">
        <v>1.31</v>
      </c>
      <c r="J11" s="38">
        <v>1.35</v>
      </c>
      <c r="K11" s="13">
        <v>3</v>
      </c>
    </row>
    <row r="12" spans="1:11" x14ac:dyDescent="0.35">
      <c r="C12" t="s">
        <v>22</v>
      </c>
      <c r="E12" s="37">
        <v>43753</v>
      </c>
      <c r="F12" s="37">
        <v>43753</v>
      </c>
      <c r="G12" s="14">
        <v>1.0178549023090839</v>
      </c>
      <c r="I12" s="38">
        <v>1.36</v>
      </c>
      <c r="J12" s="38">
        <v>1.4</v>
      </c>
      <c r="K12" s="13">
        <v>2</v>
      </c>
    </row>
    <row r="13" spans="1:11" x14ac:dyDescent="0.35">
      <c r="C13" t="s">
        <v>23</v>
      </c>
      <c r="E13" s="37">
        <v>43784</v>
      </c>
      <c r="F13" s="37">
        <v>43784</v>
      </c>
      <c r="G13" s="14">
        <v>1.019150492930643</v>
      </c>
      <c r="I13" s="38">
        <v>1.41</v>
      </c>
      <c r="J13" s="38">
        <v>1.45</v>
      </c>
      <c r="K13" s="13">
        <v>1</v>
      </c>
    </row>
    <row r="14" spans="1:11" x14ac:dyDescent="0.35">
      <c r="E14" s="37">
        <v>43814</v>
      </c>
      <c r="F14" s="37">
        <v>43814</v>
      </c>
      <c r="G14" s="14">
        <v>1.018930566775079</v>
      </c>
      <c r="I14" s="38">
        <v>1.46</v>
      </c>
      <c r="J14" s="38">
        <v>1.5</v>
      </c>
      <c r="K14" s="13">
        <v>0</v>
      </c>
    </row>
    <row r="15" spans="1:11" x14ac:dyDescent="0.35">
      <c r="E15" s="37">
        <v>43845</v>
      </c>
      <c r="F15" s="37">
        <v>43845</v>
      </c>
      <c r="G15" s="14">
        <v>1.018710640619515</v>
      </c>
    </row>
    <row r="16" spans="1:11" x14ac:dyDescent="0.35">
      <c r="E16" s="37">
        <v>43876</v>
      </c>
      <c r="F16" s="37">
        <v>43876</v>
      </c>
      <c r="G16" s="14">
        <v>1.0184907144639512</v>
      </c>
    </row>
    <row r="17" spans="1:7" ht="15" thickBot="1" x14ac:dyDescent="0.4">
      <c r="E17" s="37">
        <v>43905</v>
      </c>
      <c r="F17" s="37">
        <v>43905</v>
      </c>
      <c r="G17" s="14">
        <v>1.0194916604283768</v>
      </c>
    </row>
    <row r="18" spans="1:7" x14ac:dyDescent="0.35">
      <c r="A18" s="55" t="s">
        <v>35</v>
      </c>
      <c r="B18" s="56"/>
      <c r="C18" s="57"/>
      <c r="E18" s="37">
        <v>43936</v>
      </c>
      <c r="F18" s="37">
        <v>43936</v>
      </c>
      <c r="G18" s="14">
        <v>1.0204926063928024</v>
      </c>
    </row>
    <row r="19" spans="1:7" x14ac:dyDescent="0.35">
      <c r="A19" s="2" t="s">
        <v>31</v>
      </c>
      <c r="B19" s="3" t="s">
        <v>32</v>
      </c>
      <c r="C19" s="4" t="s">
        <v>33</v>
      </c>
      <c r="E19" s="37">
        <v>43966</v>
      </c>
      <c r="F19" s="37">
        <v>43966</v>
      </c>
      <c r="G19" s="14">
        <v>1.0214935523572277</v>
      </c>
    </row>
    <row r="20" spans="1:7" x14ac:dyDescent="0.35">
      <c r="A20" s="5">
        <v>0</v>
      </c>
      <c r="B20" s="6">
        <v>0.499</v>
      </c>
      <c r="C20" s="9">
        <v>3</v>
      </c>
      <c r="E20" s="37">
        <v>43997</v>
      </c>
      <c r="F20" s="37">
        <v>43997</v>
      </c>
      <c r="G20" s="14">
        <v>1.0240917825155886</v>
      </c>
    </row>
    <row r="21" spans="1:7" x14ac:dyDescent="0.35">
      <c r="A21" s="5">
        <v>0.5</v>
      </c>
      <c r="B21" s="6">
        <v>0.745</v>
      </c>
      <c r="C21" s="9">
        <v>2</v>
      </c>
      <c r="E21" s="37">
        <v>44027</v>
      </c>
      <c r="F21" s="37">
        <v>44027</v>
      </c>
      <c r="G21" s="14">
        <v>1.0266900126739495</v>
      </c>
    </row>
    <row r="22" spans="1:7" x14ac:dyDescent="0.35">
      <c r="A22" s="5">
        <v>0.75</v>
      </c>
      <c r="B22" s="6">
        <v>0.999</v>
      </c>
      <c r="C22" s="9">
        <v>1</v>
      </c>
      <c r="E22" s="37">
        <v>44058</v>
      </c>
      <c r="F22" s="37">
        <v>44058</v>
      </c>
      <c r="G22" s="14">
        <v>1.0292882428323107</v>
      </c>
    </row>
    <row r="23" spans="1:7" ht="15" thickBot="1" x14ac:dyDescent="0.4">
      <c r="A23" s="7">
        <v>1</v>
      </c>
      <c r="B23" s="8">
        <v>10</v>
      </c>
      <c r="C23" s="10">
        <v>0</v>
      </c>
      <c r="E23" s="37">
        <v>44089</v>
      </c>
      <c r="F23" s="37">
        <v>44089</v>
      </c>
      <c r="G23" s="14">
        <v>1.033162326649552</v>
      </c>
    </row>
    <row r="24" spans="1:7" x14ac:dyDescent="0.35">
      <c r="E24" s="37">
        <v>44119</v>
      </c>
      <c r="F24" s="37">
        <v>44119</v>
      </c>
      <c r="G24" s="14">
        <v>1.0370364104667933</v>
      </c>
    </row>
    <row r="25" spans="1:7" x14ac:dyDescent="0.35">
      <c r="A25" s="11" t="s">
        <v>36</v>
      </c>
      <c r="B25" s="11" t="s">
        <v>37</v>
      </c>
      <c r="E25" s="37">
        <v>44150</v>
      </c>
      <c r="F25" s="37">
        <v>44150</v>
      </c>
      <c r="G25" s="14">
        <v>1.0409104942840346</v>
      </c>
    </row>
    <row r="26" spans="1:7" x14ac:dyDescent="0.35">
      <c r="A26" s="12" t="e">
        <f>(#REF!-#REF!)/#REF!</f>
        <v>#REF!</v>
      </c>
      <c r="B26" s="12" t="e">
        <f>(#REF!-#REF!)/#REF!</f>
        <v>#REF!</v>
      </c>
      <c r="E26" s="37">
        <v>44180</v>
      </c>
      <c r="F26" s="37">
        <v>44180</v>
      </c>
      <c r="G26" s="14">
        <v>1.0486755793150992</v>
      </c>
    </row>
    <row r="27" spans="1:7" x14ac:dyDescent="0.35">
      <c r="E27" s="37">
        <v>44211</v>
      </c>
      <c r="F27" s="37">
        <v>44211</v>
      </c>
      <c r="G27" s="14">
        <v>1.0564406643461639</v>
      </c>
    </row>
    <row r="28" spans="1:7" x14ac:dyDescent="0.35">
      <c r="E28" s="37">
        <v>44242</v>
      </c>
      <c r="F28" s="37">
        <v>44242</v>
      </c>
      <c r="G28" s="14">
        <v>1.0642057493772286</v>
      </c>
    </row>
    <row r="29" spans="1:7" x14ac:dyDescent="0.35">
      <c r="E29" s="37">
        <v>44270</v>
      </c>
      <c r="F29" s="37">
        <v>44270</v>
      </c>
      <c r="G29" s="14">
        <v>1.0729252575321184</v>
      </c>
    </row>
    <row r="30" spans="1:7" x14ac:dyDescent="0.35">
      <c r="E30" s="37">
        <v>44301</v>
      </c>
      <c r="F30" s="37">
        <v>44301</v>
      </c>
      <c r="G30" s="14">
        <v>1.0816447656870083</v>
      </c>
    </row>
    <row r="31" spans="1:7" x14ac:dyDescent="0.35">
      <c r="E31" s="37">
        <v>44331</v>
      </c>
      <c r="F31" s="37">
        <v>44331</v>
      </c>
      <c r="G31" s="14">
        <v>1.0903642738418984</v>
      </c>
    </row>
    <row r="32" spans="1:7" x14ac:dyDescent="0.35">
      <c r="E32" s="37">
        <v>44362</v>
      </c>
      <c r="F32" s="37">
        <v>44362</v>
      </c>
      <c r="G32" s="14">
        <v>1.1007557846922935</v>
      </c>
    </row>
    <row r="33" spans="5:7" x14ac:dyDescent="0.35">
      <c r="E33" s="37">
        <v>44392</v>
      </c>
      <c r="F33" s="37">
        <v>44392</v>
      </c>
      <c r="G33" s="14">
        <v>1.1111472955426887</v>
      </c>
    </row>
    <row r="34" spans="5:7" x14ac:dyDescent="0.35">
      <c r="E34" s="37">
        <v>44423</v>
      </c>
      <c r="F34" s="37">
        <v>44423</v>
      </c>
      <c r="G34" s="14">
        <v>1.121538806393084</v>
      </c>
    </row>
    <row r="35" spans="5:7" x14ac:dyDescent="0.35">
      <c r="E35" s="37">
        <v>44454</v>
      </c>
      <c r="F35" s="37">
        <v>44454</v>
      </c>
      <c r="G35" s="14">
        <v>1.1362030877068328</v>
      </c>
    </row>
    <row r="36" spans="5:7" x14ac:dyDescent="0.35">
      <c r="E36" s="37">
        <v>44484</v>
      </c>
      <c r="F36" s="37">
        <v>44484</v>
      </c>
      <c r="G36" s="14">
        <v>1.1508673690205815</v>
      </c>
    </row>
    <row r="37" spans="5:7" x14ac:dyDescent="0.35">
      <c r="E37" s="37">
        <v>44515</v>
      </c>
      <c r="F37" s="37">
        <v>44515</v>
      </c>
      <c r="G37" s="14">
        <v>1.16553165033433</v>
      </c>
    </row>
    <row r="38" spans="5:7" x14ac:dyDescent="0.35">
      <c r="E38" s="37">
        <v>44545</v>
      </c>
      <c r="F38" s="37">
        <v>44545</v>
      </c>
      <c r="G38" s="14">
        <v>1.1806256335212575</v>
      </c>
    </row>
    <row r="39" spans="5:7" x14ac:dyDescent="0.35">
      <c r="E39" s="37">
        <v>44576</v>
      </c>
      <c r="F39" s="37">
        <v>44576</v>
      </c>
      <c r="G39" s="14">
        <v>1.1957196167081849</v>
      </c>
    </row>
    <row r="40" spans="5:7" x14ac:dyDescent="0.35">
      <c r="E40" s="37">
        <v>44607</v>
      </c>
      <c r="F40" s="37">
        <v>44607</v>
      </c>
      <c r="G40" s="14">
        <v>1.2108135998951124</v>
      </c>
    </row>
    <row r="41" spans="5:7" x14ac:dyDescent="0.35">
      <c r="E41" s="37">
        <v>44635</v>
      </c>
      <c r="F41" s="37">
        <v>44635</v>
      </c>
      <c r="G41" s="14">
        <v>1.2199698588384236</v>
      </c>
    </row>
    <row r="42" spans="5:7" x14ac:dyDescent="0.35">
      <c r="E42" s="37">
        <v>44666</v>
      </c>
      <c r="F42" s="37">
        <v>44666</v>
      </c>
      <c r="G42" s="14">
        <v>1.2291261177817348</v>
      </c>
    </row>
    <row r="43" spans="5:7" x14ac:dyDescent="0.35">
      <c r="E43" s="37">
        <v>44696</v>
      </c>
      <c r="F43" s="37">
        <v>44696</v>
      </c>
      <c r="G43" s="14">
        <v>1.2382823767250457</v>
      </c>
    </row>
    <row r="44" spans="5:7" x14ac:dyDescent="0.35">
      <c r="E44" s="37">
        <v>44727</v>
      </c>
      <c r="F44" s="37">
        <v>44727</v>
      </c>
      <c r="G44" s="14">
        <v>1.2429952814561367</v>
      </c>
    </row>
    <row r="45" spans="5:7" x14ac:dyDescent="0.35">
      <c r="E45" s="37">
        <v>44757</v>
      </c>
      <c r="F45" s="37">
        <v>44757</v>
      </c>
      <c r="G45" s="14">
        <v>1.2477081861872277</v>
      </c>
    </row>
    <row r="46" spans="5:7" x14ac:dyDescent="0.35">
      <c r="E46" s="37">
        <v>44788</v>
      </c>
      <c r="F46" s="37">
        <v>44788</v>
      </c>
      <c r="G46" s="14">
        <v>1.2524210909183187</v>
      </c>
    </row>
    <row r="47" spans="5:7" x14ac:dyDescent="0.35">
      <c r="E47" s="37">
        <v>44819</v>
      </c>
      <c r="F47" s="37">
        <v>44819</v>
      </c>
      <c r="G47" s="14">
        <v>1.2567464462893807</v>
      </c>
    </row>
    <row r="48" spans="5:7" x14ac:dyDescent="0.35">
      <c r="E48" s="37">
        <v>44849</v>
      </c>
      <c r="F48" s="37">
        <v>44849</v>
      </c>
      <c r="G48" s="14">
        <v>1.2610718016604427</v>
      </c>
    </row>
    <row r="49" spans="5:7" x14ac:dyDescent="0.35">
      <c r="E49" s="37">
        <v>44880</v>
      </c>
      <c r="F49" s="37">
        <v>44880</v>
      </c>
      <c r="G49" s="14">
        <v>1.2653971570315046</v>
      </c>
    </row>
    <row r="50" spans="5:7" x14ac:dyDescent="0.35">
      <c r="E50" s="37">
        <v>44910</v>
      </c>
      <c r="F50" s="37">
        <v>44910</v>
      </c>
      <c r="G50" s="14">
        <v>1.2695372669099954</v>
      </c>
    </row>
    <row r="51" spans="5:7" x14ac:dyDescent="0.35">
      <c r="E51" s="37">
        <v>44941</v>
      </c>
      <c r="F51" s="37">
        <v>44941</v>
      </c>
      <c r="G51" s="14">
        <v>1.2736773767884861</v>
      </c>
    </row>
    <row r="52" spans="5:7" x14ac:dyDescent="0.35">
      <c r="E52" s="37">
        <v>44972</v>
      </c>
      <c r="F52" s="37">
        <v>44972</v>
      </c>
      <c r="G52" s="14">
        <v>1.2778174866669767</v>
      </c>
    </row>
    <row r="53" spans="5:7" x14ac:dyDescent="0.35">
      <c r="E53" s="37">
        <v>45000</v>
      </c>
      <c r="F53" s="37">
        <v>45000</v>
      </c>
      <c r="G53" s="14">
        <v>1.2818474924893808</v>
      </c>
    </row>
    <row r="54" spans="5:7" x14ac:dyDescent="0.35">
      <c r="E54" s="37">
        <v>45031</v>
      </c>
      <c r="F54" s="37">
        <v>45031</v>
      </c>
      <c r="G54" s="14">
        <v>1.2858774983117849</v>
      </c>
    </row>
    <row r="55" spans="5:7" x14ac:dyDescent="0.35">
      <c r="E55" s="37">
        <v>45061</v>
      </c>
      <c r="F55" s="37">
        <v>45061</v>
      </c>
      <c r="G55" s="14">
        <v>1.2899075041341888</v>
      </c>
    </row>
    <row r="56" spans="5:7" x14ac:dyDescent="0.35">
      <c r="E56" s="37">
        <v>45092</v>
      </c>
      <c r="F56" s="37">
        <v>45092</v>
      </c>
      <c r="G56" s="14">
        <v>1.29383769731676</v>
      </c>
    </row>
    <row r="57" spans="5:7" x14ac:dyDescent="0.35">
      <c r="E57" s="37">
        <v>45122</v>
      </c>
      <c r="F57" s="37">
        <v>45122</v>
      </c>
      <c r="G57" s="14">
        <v>1.2977678904993313</v>
      </c>
    </row>
    <row r="58" spans="5:7" x14ac:dyDescent="0.35">
      <c r="E58" s="37">
        <v>45153</v>
      </c>
      <c r="F58" s="37">
        <v>45153</v>
      </c>
      <c r="G58" s="14">
        <v>1.3016980836819023</v>
      </c>
    </row>
    <row r="59" spans="5:7" x14ac:dyDescent="0.35">
      <c r="E59" s="37">
        <v>45184</v>
      </c>
      <c r="F59" s="37">
        <v>45184</v>
      </c>
      <c r="G59" s="14">
        <v>1.3057106081945051</v>
      </c>
    </row>
    <row r="60" spans="5:7" x14ac:dyDescent="0.35">
      <c r="E60" s="37">
        <v>45214</v>
      </c>
      <c r="F60" s="37">
        <v>45214</v>
      </c>
      <c r="G60" s="14">
        <v>1.3097231327071079</v>
      </c>
    </row>
    <row r="61" spans="5:7" x14ac:dyDescent="0.35">
      <c r="E61" s="37">
        <v>45245</v>
      </c>
      <c r="F61" s="37">
        <v>45245</v>
      </c>
      <c r="G61" s="14">
        <v>1.3137356572197105</v>
      </c>
    </row>
    <row r="62" spans="5:7" x14ac:dyDescent="0.35">
      <c r="E62" s="37">
        <v>45275</v>
      </c>
      <c r="F62" s="37">
        <v>45275</v>
      </c>
      <c r="G62" s="14">
        <v>1.3177779281546365</v>
      </c>
    </row>
    <row r="63" spans="5:7" x14ac:dyDescent="0.35">
      <c r="E63" s="37">
        <v>45306</v>
      </c>
      <c r="F63" s="37">
        <v>45306</v>
      </c>
      <c r="G63" s="14">
        <v>1.3218201990895624</v>
      </c>
    </row>
    <row r="64" spans="5:7" x14ac:dyDescent="0.35">
      <c r="E64" s="37">
        <v>45337</v>
      </c>
      <c r="F64" s="37">
        <v>45337</v>
      </c>
      <c r="G64" s="14">
        <v>1.3258624700244881</v>
      </c>
    </row>
    <row r="65" spans="5:7" x14ac:dyDescent="0.35">
      <c r="E65" s="37">
        <v>45366</v>
      </c>
      <c r="F65" s="37">
        <v>45366</v>
      </c>
      <c r="G65" s="14">
        <v>1.3298090166904217</v>
      </c>
    </row>
    <row r="66" spans="5:7" x14ac:dyDescent="0.35">
      <c r="E66" s="37">
        <v>45397</v>
      </c>
      <c r="F66" s="37">
        <v>45397</v>
      </c>
      <c r="G66" s="14">
        <v>1.3337555633563554</v>
      </c>
    </row>
    <row r="67" spans="5:7" x14ac:dyDescent="0.35">
      <c r="E67" s="37">
        <v>45427</v>
      </c>
      <c r="F67" s="37">
        <v>45427</v>
      </c>
      <c r="G67" s="14">
        <v>1.3377021100222888</v>
      </c>
    </row>
    <row r="68" spans="5:7" x14ac:dyDescent="0.35">
      <c r="E68" s="37">
        <v>45458</v>
      </c>
      <c r="F68" s="37">
        <v>45458</v>
      </c>
      <c r="G68" s="14">
        <v>1.3416473878834787</v>
      </c>
    </row>
    <row r="69" spans="5:7" x14ac:dyDescent="0.35">
      <c r="E69" s="37">
        <v>45488</v>
      </c>
      <c r="F69" s="37">
        <v>45488</v>
      </c>
      <c r="G69" s="14">
        <v>1.3455926657446686</v>
      </c>
    </row>
    <row r="70" spans="5:7" x14ac:dyDescent="0.35">
      <c r="E70" s="37">
        <v>45519</v>
      </c>
      <c r="F70" s="37">
        <v>45519</v>
      </c>
      <c r="G70" s="14">
        <v>1.3495379436058585</v>
      </c>
    </row>
    <row r="71" spans="5:7" x14ac:dyDescent="0.35">
      <c r="E71" s="37">
        <v>45550</v>
      </c>
      <c r="F71" s="37">
        <v>45550</v>
      </c>
      <c r="G71" s="14">
        <v>1.35347250711588</v>
      </c>
    </row>
    <row r="72" spans="5:7" x14ac:dyDescent="0.35">
      <c r="E72" s="37">
        <v>45580</v>
      </c>
      <c r="F72" s="37">
        <v>45580</v>
      </c>
      <c r="G72" s="14">
        <v>1.3574070706259014</v>
      </c>
    </row>
    <row r="73" spans="5:7" x14ac:dyDescent="0.35">
      <c r="E73" s="37">
        <v>45611</v>
      </c>
      <c r="F73" s="37">
        <v>45611</v>
      </c>
      <c r="G73" s="14">
        <v>1.361341634135923</v>
      </c>
    </row>
    <row r="74" spans="5:7" x14ac:dyDescent="0.35">
      <c r="E74" s="37">
        <v>45641</v>
      </c>
      <c r="F74" s="37">
        <v>45641</v>
      </c>
      <c r="G74" s="14">
        <v>1.3652467331802312</v>
      </c>
    </row>
    <row r="75" spans="5:7" x14ac:dyDescent="0.35">
      <c r="E75" s="37">
        <v>45672</v>
      </c>
      <c r="F75" s="37">
        <v>45672</v>
      </c>
      <c r="G75" s="14">
        <v>1.3691518322245393</v>
      </c>
    </row>
    <row r="76" spans="5:7" x14ac:dyDescent="0.35">
      <c r="E76" s="37">
        <v>45703</v>
      </c>
      <c r="F76" s="37">
        <v>45703</v>
      </c>
      <c r="G76" s="14">
        <v>1.3730569312688472</v>
      </c>
    </row>
    <row r="77" spans="5:7" x14ac:dyDescent="0.35">
      <c r="E77" s="37">
        <v>45731</v>
      </c>
      <c r="F77" s="37">
        <v>45731</v>
      </c>
      <c r="G77" s="14">
        <v>1.3770019271734273</v>
      </c>
    </row>
    <row r="78" spans="5:7" x14ac:dyDescent="0.35">
      <c r="E78" s="37">
        <v>45762</v>
      </c>
      <c r="F78" s="37">
        <v>45762</v>
      </c>
      <c r="G78" s="14">
        <v>1.3809469230780074</v>
      </c>
    </row>
    <row r="79" spans="5:7" x14ac:dyDescent="0.35">
      <c r="E79" s="37">
        <v>45792</v>
      </c>
      <c r="F79" s="37">
        <v>45792</v>
      </c>
      <c r="G79" s="14">
        <v>1.3848919189825877</v>
      </c>
    </row>
    <row r="80" spans="5:7" x14ac:dyDescent="0.35">
      <c r="E80" s="37">
        <v>45823</v>
      </c>
      <c r="F80" s="37">
        <v>45823</v>
      </c>
      <c r="G80" s="14">
        <v>1.3888879490335233</v>
      </c>
    </row>
    <row r="81" spans="5:7" x14ac:dyDescent="0.35">
      <c r="E81" s="37">
        <v>45853</v>
      </c>
      <c r="F81" s="37">
        <v>45853</v>
      </c>
      <c r="G81" s="14">
        <v>1.3928839790844589</v>
      </c>
    </row>
    <row r="82" spans="5:7" x14ac:dyDescent="0.35">
      <c r="E82" s="37">
        <v>45884</v>
      </c>
      <c r="F82" s="37">
        <v>45884</v>
      </c>
      <c r="G82" s="14">
        <v>1.3968800091353943</v>
      </c>
    </row>
    <row r="83" spans="5:7" x14ac:dyDescent="0.35">
      <c r="E83" s="37">
        <v>45915</v>
      </c>
      <c r="F83" s="37">
        <v>45915</v>
      </c>
      <c r="G83" s="14">
        <v>1.4009097330011886</v>
      </c>
    </row>
    <row r="84" spans="5:7" x14ac:dyDescent="0.35">
      <c r="E84" s="37">
        <v>45945</v>
      </c>
      <c r="F84" s="37">
        <v>45945</v>
      </c>
      <c r="G84" s="14">
        <v>1.4049394568669828</v>
      </c>
    </row>
    <row r="85" spans="5:7" x14ac:dyDescent="0.35">
      <c r="E85" s="37">
        <v>45976</v>
      </c>
      <c r="F85" s="37">
        <v>45976</v>
      </c>
      <c r="G85" s="14">
        <v>1.4089691807327771</v>
      </c>
    </row>
    <row r="86" spans="5:7" x14ac:dyDescent="0.35">
      <c r="E86" s="37">
        <v>46006</v>
      </c>
      <c r="F86" s="37">
        <v>46006</v>
      </c>
      <c r="G86" s="14">
        <v>1.4130576925516933</v>
      </c>
    </row>
    <row r="87" spans="5:7" x14ac:dyDescent="0.35">
      <c r="E87" s="37">
        <v>46037</v>
      </c>
      <c r="F87" s="37">
        <v>46037</v>
      </c>
      <c r="G87" s="14">
        <v>1.4171462043706096</v>
      </c>
    </row>
    <row r="88" spans="5:7" x14ac:dyDescent="0.35">
      <c r="E88" s="37">
        <v>46068</v>
      </c>
      <c r="F88" s="37">
        <v>46068</v>
      </c>
      <c r="G88" s="14">
        <v>1.4212347161895256</v>
      </c>
    </row>
    <row r="89" spans="5:7" x14ac:dyDescent="0.35">
      <c r="E89" s="37">
        <v>46096</v>
      </c>
      <c r="F89" s="37">
        <v>46096</v>
      </c>
      <c r="G89" s="14">
        <v>1.4253687640009078</v>
      </c>
    </row>
    <row r="90" spans="5:7" x14ac:dyDescent="0.35">
      <c r="E90" s="37">
        <v>46127</v>
      </c>
      <c r="F90" s="37">
        <v>46127</v>
      </c>
      <c r="G90" s="14">
        <v>1.4295028118122901</v>
      </c>
    </row>
    <row r="91" spans="5:7" x14ac:dyDescent="0.35">
      <c r="E91" s="37">
        <v>46157</v>
      </c>
      <c r="F91" s="37">
        <v>46157</v>
      </c>
      <c r="G91" s="14">
        <v>1.4336368596236724</v>
      </c>
    </row>
    <row r="92" spans="5:7" x14ac:dyDescent="0.35">
      <c r="E92" s="37">
        <v>46188</v>
      </c>
      <c r="F92" s="37">
        <v>46188</v>
      </c>
      <c r="G92" s="14">
        <v>1.4377937459204402</v>
      </c>
    </row>
    <row r="93" spans="5:7" x14ac:dyDescent="0.35">
      <c r="E93" s="37">
        <v>46218</v>
      </c>
      <c r="F93" s="37">
        <v>46218</v>
      </c>
      <c r="G93" s="14">
        <v>1.441950632217208</v>
      </c>
    </row>
    <row r="94" spans="5:7" x14ac:dyDescent="0.35">
      <c r="E94" s="37">
        <v>46249</v>
      </c>
      <c r="F94" s="37">
        <v>46249</v>
      </c>
      <c r="G94" s="14">
        <v>1.446107518513976</v>
      </c>
    </row>
    <row r="95" spans="5:7" x14ac:dyDescent="0.35">
      <c r="E95" s="37">
        <v>46280</v>
      </c>
      <c r="F95" s="37">
        <v>46280</v>
      </c>
      <c r="G95" s="14">
        <v>1.4502748372053025</v>
      </c>
    </row>
    <row r="96" spans="5:7" x14ac:dyDescent="0.35">
      <c r="E96" s="37">
        <v>46310</v>
      </c>
      <c r="F96" s="37">
        <v>46310</v>
      </c>
      <c r="G96" s="14">
        <v>1.454442155896629</v>
      </c>
    </row>
    <row r="97" spans="5:7" x14ac:dyDescent="0.35">
      <c r="E97" s="37">
        <v>46341</v>
      </c>
      <c r="F97" s="37">
        <v>46341</v>
      </c>
      <c r="G97" s="14">
        <v>1.4586094745879556</v>
      </c>
    </row>
    <row r="98" spans="5:7" x14ac:dyDescent="0.35">
      <c r="E98" s="37">
        <v>46371</v>
      </c>
      <c r="F98" s="37">
        <v>46371</v>
      </c>
      <c r="G98" s="14">
        <v>1.462761144687444</v>
      </c>
    </row>
    <row r="99" spans="5:7" x14ac:dyDescent="0.35">
      <c r="E99" s="37">
        <v>46402</v>
      </c>
      <c r="F99" s="37">
        <v>46402</v>
      </c>
      <c r="G99" s="14">
        <v>1.4669128147869324</v>
      </c>
    </row>
    <row r="100" spans="5:7" x14ac:dyDescent="0.35">
      <c r="E100" s="37">
        <v>46433</v>
      </c>
      <c r="F100" s="37">
        <v>46433</v>
      </c>
      <c r="G100" s="14">
        <v>1.4710644848864209</v>
      </c>
    </row>
    <row r="101" spans="5:7" x14ac:dyDescent="0.35">
      <c r="E101" s="37">
        <v>46461</v>
      </c>
      <c r="F101" s="37">
        <v>46461</v>
      </c>
      <c r="G101" s="14">
        <v>1.4752047357432165</v>
      </c>
    </row>
    <row r="102" spans="5:7" x14ac:dyDescent="0.35">
      <c r="E102" s="37">
        <v>46492</v>
      </c>
      <c r="F102" s="37">
        <v>46492</v>
      </c>
      <c r="G102" s="14">
        <v>1.4793449866000121</v>
      </c>
    </row>
    <row r="103" spans="5:7" x14ac:dyDescent="0.35">
      <c r="E103" s="37">
        <v>46522</v>
      </c>
      <c r="F103" s="37">
        <v>46522</v>
      </c>
      <c r="G103" s="14">
        <v>1.4834852374568079</v>
      </c>
    </row>
    <row r="104" spans="5:7" x14ac:dyDescent="0.35">
      <c r="E104" s="37">
        <v>46553</v>
      </c>
      <c r="F104" s="37">
        <v>46553</v>
      </c>
      <c r="G104" s="14">
        <v>1.4876677818050581</v>
      </c>
    </row>
    <row r="105" spans="5:7" x14ac:dyDescent="0.35">
      <c r="E105" s="37">
        <v>46583</v>
      </c>
      <c r="F105" s="37">
        <v>46583</v>
      </c>
      <c r="G105" s="14">
        <v>1.4918503261533083</v>
      </c>
    </row>
    <row r="106" spans="5:7" x14ac:dyDescent="0.35">
      <c r="E106" s="37">
        <v>46614</v>
      </c>
      <c r="F106" s="37">
        <v>46614</v>
      </c>
      <c r="G106" s="14">
        <v>1.4960328705015586</v>
      </c>
    </row>
    <row r="107" spans="5:7" x14ac:dyDescent="0.35">
      <c r="E107" s="37">
        <v>46645</v>
      </c>
      <c r="F107" s="37">
        <v>46645</v>
      </c>
      <c r="G107" s="14">
        <v>1.4540271157671547</v>
      </c>
    </row>
    <row r="108" spans="5:7" x14ac:dyDescent="0.35">
      <c r="E108" s="37">
        <v>46675</v>
      </c>
      <c r="F108" s="37">
        <v>46675</v>
      </c>
      <c r="G108" s="14">
        <v>1.4120213610327508</v>
      </c>
    </row>
    <row r="109" spans="5:7" x14ac:dyDescent="0.35">
      <c r="E109" s="37">
        <v>46706</v>
      </c>
      <c r="F109" s="37">
        <v>46706</v>
      </c>
      <c r="G109" s="14">
        <v>1.3700156062983471</v>
      </c>
    </row>
    <row r="110" spans="5:7" x14ac:dyDescent="0.35">
      <c r="E110" s="37">
        <v>46736</v>
      </c>
      <c r="F110" s="37">
        <v>46736</v>
      </c>
      <c r="G110" s="14">
        <v>1.3271046298685099</v>
      </c>
    </row>
    <row r="111" spans="5:7" x14ac:dyDescent="0.35">
      <c r="E111" s="37">
        <v>46767</v>
      </c>
      <c r="F111" s="37">
        <v>46767</v>
      </c>
      <c r="G111" s="14">
        <v>1.2841936534386726</v>
      </c>
    </row>
    <row r="112" spans="5:7" x14ac:dyDescent="0.35">
      <c r="E112" s="37">
        <v>46798</v>
      </c>
      <c r="F112" s="37">
        <v>46798</v>
      </c>
      <c r="G112" s="14">
        <v>1.2412826770088354</v>
      </c>
    </row>
    <row r="113" spans="5:7" x14ac:dyDescent="0.35">
      <c r="E113" s="37">
        <v>46827</v>
      </c>
      <c r="F113" s="37">
        <v>46827</v>
      </c>
      <c r="G113" s="14">
        <v>1.2436835375404083</v>
      </c>
    </row>
    <row r="114" spans="5:7" x14ac:dyDescent="0.35">
      <c r="E114" s="37">
        <v>46858</v>
      </c>
      <c r="F114" s="37">
        <v>46858</v>
      </c>
      <c r="G114" s="14">
        <v>1.2460843980719811</v>
      </c>
    </row>
    <row r="115" spans="5:7" x14ac:dyDescent="0.35">
      <c r="E115" s="37">
        <v>46888</v>
      </c>
      <c r="F115" s="37">
        <v>46888</v>
      </c>
      <c r="G115" s="14">
        <v>1.2484852586035537</v>
      </c>
    </row>
    <row r="116" spans="5:7" x14ac:dyDescent="0.35">
      <c r="E116" s="37">
        <v>46919</v>
      </c>
      <c r="F116" s="37">
        <v>46919</v>
      </c>
      <c r="G116" s="14">
        <v>1.2508951417466367</v>
      </c>
    </row>
    <row r="117" spans="5:7" x14ac:dyDescent="0.35">
      <c r="E117" s="37">
        <v>46949</v>
      </c>
      <c r="F117" s="37">
        <v>46949</v>
      </c>
      <c r="G117" s="14">
        <v>1.2533050248897197</v>
      </c>
    </row>
    <row r="118" spans="5:7" x14ac:dyDescent="0.35">
      <c r="E118" s="37">
        <v>46980</v>
      </c>
      <c r="F118" s="37">
        <v>46980</v>
      </c>
      <c r="G118" s="14">
        <v>1.2557149080328027</v>
      </c>
    </row>
    <row r="119" spans="5:7" x14ac:dyDescent="0.35">
      <c r="E119" s="37">
        <v>47011</v>
      </c>
      <c r="F119" s="37">
        <v>47011</v>
      </c>
      <c r="G119" s="14">
        <v>1.2581559473812574</v>
      </c>
    </row>
    <row r="120" spans="5:7" x14ac:dyDescent="0.35">
      <c r="E120" s="37">
        <v>47041</v>
      </c>
      <c r="F120" s="37">
        <v>47041</v>
      </c>
      <c r="G120" s="14">
        <v>1.260596986729712</v>
      </c>
    </row>
    <row r="121" spans="5:7" x14ac:dyDescent="0.35">
      <c r="E121" s="37">
        <v>47072</v>
      </c>
      <c r="F121" s="37">
        <v>47072</v>
      </c>
      <c r="G121" s="14">
        <v>1.2630380260781666</v>
      </c>
    </row>
    <row r="122" spans="5:7" x14ac:dyDescent="0.35">
      <c r="E122" s="37">
        <v>47102</v>
      </c>
      <c r="F122" s="37">
        <v>47102</v>
      </c>
      <c r="G122" s="14">
        <v>1.2654876651032172</v>
      </c>
    </row>
    <row r="123" spans="5:7" x14ac:dyDescent="0.35">
      <c r="E123" s="37">
        <v>47133</v>
      </c>
      <c r="F123" s="37">
        <v>47133</v>
      </c>
      <c r="G123" s="14">
        <v>1.2679373041282678</v>
      </c>
    </row>
    <row r="124" spans="5:7" x14ac:dyDescent="0.35">
      <c r="E124" s="37">
        <v>47164</v>
      </c>
      <c r="F124" s="37">
        <v>47164</v>
      </c>
      <c r="G124" s="14">
        <v>1.2703869431533181</v>
      </c>
    </row>
    <row r="125" spans="5:7" x14ac:dyDescent="0.35">
      <c r="E125" s="37">
        <v>47192</v>
      </c>
      <c r="F125" s="37">
        <v>47192</v>
      </c>
      <c r="G125" s="14">
        <v>1.2728430671803916</v>
      </c>
    </row>
    <row r="126" spans="5:7" x14ac:dyDescent="0.35">
      <c r="E126" s="37">
        <v>47223</v>
      </c>
      <c r="F126" s="37">
        <v>47223</v>
      </c>
      <c r="G126" s="14">
        <v>1.2752991912074652</v>
      </c>
    </row>
    <row r="127" spans="5:7" x14ac:dyDescent="0.35">
      <c r="E127" s="37">
        <v>47253</v>
      </c>
      <c r="F127" s="37">
        <v>47253</v>
      </c>
      <c r="G127" s="14">
        <v>1.2777553152345387</v>
      </c>
    </row>
    <row r="128" spans="5:7" x14ac:dyDescent="0.35">
      <c r="E128" s="37">
        <v>47284</v>
      </c>
      <c r="F128" s="37">
        <v>47284</v>
      </c>
      <c r="G128" s="14">
        <v>1.2802320220941201</v>
      </c>
    </row>
    <row r="129" spans="5:7" x14ac:dyDescent="0.35">
      <c r="E129" s="37">
        <v>47314</v>
      </c>
      <c r="F129" s="37">
        <v>47314</v>
      </c>
      <c r="G129" s="14">
        <v>1.2827087289537016</v>
      </c>
    </row>
    <row r="130" spans="5:7" x14ac:dyDescent="0.35">
      <c r="E130" s="37">
        <v>47345</v>
      </c>
      <c r="F130" s="37">
        <v>47345</v>
      </c>
      <c r="G130" s="14">
        <v>1.2851854358132828</v>
      </c>
    </row>
    <row r="131" spans="5:7" x14ac:dyDescent="0.35">
      <c r="E131" s="37">
        <v>47376</v>
      </c>
      <c r="F131" s="37">
        <v>47376</v>
      </c>
      <c r="G131" s="14">
        <v>1.2876642573474368</v>
      </c>
    </row>
    <row r="132" spans="5:7" x14ac:dyDescent="0.35">
      <c r="E132" s="37">
        <v>47406</v>
      </c>
      <c r="F132" s="37">
        <v>47406</v>
      </c>
      <c r="G132" s="14">
        <v>1.2901430788815909</v>
      </c>
    </row>
    <row r="133" spans="5:7" x14ac:dyDescent="0.35">
      <c r="E133" s="37">
        <v>47437</v>
      </c>
      <c r="F133" s="37">
        <v>47437</v>
      </c>
      <c r="G133" s="14">
        <v>1.2926219004157451</v>
      </c>
    </row>
    <row r="134" spans="5:7" x14ac:dyDescent="0.35">
      <c r="E134" s="37">
        <v>47467</v>
      </c>
      <c r="F134" s="37">
        <v>47467</v>
      </c>
      <c r="G134" s="14">
        <v>1.2950725262889295</v>
      </c>
    </row>
    <row r="135" spans="5:7" x14ac:dyDescent="0.35">
      <c r="E135" s="37">
        <v>47498</v>
      </c>
      <c r="F135" s="37">
        <v>47498</v>
      </c>
      <c r="G135" s="14">
        <v>1.297523152162114</v>
      </c>
    </row>
    <row r="136" spans="5:7" x14ac:dyDescent="0.35">
      <c r="E136" s="37">
        <v>47529</v>
      </c>
      <c r="F136" s="37">
        <v>47529</v>
      </c>
      <c r="G136" s="14">
        <v>1.2999737780352982</v>
      </c>
    </row>
    <row r="137" spans="5:7" x14ac:dyDescent="0.35">
      <c r="E137" s="37">
        <v>47557</v>
      </c>
      <c r="F137" s="37">
        <v>47557</v>
      </c>
      <c r="G137" s="14">
        <v>1.3024160861884966</v>
      </c>
    </row>
    <row r="138" spans="5:7" x14ac:dyDescent="0.35">
      <c r="E138" s="37">
        <v>47588</v>
      </c>
      <c r="F138" s="37">
        <v>47588</v>
      </c>
      <c r="G138" s="14">
        <v>1.3048583943416949</v>
      </c>
    </row>
    <row r="139" spans="5:7" x14ac:dyDescent="0.35">
      <c r="E139" s="37">
        <v>47618</v>
      </c>
      <c r="F139" s="37">
        <v>47618</v>
      </c>
      <c r="G139" s="14">
        <v>1.3073007024948933</v>
      </c>
    </row>
    <row r="140" spans="5:7" x14ac:dyDescent="0.35">
      <c r="E140" s="37">
        <v>47649</v>
      </c>
      <c r="F140" s="37">
        <v>47649</v>
      </c>
      <c r="G140" s="14">
        <v>1.309737935429117</v>
      </c>
    </row>
    <row r="141" spans="5:7" x14ac:dyDescent="0.35">
      <c r="E141" s="37">
        <v>47679</v>
      </c>
      <c r="F141" s="37">
        <v>47679</v>
      </c>
      <c r="G141" s="14">
        <v>1.3121751683633407</v>
      </c>
    </row>
    <row r="142" spans="5:7" x14ac:dyDescent="0.35">
      <c r="E142" s="37">
        <v>47710</v>
      </c>
      <c r="F142" s="37">
        <v>47710</v>
      </c>
      <c r="G142" s="14">
        <v>1.3146124012975644</v>
      </c>
    </row>
    <row r="143" spans="5:7" x14ac:dyDescent="0.35">
      <c r="E143" s="37">
        <v>47741</v>
      </c>
      <c r="F143" s="37">
        <v>47741</v>
      </c>
      <c r="G143" s="14">
        <v>1.3170356773796081</v>
      </c>
    </row>
    <row r="144" spans="5:7" x14ac:dyDescent="0.35">
      <c r="E144" s="37">
        <v>47771</v>
      </c>
      <c r="F144" s="37">
        <v>47771</v>
      </c>
      <c r="G144" s="14">
        <v>1.3194589534616519</v>
      </c>
    </row>
    <row r="145" spans="5:7" x14ac:dyDescent="0.35">
      <c r="E145" s="37">
        <v>47802</v>
      </c>
      <c r="F145" s="37">
        <v>47802</v>
      </c>
      <c r="G145" s="14">
        <v>1.3218822295436956</v>
      </c>
    </row>
    <row r="146" spans="5:7" x14ac:dyDescent="0.35">
      <c r="E146" s="37">
        <v>47832</v>
      </c>
      <c r="F146" s="37">
        <v>47832</v>
      </c>
      <c r="G146" s="14">
        <v>1.3243046597559103</v>
      </c>
    </row>
    <row r="147" spans="5:7" x14ac:dyDescent="0.35">
      <c r="E147" s="37">
        <v>47863</v>
      </c>
      <c r="F147" s="37">
        <v>47863</v>
      </c>
      <c r="G147" s="14">
        <v>1.3267270899681249</v>
      </c>
    </row>
    <row r="148" spans="5:7" x14ac:dyDescent="0.35">
      <c r="E148" s="37">
        <v>47894</v>
      </c>
      <c r="F148" s="37">
        <v>47894</v>
      </c>
      <c r="G148" s="14">
        <v>1.3291495201803396</v>
      </c>
    </row>
    <row r="149" spans="5:7" x14ac:dyDescent="0.35">
      <c r="E149" s="37">
        <v>47922</v>
      </c>
      <c r="F149" s="37">
        <v>47922</v>
      </c>
      <c r="G149" s="14">
        <v>1.3315713864793348</v>
      </c>
    </row>
    <row r="150" spans="5:7" x14ac:dyDescent="0.35">
      <c r="E150" s="37">
        <v>47953</v>
      </c>
      <c r="F150" s="37">
        <v>47953</v>
      </c>
      <c r="G150" s="14">
        <v>1.33399325277833</v>
      </c>
    </row>
    <row r="151" spans="5:7" x14ac:dyDescent="0.35">
      <c r="E151" s="37">
        <v>47983</v>
      </c>
      <c r="F151" s="37">
        <v>47983</v>
      </c>
      <c r="G151" s="14">
        <v>1.3364151190773252</v>
      </c>
    </row>
    <row r="152" spans="5:7" x14ac:dyDescent="0.35">
      <c r="E152" s="37">
        <v>48014</v>
      </c>
      <c r="F152" s="37">
        <v>48014</v>
      </c>
      <c r="G152" s="14">
        <v>1.3388462899444407</v>
      </c>
    </row>
    <row r="153" spans="5:7" x14ac:dyDescent="0.35">
      <c r="E153" s="37">
        <v>48044</v>
      </c>
      <c r="F153" s="37">
        <v>48044</v>
      </c>
      <c r="G153" s="14">
        <v>1.3412774608115561</v>
      </c>
    </row>
    <row r="154" spans="5:7" x14ac:dyDescent="0.35">
      <c r="E154" s="37">
        <v>48075</v>
      </c>
      <c r="F154" s="37">
        <v>48075</v>
      </c>
      <c r="G154" s="14">
        <v>1.3437086316786713</v>
      </c>
    </row>
    <row r="155" spans="5:7" x14ac:dyDescent="0.35">
      <c r="E155" s="37">
        <v>48106</v>
      </c>
      <c r="F155" s="37">
        <v>48106</v>
      </c>
      <c r="G155" s="14">
        <v>1.3461603853782944</v>
      </c>
    </row>
    <row r="156" spans="5:7" x14ac:dyDescent="0.35">
      <c r="E156" s="37">
        <v>48136</v>
      </c>
      <c r="F156" s="37">
        <v>48136</v>
      </c>
      <c r="G156" s="14">
        <v>1.3486121390779175</v>
      </c>
    </row>
    <row r="157" spans="5:7" x14ac:dyDescent="0.35">
      <c r="E157" s="37">
        <v>48167</v>
      </c>
      <c r="F157" s="37">
        <v>48167</v>
      </c>
      <c r="G157" s="14">
        <v>1.3510638927775407</v>
      </c>
    </row>
    <row r="158" spans="5:7" x14ac:dyDescent="0.35">
      <c r="E158" s="37">
        <v>48197</v>
      </c>
      <c r="F158" s="37">
        <v>48197</v>
      </c>
      <c r="G158" s="14">
        <v>1.353531436047307</v>
      </c>
    </row>
    <row r="159" spans="5:7" x14ac:dyDescent="0.35">
      <c r="E159" s="37">
        <v>48228</v>
      </c>
      <c r="F159" s="37">
        <v>48228</v>
      </c>
      <c r="G159" s="14">
        <v>1.3559989793170732</v>
      </c>
    </row>
    <row r="160" spans="5:7" x14ac:dyDescent="0.35">
      <c r="E160" s="37">
        <v>48259</v>
      </c>
      <c r="F160" s="37">
        <v>48259</v>
      </c>
      <c r="G160" s="14">
        <v>1.3584665225868393</v>
      </c>
    </row>
    <row r="161" spans="5:7" x14ac:dyDescent="0.35">
      <c r="E161" s="37">
        <v>48288</v>
      </c>
      <c r="F161" s="37">
        <v>48288</v>
      </c>
      <c r="G161" s="14">
        <v>1.3609381542274461</v>
      </c>
    </row>
    <row r="162" spans="5:7" x14ac:dyDescent="0.35">
      <c r="E162" s="37">
        <v>48319</v>
      </c>
      <c r="F162" s="37">
        <v>48319</v>
      </c>
      <c r="G162" s="14">
        <v>1.3634097858680529</v>
      </c>
    </row>
    <row r="163" spans="5:7" x14ac:dyDescent="0.35">
      <c r="E163" s="37">
        <v>48349</v>
      </c>
      <c r="F163" s="37">
        <v>48349</v>
      </c>
      <c r="G163" s="14">
        <v>1.3658814175086598</v>
      </c>
    </row>
    <row r="164" spans="5:7" x14ac:dyDescent="0.35">
      <c r="E164" s="37">
        <v>48380</v>
      </c>
      <c r="F164" s="37">
        <v>48380</v>
      </c>
      <c r="G164" s="14">
        <v>1.3683558687153636</v>
      </c>
    </row>
    <row r="165" spans="5:7" x14ac:dyDescent="0.35">
      <c r="E165" s="37">
        <v>48410</v>
      </c>
      <c r="F165" s="37">
        <v>48410</v>
      </c>
      <c r="G165" s="14">
        <v>1.3708303199220675</v>
      </c>
    </row>
    <row r="166" spans="5:7" x14ac:dyDescent="0.35">
      <c r="E166" s="37">
        <v>48441</v>
      </c>
      <c r="F166" s="37">
        <v>48441</v>
      </c>
      <c r="G166" s="14">
        <v>1.3733047711287711</v>
      </c>
    </row>
    <row r="167" spans="5:7" x14ac:dyDescent="0.35">
      <c r="E167" s="37">
        <v>48472</v>
      </c>
      <c r="F167" s="37">
        <v>48472</v>
      </c>
      <c r="G167" s="14">
        <v>1.3757855663591931</v>
      </c>
    </row>
    <row r="168" spans="5:7" x14ac:dyDescent="0.35">
      <c r="E168" s="37">
        <v>48502</v>
      </c>
      <c r="F168" s="37">
        <v>48502</v>
      </c>
      <c r="G168" s="14">
        <v>1.3782663615896151</v>
      </c>
    </row>
    <row r="169" spans="5:7" x14ac:dyDescent="0.35">
      <c r="E169" s="37">
        <v>48533</v>
      </c>
      <c r="F169" s="37">
        <v>48533</v>
      </c>
      <c r="G169" s="14">
        <v>1.3807471568200371</v>
      </c>
    </row>
    <row r="170" spans="5:7" x14ac:dyDescent="0.35">
      <c r="E170" s="37">
        <v>48563</v>
      </c>
      <c r="F170" s="37">
        <v>48563</v>
      </c>
      <c r="G170" s="14">
        <v>1.3832318994429948</v>
      </c>
    </row>
    <row r="171" spans="5:7" x14ac:dyDescent="0.35">
      <c r="E171" s="37">
        <v>48594</v>
      </c>
      <c r="F171" s="37">
        <v>48594</v>
      </c>
      <c r="G171" s="14">
        <v>1.3857166420659526</v>
      </c>
    </row>
    <row r="172" spans="5:7" x14ac:dyDescent="0.35">
      <c r="E172" s="37">
        <v>48625</v>
      </c>
      <c r="F172" s="37">
        <v>48625</v>
      </c>
      <c r="G172" s="14">
        <v>1.3882013846889103</v>
      </c>
    </row>
    <row r="173" spans="5:7" x14ac:dyDescent="0.35">
      <c r="E173" s="37">
        <v>48653</v>
      </c>
      <c r="F173" s="37">
        <v>48653</v>
      </c>
      <c r="G173" s="14">
        <v>1.3906817569844179</v>
      </c>
    </row>
    <row r="174" spans="5:7" x14ac:dyDescent="0.35">
      <c r="E174" s="37">
        <v>48684</v>
      </c>
      <c r="F174" s="37">
        <v>48684</v>
      </c>
      <c r="G174" s="14">
        <v>1.3931621292799254</v>
      </c>
    </row>
    <row r="175" spans="5:7" x14ac:dyDescent="0.35">
      <c r="E175" s="37">
        <v>48714</v>
      </c>
      <c r="F175" s="37">
        <v>48714</v>
      </c>
      <c r="G175" s="14">
        <v>1.3956425015754328</v>
      </c>
    </row>
    <row r="176" spans="5:7" x14ac:dyDescent="0.35">
      <c r="E176" s="37">
        <v>48745</v>
      </c>
      <c r="F176" s="37">
        <v>48745</v>
      </c>
      <c r="G176" s="14">
        <v>1.3981172347387463</v>
      </c>
    </row>
    <row r="177" spans="5:7" x14ac:dyDescent="0.35">
      <c r="E177" s="37">
        <v>48775</v>
      </c>
      <c r="F177" s="37">
        <v>48775</v>
      </c>
      <c r="G177" s="14">
        <v>1.4005919679020598</v>
      </c>
    </row>
    <row r="178" spans="5:7" x14ac:dyDescent="0.35">
      <c r="E178" s="37">
        <v>48806</v>
      </c>
      <c r="F178" s="37">
        <v>48806</v>
      </c>
      <c r="G178" s="14">
        <v>1.4030667010653732</v>
      </c>
    </row>
    <row r="179" spans="5:7" x14ac:dyDescent="0.35">
      <c r="E179" s="37">
        <v>48837</v>
      </c>
      <c r="F179" s="37">
        <v>48837</v>
      </c>
      <c r="G179" s="14">
        <v>1.405540306402248</v>
      </c>
    </row>
    <row r="180" spans="5:7" x14ac:dyDescent="0.35">
      <c r="E180" s="37">
        <v>48867</v>
      </c>
      <c r="F180" s="37">
        <v>48867</v>
      </c>
      <c r="G180" s="14">
        <v>1.4080139117391228</v>
      </c>
    </row>
    <row r="181" spans="5:7" x14ac:dyDescent="0.35">
      <c r="E181" s="37">
        <v>48898</v>
      </c>
      <c r="F181" s="37">
        <v>48898</v>
      </c>
      <c r="G181" s="14">
        <v>1.4104875170759974</v>
      </c>
    </row>
  </sheetData>
  <sortState xmlns:xlrd2="http://schemas.microsoft.com/office/spreadsheetml/2017/richdata2" ref="C4:C13">
    <sortCondition ref="C13"/>
  </sortState>
  <mergeCells count="3">
    <mergeCell ref="A18:C18"/>
    <mergeCell ref="F2:G2"/>
    <mergeCell ref="I2:K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41FF6-D608-4A0D-9080-26A786321430}">
  <sheetPr>
    <pageSetUpPr fitToPage="1"/>
  </sheetPr>
  <dimension ref="A2:M33"/>
  <sheetViews>
    <sheetView showGridLines="0" tabSelected="1" zoomScaleNormal="100" workbookViewId="0">
      <selection activeCell="C7" sqref="C7:E7"/>
    </sheetView>
  </sheetViews>
  <sheetFormatPr defaultColWidth="9.1796875" defaultRowHeight="14.5" x14ac:dyDescent="0.35"/>
  <cols>
    <col min="1" max="1" width="3.26953125" style="17" customWidth="1"/>
    <col min="2" max="2" width="16.26953125" style="16" customWidth="1"/>
    <col min="3" max="3" width="13.7265625" style="16" customWidth="1"/>
    <col min="4" max="4" width="16.6328125" style="16" customWidth="1"/>
    <col min="5" max="5" width="15.36328125" style="16" bestFit="1" customWidth="1"/>
    <col min="6" max="6" width="17.08984375" style="16" bestFit="1" customWidth="1"/>
    <col min="7" max="7" width="15.6328125" style="16" customWidth="1"/>
    <col min="8" max="8" width="12.26953125" style="16" customWidth="1"/>
    <col min="9" max="9" width="12.7265625" style="16" customWidth="1"/>
    <col min="10" max="10" width="17.54296875" style="16" customWidth="1"/>
    <col min="11" max="11" width="2.26953125" style="16" customWidth="1"/>
    <col min="12" max="12" width="2.36328125" style="16" customWidth="1"/>
    <col min="13" max="13" width="13.54296875" style="17" customWidth="1"/>
    <col min="14" max="16384" width="9.1796875" style="16"/>
  </cols>
  <sheetData>
    <row r="2" spans="1:13" ht="30" customHeight="1" x14ac:dyDescent="0.35">
      <c r="B2" s="62" t="s">
        <v>63</v>
      </c>
      <c r="C2" s="62"/>
      <c r="D2" s="62"/>
      <c r="E2" s="62"/>
      <c r="F2" s="62"/>
      <c r="G2" s="62"/>
      <c r="H2" s="62"/>
      <c r="I2" s="40"/>
      <c r="J2" s="40"/>
      <c r="K2" s="40"/>
    </row>
    <row r="3" spans="1:13" x14ac:dyDescent="0.35">
      <c r="B3" s="18"/>
      <c r="C3" s="18"/>
      <c r="D3" s="18"/>
      <c r="E3" s="18"/>
      <c r="F3" s="18"/>
      <c r="G3" s="18"/>
      <c r="H3" s="18"/>
      <c r="I3" s="18"/>
    </row>
    <row r="4" spans="1:13" x14ac:dyDescent="0.35">
      <c r="B4" s="19"/>
      <c r="C4" s="19"/>
      <c r="D4" s="19"/>
      <c r="E4" s="19"/>
      <c r="F4" s="19"/>
      <c r="G4" s="19"/>
      <c r="H4" s="19"/>
      <c r="I4" s="19"/>
      <c r="J4" s="19"/>
    </row>
    <row r="5" spans="1:13" ht="18.5" x14ac:dyDescent="0.45">
      <c r="B5" s="61" t="s">
        <v>62</v>
      </c>
      <c r="C5" s="61"/>
      <c r="D5" s="61"/>
      <c r="E5" s="61"/>
      <c r="F5" s="61"/>
      <c r="G5" s="61"/>
      <c r="H5" s="61"/>
      <c r="I5" s="39"/>
      <c r="J5" s="39"/>
      <c r="K5" s="39"/>
    </row>
    <row r="6" spans="1:13" s="23" customFormat="1" x14ac:dyDescent="0.35">
      <c r="A6" s="20"/>
      <c r="B6" s="21"/>
      <c r="C6" s="21"/>
      <c r="D6" s="21"/>
      <c r="E6" s="21"/>
      <c r="F6" s="21"/>
      <c r="G6" s="22"/>
      <c r="H6" s="22"/>
      <c r="I6" s="22"/>
      <c r="J6" s="22"/>
      <c r="K6" s="20"/>
      <c r="L6" s="20"/>
      <c r="M6" s="20"/>
    </row>
    <row r="7" spans="1:13" s="23" customFormat="1" ht="15" customHeight="1" x14ac:dyDescent="0.35">
      <c r="A7" s="20"/>
      <c r="B7" s="33" t="s">
        <v>3</v>
      </c>
      <c r="C7" s="69"/>
      <c r="D7" s="70"/>
      <c r="E7" s="71"/>
      <c r="F7" s="34" t="s">
        <v>0</v>
      </c>
      <c r="G7" s="72"/>
      <c r="H7" s="73"/>
      <c r="M7" s="20"/>
    </row>
    <row r="8" spans="1:13" ht="9" customHeight="1" x14ac:dyDescent="0.35">
      <c r="B8" s="24"/>
      <c r="C8" s="24"/>
      <c r="D8" s="24"/>
      <c r="E8" s="24"/>
      <c r="F8" s="24"/>
      <c r="G8" s="24"/>
      <c r="H8" s="24"/>
      <c r="I8" s="25"/>
      <c r="J8" s="25"/>
      <c r="K8" s="17"/>
      <c r="L8" s="17"/>
    </row>
    <row r="9" spans="1:13" s="26" customFormat="1" ht="15" customHeight="1" x14ac:dyDescent="0.35">
      <c r="B9" s="27" t="s">
        <v>2</v>
      </c>
      <c r="C9" s="64"/>
      <c r="D9" s="74"/>
      <c r="E9" s="35"/>
      <c r="F9" s="33" t="s">
        <v>26</v>
      </c>
      <c r="G9" s="64"/>
      <c r="H9" s="74"/>
    </row>
    <row r="10" spans="1:13" ht="9" customHeight="1" x14ac:dyDescent="0.35">
      <c r="A10" s="16"/>
      <c r="B10" s="19"/>
      <c r="C10" s="19"/>
      <c r="D10" s="19"/>
      <c r="E10" s="19"/>
      <c r="F10" s="19"/>
      <c r="G10" s="19"/>
      <c r="H10" s="19"/>
      <c r="I10" s="28"/>
      <c r="J10" s="28"/>
      <c r="M10" s="16"/>
    </row>
    <row r="11" spans="1:13" ht="15" customHeight="1" x14ac:dyDescent="0.35">
      <c r="A11" s="19"/>
      <c r="B11" s="34" t="s">
        <v>14</v>
      </c>
      <c r="C11" s="64"/>
      <c r="D11" s="65"/>
      <c r="E11" s="65"/>
      <c r="F11" s="29"/>
      <c r="G11" s="66"/>
      <c r="H11" s="66"/>
      <c r="I11" s="67"/>
      <c r="J11" s="68"/>
      <c r="M11" s="16"/>
    </row>
    <row r="12" spans="1:13" s="30" customFormat="1" ht="15" customHeight="1" x14ac:dyDescent="0.35">
      <c r="B12" s="31"/>
      <c r="C12" s="15"/>
      <c r="D12" s="15"/>
      <c r="E12" s="15"/>
      <c r="F12" s="15"/>
      <c r="G12" s="15"/>
      <c r="H12" s="35"/>
      <c r="I12" s="35"/>
      <c r="J12" s="35"/>
      <c r="K12" s="32"/>
      <c r="L12" s="32"/>
    </row>
    <row r="15" spans="1:13" ht="29" x14ac:dyDescent="0.35">
      <c r="C15" s="41"/>
      <c r="D15" s="42" t="s">
        <v>59</v>
      </c>
      <c r="E15" s="42" t="s">
        <v>38</v>
      </c>
      <c r="F15" s="42" t="s">
        <v>39</v>
      </c>
      <c r="G15" s="42" t="s">
        <v>57</v>
      </c>
    </row>
    <row r="16" spans="1:13" x14ac:dyDescent="0.35">
      <c r="B16" s="59" t="s">
        <v>61</v>
      </c>
      <c r="C16" s="60"/>
      <c r="D16" s="49"/>
      <c r="E16" s="49"/>
      <c r="F16" s="43">
        <f>SUM(D16:E16)/2</f>
        <v>0</v>
      </c>
      <c r="G16" s="44" t="str">
        <f>IFERROR(VLOOKUP(F16,'Data&amp;Calcs'!$F$4:$G$181,2),"")</f>
        <v/>
      </c>
    </row>
    <row r="17" spans="2:7" x14ac:dyDescent="0.35">
      <c r="C17" s="41"/>
      <c r="D17" s="41"/>
      <c r="E17" s="41"/>
      <c r="F17" s="41"/>
      <c r="G17" s="41"/>
    </row>
    <row r="18" spans="2:7" x14ac:dyDescent="0.35">
      <c r="B18" s="59" t="s">
        <v>60</v>
      </c>
      <c r="C18" s="60"/>
      <c r="D18" s="50"/>
      <c r="E18" s="41"/>
      <c r="F18" s="41"/>
      <c r="G18" s="41"/>
    </row>
    <row r="19" spans="2:7" x14ac:dyDescent="0.35">
      <c r="C19" s="41"/>
      <c r="D19" s="45"/>
      <c r="E19" s="41"/>
      <c r="F19" s="41"/>
      <c r="G19" s="41"/>
    </row>
    <row r="20" spans="2:7" x14ac:dyDescent="0.35">
      <c r="C20" s="41"/>
      <c r="D20" s="41"/>
      <c r="E20" s="41"/>
      <c r="F20" s="41"/>
      <c r="G20" s="41"/>
    </row>
    <row r="21" spans="2:7" ht="29" x14ac:dyDescent="0.35">
      <c r="C21" s="46"/>
      <c r="D21" s="51" t="s">
        <v>49</v>
      </c>
      <c r="E21" s="51" t="s">
        <v>50</v>
      </c>
      <c r="F21" s="52" t="s">
        <v>48</v>
      </c>
      <c r="G21" s="51" t="s">
        <v>51</v>
      </c>
    </row>
    <row r="22" spans="2:7" ht="29" customHeight="1" x14ac:dyDescent="0.35">
      <c r="C22" s="53" t="s">
        <v>40</v>
      </c>
      <c r="D22" s="76">
        <v>405</v>
      </c>
      <c r="E22" s="77" t="str">
        <f>IFERROR(D22*$G$16,"")</f>
        <v/>
      </c>
      <c r="F22" s="78"/>
      <c r="G22" s="77" t="str">
        <f>IFERROR(E22*F22,"")</f>
        <v/>
      </c>
    </row>
    <row r="23" spans="2:7" ht="28" customHeight="1" x14ac:dyDescent="0.35">
      <c r="C23" s="53" t="s">
        <v>41</v>
      </c>
      <c r="D23" s="76">
        <v>397</v>
      </c>
      <c r="E23" s="77" t="str">
        <f t="shared" ref="E23:E28" si="0">IFERROR(D23*$G$16,"")</f>
        <v/>
      </c>
      <c r="F23" s="78"/>
      <c r="G23" s="77" t="str">
        <f t="shared" ref="G23:G28" si="1">IFERROR(E23*F23,"")</f>
        <v/>
      </c>
    </row>
    <row r="24" spans="2:7" ht="28" customHeight="1" x14ac:dyDescent="0.35">
      <c r="C24" s="53" t="s">
        <v>42</v>
      </c>
      <c r="D24" s="76">
        <v>545</v>
      </c>
      <c r="E24" s="77" t="str">
        <f t="shared" si="0"/>
        <v/>
      </c>
      <c r="F24" s="78"/>
      <c r="G24" s="77" t="str">
        <f t="shared" si="1"/>
        <v/>
      </c>
    </row>
    <row r="25" spans="2:7" ht="28" customHeight="1" x14ac:dyDescent="0.35">
      <c r="C25" s="53" t="s">
        <v>43</v>
      </c>
      <c r="D25" s="76">
        <v>406</v>
      </c>
      <c r="E25" s="77" t="str">
        <f t="shared" si="0"/>
        <v/>
      </c>
      <c r="F25" s="78"/>
      <c r="G25" s="77" t="str">
        <f t="shared" si="1"/>
        <v/>
      </c>
    </row>
    <row r="26" spans="2:7" ht="28" customHeight="1" x14ac:dyDescent="0.35">
      <c r="C26" s="53" t="s">
        <v>44</v>
      </c>
      <c r="D26" s="76">
        <v>340</v>
      </c>
      <c r="E26" s="77" t="str">
        <f t="shared" si="0"/>
        <v/>
      </c>
      <c r="F26" s="78"/>
      <c r="G26" s="77" t="str">
        <f t="shared" si="1"/>
        <v/>
      </c>
    </row>
    <row r="27" spans="2:7" ht="28" customHeight="1" x14ac:dyDescent="0.35">
      <c r="C27" s="53" t="s">
        <v>46</v>
      </c>
      <c r="D27" s="76">
        <v>385</v>
      </c>
      <c r="E27" s="77" t="str">
        <f t="shared" si="0"/>
        <v/>
      </c>
      <c r="F27" s="78"/>
      <c r="G27" s="77" t="str">
        <f t="shared" si="1"/>
        <v/>
      </c>
    </row>
    <row r="28" spans="2:7" ht="28" customHeight="1" x14ac:dyDescent="0.35">
      <c r="C28" s="53" t="s">
        <v>45</v>
      </c>
      <c r="D28" s="76">
        <v>428</v>
      </c>
      <c r="E28" s="77" t="str">
        <f t="shared" si="0"/>
        <v/>
      </c>
      <c r="F28" s="78"/>
      <c r="G28" s="77" t="str">
        <f t="shared" si="1"/>
        <v/>
      </c>
    </row>
    <row r="29" spans="2:7" x14ac:dyDescent="0.35">
      <c r="C29" s="41"/>
      <c r="D29" s="79"/>
      <c r="E29" s="79"/>
      <c r="F29" s="80">
        <f>SUM(F22:F28)</f>
        <v>0</v>
      </c>
      <c r="G29" s="81">
        <f>SUM(G22:G28)</f>
        <v>0</v>
      </c>
    </row>
    <row r="30" spans="2:7" x14ac:dyDescent="0.35">
      <c r="C30" s="41"/>
      <c r="D30" s="41"/>
      <c r="E30" s="41"/>
      <c r="F30" s="41"/>
      <c r="G30" s="41"/>
    </row>
    <row r="31" spans="2:7" x14ac:dyDescent="0.35">
      <c r="C31" s="41"/>
      <c r="D31" s="41"/>
      <c r="E31" s="63" t="s">
        <v>58</v>
      </c>
      <c r="F31" s="63"/>
      <c r="G31" s="47" t="str">
        <f>IFERROR(1+(D18-G29)/G29,"")</f>
        <v/>
      </c>
    </row>
    <row r="32" spans="2:7" ht="15" thickBot="1" x14ac:dyDescent="0.4">
      <c r="C32" s="41"/>
      <c r="D32" s="41"/>
      <c r="E32" s="41"/>
      <c r="F32" s="48"/>
      <c r="G32" s="48"/>
    </row>
    <row r="33" spans="3:7" ht="15" thickBot="1" x14ac:dyDescent="0.4">
      <c r="C33" s="41"/>
      <c r="D33" s="41"/>
      <c r="E33" s="41"/>
      <c r="F33" s="54" t="s">
        <v>30</v>
      </c>
      <c r="G33" s="75" t="str">
        <f>IFERROR(LOOKUP(G31,'Data&amp;Calcs'!$I$4:$J$14,'Data&amp;Calcs'!$K$4:$K$14),"")</f>
        <v/>
      </c>
    </row>
  </sheetData>
  <sheetProtection algorithmName="SHA-512" hashValue="ugFefUFqCiebRoeXhPddXQqMfCIGSFIN3oedJpTKIdv2ApPNyHxigQ2R2m+AcXSeOVdG4qzaXcCTy11IFCD3Wg==" saltValue="3U7iu1BQgZMgrn8fyxh14g==" spinCount="100000" sheet="1" selectLockedCells="1"/>
  <dataConsolidate/>
  <mergeCells count="12">
    <mergeCell ref="I11:J11"/>
    <mergeCell ref="C7:E7"/>
    <mergeCell ref="G7:H7"/>
    <mergeCell ref="C9:D9"/>
    <mergeCell ref="G9:H9"/>
    <mergeCell ref="B16:C16"/>
    <mergeCell ref="B18:C18"/>
    <mergeCell ref="B5:H5"/>
    <mergeCell ref="B2:H2"/>
    <mergeCell ref="E31:F31"/>
    <mergeCell ref="C11:E11"/>
    <mergeCell ref="G11:H11"/>
  </mergeCells>
  <dataValidations count="1">
    <dataValidation type="textLength" operator="equal" allowBlank="1" showInputMessage="1" showErrorMessage="1" sqref="G7" xr:uid="{F7F638DB-0FC6-49A8-A5CF-521C0D5E9896}">
      <formula1>8</formula1>
    </dataValidation>
  </dataValidations>
  <pageMargins left="0.5" right="0.5" top="0.5" bottom="0.5" header="0.3" footer="0.3"/>
  <pageSetup scale="90" fitToHeight="0" orientation="portrait" horizontalDpi="1200" verticalDpi="1200" r:id="rId1"/>
  <headerFooter>
    <oddFooter>&amp;L&amp;9Office of Financial Management Impact of Project on Existing Space&amp;R&amp;9Page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F31D64F-B90B-46D8-97B0-63B97EAAEADA}">
          <x14:formula1>
            <xm:f>'Data&amp;Calcs'!$C$4:$C$13</xm:f>
          </x14:formula1>
          <xm:sqref>G9</xm:sqref>
        </x14:dataValidation>
        <x14:dataValidation type="list" allowBlank="1" showInputMessage="1" showErrorMessage="1" xr:uid="{85623F16-D27D-4B90-AB62-79765788D90D}">
          <x14:formula1>
            <xm:f>'Data&amp;Calcs'!$A$4:$A$9</xm:f>
          </x14:formula1>
          <xm:sqref>C9:D9</xm:sqref>
        </x14:dataValidation>
        <x14:dataValidation type="list" allowBlank="1" showInputMessage="1" showErrorMessage="1" xr:uid="{614B20A2-DF26-46C2-8DEC-4E1592AB117A}">
          <x14:formula1>
            <xm:f>'Data&amp;Calcs'!$E$4:$E$181</xm:f>
          </x14:formula1>
          <xm:sqref>D16:E16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Data&amp;Calcs</vt:lpstr>
      <vt:lpstr>Reasonableness of Cost</vt:lpstr>
      <vt:lpstr>'Reasonableness of Cost'!Print_Area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Jennings, Darrell (OFM)</dc:creator>
  <cp:lastModifiedBy>Jennings, Darrell (OFM)</cp:lastModifiedBy>
  <cp:lastPrinted>2022-05-13T18:42:47Z</cp:lastPrinted>
  <dcterms:created xsi:type="dcterms:W3CDTF">2022-04-18T19:49:48Z</dcterms:created>
  <dcterms:modified xsi:type="dcterms:W3CDTF">2022-05-19T15:42:24Z</dcterms:modified>
</cp:coreProperties>
</file>