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96" yWindow="12" windowWidth="21900" windowHeight="10260" tabRatio="835"/>
  </bookViews>
  <sheets>
    <sheet name="COVER" sheetId="25" r:id="rId1"/>
    <sheet name="(A) MSOC Rates" sheetId="1" r:id="rId2"/>
    <sheet name="(B) MSOC Applied to 2009-10" sheetId="3" r:id="rId3"/>
    <sheet name="(C) Transportation Est 2009-10" sheetId="7" r:id="rId4"/>
    <sheet name="(D) 2009-10 Projection" sheetId="8" r:id="rId5"/>
    <sheet name="(1) OSPI Revenues 2009-10" sheetId="11" state="hidden" r:id="rId6"/>
    <sheet name="(2) 2008 Consultant's Model" sheetId="6" state="hidden" r:id="rId7"/>
    <sheet name="(3) LEA to SY Allocations" sheetId="12" state="hidden" r:id="rId8"/>
    <sheet name="(E) State &amp; Lid Adjustment" sheetId="18" r:id="rId9"/>
    <sheet name="(F) Shift Detail" sheetId="13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\S">#REF!</definedName>
    <definedName name="_Fill" hidden="1">'[1]2005-06'!#REF!</definedName>
    <definedName name="_xlnm._FilterDatabase" localSheetId="6" hidden="1">'(2) 2008 Consultant''s Model'!$A$3:$Y$292</definedName>
    <definedName name="_xlnm._FilterDatabase" localSheetId="3" hidden="1">'(C) Transportation Est 2009-10'!$A$8:$A$297</definedName>
    <definedName name="_Order1" hidden="1">0</definedName>
    <definedName name="_Order2" hidden="1">0</definedName>
    <definedName name="_rev0708">#REF!</definedName>
    <definedName name="_rev0809">'[2]0809 Access'!$Q$6:$ET$304</definedName>
    <definedName name="_Sort" hidden="1">#REF!</definedName>
    <definedName name="ActReg">[3]Symbology!$C$10</definedName>
    <definedName name="ActRegCode">[3]Symbology!$C$12</definedName>
    <definedName name="ActRegThemeColor">[3]Symbology!#REF!</definedName>
    <definedName name="ActRegTintandShade">[3]Symbology!#REF!</definedName>
    <definedName name="ActRegValue">[3]Symbology!$C$11</definedName>
    <definedName name="Categ1">[3]Data!$L$15</definedName>
    <definedName name="Categ2">[3]Data!$L$16</definedName>
    <definedName name="Categ3">[3]Data!$L$17</definedName>
    <definedName name="Categ4">[3]Data!$L$18</definedName>
    <definedName name="Categ5">[3]Data!$L$19</definedName>
    <definedName name="COAAV">[4]AAV!#REF!</definedName>
    <definedName name="COAAV2">[5]AAV!#REF!</definedName>
    <definedName name="Color1b">[3]Data!$I$15</definedName>
    <definedName name="Color2b">[3]Data!$I$16</definedName>
    <definedName name="Color3b">[3]Data!$I$17</definedName>
    <definedName name="Color4b">[3]Data!$I$18</definedName>
    <definedName name="Color5b">[3]Data!$I$19</definedName>
    <definedName name="ColorValues">[3]Symbology!$D$2:$E$6</definedName>
    <definedName name="enrollment0708">#REF!</definedName>
    <definedName name="fundbal0708">#REF!</definedName>
    <definedName name="fundbal0809">'[2]0809 Access'!$EV$2:$EX$298</definedName>
    <definedName name="Header1">[3]Data!$N$15</definedName>
    <definedName name="Header2">[3]Data!$N$16</definedName>
    <definedName name="Header3">[3]Data!$N$17</definedName>
    <definedName name="Legend1">#REF!</definedName>
    <definedName name="Legend2">#REF!</definedName>
    <definedName name="Legend3">#REF!</definedName>
    <definedName name="Legend4">#REF!</definedName>
    <definedName name="Legend5">#REF!</definedName>
    <definedName name="Levy_Max">[4]ASM!$D$17</definedName>
    <definedName name="master" localSheetId="5">'(1) OSPI Revenues 2009-10'!$A$1:$IU$65433</definedName>
    <definedName name="master0809">[2]Master0809!$A$12:$EU$315</definedName>
    <definedName name="Minimum2">[3]Data!$J$16</definedName>
    <definedName name="Minimum3">[3]Data!$J$17</definedName>
    <definedName name="Minimum4">[3]Data!$J$18</definedName>
    <definedName name="Minimum5">[3]Data!$J$19</definedName>
    <definedName name="pam" localSheetId="5">'(1) OSPI Revenues 2009-10'!$C$9:$L$9</definedName>
    <definedName name="_xlnm.Print_Area" localSheetId="5">'(1) OSPI Revenues 2009-10'!$A$1:$Q$303</definedName>
    <definedName name="_xlnm.Print_Area" localSheetId="1">'(A) MSOC Rates'!$A$1:$E$24</definedName>
    <definedName name="_xlnm.Print_Area" localSheetId="2">'(B) MSOC Applied to 2009-10'!$A$1:$D$302</definedName>
    <definedName name="_xlnm.Print_Area" localSheetId="3">'(C) Transportation Est 2009-10'!$A$1:$F$303</definedName>
    <definedName name="_xlnm.Print_Area" localSheetId="4">'(D) 2009-10 Projection'!$A$1:$N$306</definedName>
    <definedName name="_xlnm.Print_Area" localSheetId="8">'(E) State &amp; Lid Adjustment'!$A$1:$K$25</definedName>
    <definedName name="_xlnm.Print_Area" localSheetId="9">'(F) Shift Detail'!$A$1:$AD$306</definedName>
    <definedName name="_xlnm.Print_Area" localSheetId="0">COVER!$A$5:$P$16</definedName>
    <definedName name="_xlnm.Print_Titles" localSheetId="5">'(1) OSPI Revenues 2009-10'!$A$1:$IU$4</definedName>
    <definedName name="_xlnm.Print_Titles" localSheetId="2">'(B) MSOC Applied to 2009-10'!$3:$4</definedName>
    <definedName name="_xlnm.Print_Titles" localSheetId="3">'(C) Transportation Est 2009-10'!$4:$4</definedName>
    <definedName name="_xlnm.Print_Titles" localSheetId="4">'(D) 2009-10 Projection'!$2:$6</definedName>
    <definedName name="_xlnm.Print_Titles" localSheetId="9">'(F) Shift Detail'!$2:$9</definedName>
    <definedName name="RegDataColor">[3]Data!$B$3:$E$298</definedName>
    <definedName name="reportbycty0607" localSheetId="5">'(1) OSPI Revenues 2009-10'!$A$9:$N$303</definedName>
    <definedName name="sending">[6]Nonhigh!$T$12:$U$60</definedName>
    <definedName name="SENDP213">#REF!</definedName>
    <definedName name="serving">[6]Nonhigh!$P$12:$Q$98</definedName>
    <definedName name="SERVP213">#REF!</definedName>
    <definedName name="TextColor">[3]Misc!$L$8:$M$43</definedName>
    <definedName name="Top">#REF!</definedName>
    <definedName name="whatever">[7]AAV!#REF!</definedName>
  </definedNames>
  <calcPr calcId="125725"/>
</workbook>
</file>

<file path=xl/calcChain.xml><?xml version="1.0" encoding="utf-8"?>
<calcChain xmlns="http://schemas.openxmlformats.org/spreadsheetml/2006/main">
  <c r="AP277" i="13"/>
  <c r="AO277"/>
  <c r="AV12"/>
  <c r="AV13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11"/>
  <c r="AK277"/>
  <c r="AZ277" l="1"/>
  <c r="AX277"/>
  <c r="AV9"/>
  <c r="AC277"/>
  <c r="S11"/>
  <c r="AC11" s="1"/>
  <c r="J11"/>
  <c r="S12"/>
  <c r="AC12" s="1"/>
  <c r="S13"/>
  <c r="AC13" s="1"/>
  <c r="S14"/>
  <c r="AC14" s="1"/>
  <c r="S15"/>
  <c r="AC15" s="1"/>
  <c r="S16"/>
  <c r="AC16" s="1"/>
  <c r="S17"/>
  <c r="AC17" s="1"/>
  <c r="S18"/>
  <c r="AC18" s="1"/>
  <c r="S19"/>
  <c r="AC19" s="1"/>
  <c r="S20"/>
  <c r="AC20" s="1"/>
  <c r="S21"/>
  <c r="AC21" s="1"/>
  <c r="S22"/>
  <c r="AC22" s="1"/>
  <c r="S23"/>
  <c r="AC23" s="1"/>
  <c r="S24"/>
  <c r="AC24" s="1"/>
  <c r="S25"/>
  <c r="AC25" s="1"/>
  <c r="S26"/>
  <c r="AC26" s="1"/>
  <c r="S27"/>
  <c r="AC27" s="1"/>
  <c r="S28"/>
  <c r="AC28" s="1"/>
  <c r="S29"/>
  <c r="AC29" s="1"/>
  <c r="S30"/>
  <c r="AC30" s="1"/>
  <c r="S31"/>
  <c r="AC31" s="1"/>
  <c r="S32"/>
  <c r="AC32" s="1"/>
  <c r="S33"/>
  <c r="AC33" s="1"/>
  <c r="S34"/>
  <c r="AC34" s="1"/>
  <c r="S35"/>
  <c r="AC35" s="1"/>
  <c r="S36"/>
  <c r="AC36" s="1"/>
  <c r="S37"/>
  <c r="AC37" s="1"/>
  <c r="S38"/>
  <c r="AC38" s="1"/>
  <c r="S39"/>
  <c r="AC39" s="1"/>
  <c r="S40"/>
  <c r="AC40" s="1"/>
  <c r="S41"/>
  <c r="AC41" s="1"/>
  <c r="S42"/>
  <c r="AC42" s="1"/>
  <c r="S43"/>
  <c r="AC43" s="1"/>
  <c r="S44"/>
  <c r="AC44" s="1"/>
  <c r="S45"/>
  <c r="AC45" s="1"/>
  <c r="S46"/>
  <c r="AC46" s="1"/>
  <c r="S47"/>
  <c r="AC47" s="1"/>
  <c r="S48"/>
  <c r="AC48" s="1"/>
  <c r="S49"/>
  <c r="AC49" s="1"/>
  <c r="S50"/>
  <c r="AC50" s="1"/>
  <c r="S51"/>
  <c r="AC51" s="1"/>
  <c r="S52"/>
  <c r="AC52" s="1"/>
  <c r="S53"/>
  <c r="AC53" s="1"/>
  <c r="S54"/>
  <c r="AC54" s="1"/>
  <c r="S55"/>
  <c r="AC55" s="1"/>
  <c r="S56"/>
  <c r="AC56" s="1"/>
  <c r="S57"/>
  <c r="AC57" s="1"/>
  <c r="S58"/>
  <c r="AC58" s="1"/>
  <c r="S59"/>
  <c r="AC59" s="1"/>
  <c r="S60"/>
  <c r="AC60" s="1"/>
  <c r="S61"/>
  <c r="AC61" s="1"/>
  <c r="S62"/>
  <c r="AC62" s="1"/>
  <c r="S63"/>
  <c r="AC63" s="1"/>
  <c r="S64"/>
  <c r="AC64" s="1"/>
  <c r="S65"/>
  <c r="AC65" s="1"/>
  <c r="S66"/>
  <c r="AC66" s="1"/>
  <c r="S67"/>
  <c r="AC67" s="1"/>
  <c r="S68"/>
  <c r="AC68" s="1"/>
  <c r="S69"/>
  <c r="AC69" s="1"/>
  <c r="S70"/>
  <c r="AC70" s="1"/>
  <c r="S71"/>
  <c r="AC71" s="1"/>
  <c r="S72"/>
  <c r="AC72" s="1"/>
  <c r="S73"/>
  <c r="AC73" s="1"/>
  <c r="S74"/>
  <c r="AC74" s="1"/>
  <c r="S75"/>
  <c r="AC75" s="1"/>
  <c r="S76"/>
  <c r="AC76" s="1"/>
  <c r="S77"/>
  <c r="AC77" s="1"/>
  <c r="S78"/>
  <c r="AC78" s="1"/>
  <c r="S79"/>
  <c r="AC79" s="1"/>
  <c r="S80"/>
  <c r="AC80" s="1"/>
  <c r="S81"/>
  <c r="AC81" s="1"/>
  <c r="S82"/>
  <c r="AC82" s="1"/>
  <c r="S83"/>
  <c r="AC83" s="1"/>
  <c r="S84"/>
  <c r="AC84" s="1"/>
  <c r="S85"/>
  <c r="AC85" s="1"/>
  <c r="S86"/>
  <c r="AC86" s="1"/>
  <c r="S87"/>
  <c r="AC87" s="1"/>
  <c r="S88"/>
  <c r="AC88" s="1"/>
  <c r="S89"/>
  <c r="AC89" s="1"/>
  <c r="S90"/>
  <c r="AC90" s="1"/>
  <c r="S91"/>
  <c r="AC91" s="1"/>
  <c r="S92"/>
  <c r="AC92" s="1"/>
  <c r="S93"/>
  <c r="AC93" s="1"/>
  <c r="S94"/>
  <c r="AC94" s="1"/>
  <c r="S95"/>
  <c r="AC95" s="1"/>
  <c r="S96"/>
  <c r="AC96" s="1"/>
  <c r="S97"/>
  <c r="AC97" s="1"/>
  <c r="S98"/>
  <c r="AC98" s="1"/>
  <c r="S99"/>
  <c r="AC99" s="1"/>
  <c r="S100"/>
  <c r="AC100" s="1"/>
  <c r="S101"/>
  <c r="AC101" s="1"/>
  <c r="S102"/>
  <c r="AC102" s="1"/>
  <c r="S103"/>
  <c r="AC103" s="1"/>
  <c r="S104"/>
  <c r="AC104" s="1"/>
  <c r="S105"/>
  <c r="AC105" s="1"/>
  <c r="S106"/>
  <c r="AC106" s="1"/>
  <c r="S107"/>
  <c r="AC107" s="1"/>
  <c r="S108"/>
  <c r="AC108" s="1"/>
  <c r="S109"/>
  <c r="AC109" s="1"/>
  <c r="S110"/>
  <c r="AC110" s="1"/>
  <c r="S111"/>
  <c r="AC111" s="1"/>
  <c r="S112"/>
  <c r="AC112" s="1"/>
  <c r="S113"/>
  <c r="AC113" s="1"/>
  <c r="S114"/>
  <c r="AC114" s="1"/>
  <c r="S115"/>
  <c r="AC115" s="1"/>
  <c r="S116"/>
  <c r="AC116" s="1"/>
  <c r="S117"/>
  <c r="AC117" s="1"/>
  <c r="S118"/>
  <c r="AC118" s="1"/>
  <c r="S119"/>
  <c r="AC119" s="1"/>
  <c r="S120"/>
  <c r="AC120" s="1"/>
  <c r="S121"/>
  <c r="AC121" s="1"/>
  <c r="S122"/>
  <c r="AC122" s="1"/>
  <c r="S123"/>
  <c r="AC123" s="1"/>
  <c r="S124"/>
  <c r="AC124" s="1"/>
  <c r="S125"/>
  <c r="AC125" s="1"/>
  <c r="S126"/>
  <c r="AC126" s="1"/>
  <c r="S127"/>
  <c r="AC127" s="1"/>
  <c r="S128"/>
  <c r="AC128" s="1"/>
  <c r="S129"/>
  <c r="AC129" s="1"/>
  <c r="S130"/>
  <c r="AC130" s="1"/>
  <c r="S131"/>
  <c r="AC131" s="1"/>
  <c r="S132"/>
  <c r="AC132" s="1"/>
  <c r="S133"/>
  <c r="AC133" s="1"/>
  <c r="S134"/>
  <c r="AC134" s="1"/>
  <c r="S135"/>
  <c r="AC135" s="1"/>
  <c r="S136"/>
  <c r="AC136" s="1"/>
  <c r="S137"/>
  <c r="AC137" s="1"/>
  <c r="S138"/>
  <c r="AC138" s="1"/>
  <c r="S139"/>
  <c r="AC139" s="1"/>
  <c r="S140"/>
  <c r="AC140" s="1"/>
  <c r="S141"/>
  <c r="AC141" s="1"/>
  <c r="S142"/>
  <c r="AC142" s="1"/>
  <c r="S143"/>
  <c r="AC143" s="1"/>
  <c r="S144"/>
  <c r="AC144" s="1"/>
  <c r="S145"/>
  <c r="AC145" s="1"/>
  <c r="S146"/>
  <c r="AC146" s="1"/>
  <c r="S147"/>
  <c r="AC147" s="1"/>
  <c r="S148"/>
  <c r="AC148" s="1"/>
  <c r="S149"/>
  <c r="AC149" s="1"/>
  <c r="S150"/>
  <c r="AC150" s="1"/>
  <c r="S151"/>
  <c r="AC151" s="1"/>
  <c r="S152"/>
  <c r="AC152" s="1"/>
  <c r="S153"/>
  <c r="AC153" s="1"/>
  <c r="S154"/>
  <c r="AC154" s="1"/>
  <c r="S155"/>
  <c r="AC155" s="1"/>
  <c r="S156"/>
  <c r="AC156" s="1"/>
  <c r="S157"/>
  <c r="AC157" s="1"/>
  <c r="S158"/>
  <c r="AC158" s="1"/>
  <c r="S159"/>
  <c r="AC159" s="1"/>
  <c r="S160"/>
  <c r="AC160" s="1"/>
  <c r="S161"/>
  <c r="AC161" s="1"/>
  <c r="S162"/>
  <c r="AC162" s="1"/>
  <c r="S163"/>
  <c r="AC163" s="1"/>
  <c r="S164"/>
  <c r="AC164" s="1"/>
  <c r="S165"/>
  <c r="AC165" s="1"/>
  <c r="S166"/>
  <c r="AC166" s="1"/>
  <c r="S167"/>
  <c r="AC167" s="1"/>
  <c r="S168"/>
  <c r="AC168" s="1"/>
  <c r="S169"/>
  <c r="AC169" s="1"/>
  <c r="S170"/>
  <c r="AC170" s="1"/>
  <c r="S171"/>
  <c r="AC171" s="1"/>
  <c r="S172"/>
  <c r="AC172" s="1"/>
  <c r="S173"/>
  <c r="AC173" s="1"/>
  <c r="S174"/>
  <c r="AC174" s="1"/>
  <c r="S175"/>
  <c r="AC175" s="1"/>
  <c r="S176"/>
  <c r="AC176" s="1"/>
  <c r="S177"/>
  <c r="AC177" s="1"/>
  <c r="S178"/>
  <c r="AC178" s="1"/>
  <c r="S179"/>
  <c r="AC179" s="1"/>
  <c r="S180"/>
  <c r="AC180" s="1"/>
  <c r="S181"/>
  <c r="AC181" s="1"/>
  <c r="S182"/>
  <c r="AC182" s="1"/>
  <c r="S183"/>
  <c r="AC183" s="1"/>
  <c r="S184"/>
  <c r="AC184" s="1"/>
  <c r="S185"/>
  <c r="AC185" s="1"/>
  <c r="S186"/>
  <c r="AC186" s="1"/>
  <c r="S187"/>
  <c r="AC187" s="1"/>
  <c r="S188"/>
  <c r="AC188" s="1"/>
  <c r="S189"/>
  <c r="AC189" s="1"/>
  <c r="S190"/>
  <c r="AC190" s="1"/>
  <c r="S191"/>
  <c r="AC191" s="1"/>
  <c r="S192"/>
  <c r="AC192" s="1"/>
  <c r="S193"/>
  <c r="AC193" s="1"/>
  <c r="S194"/>
  <c r="AC194" s="1"/>
  <c r="S195"/>
  <c r="AC195" s="1"/>
  <c r="S196"/>
  <c r="AC196" s="1"/>
  <c r="S197"/>
  <c r="AC197" s="1"/>
  <c r="S198"/>
  <c r="AC198" s="1"/>
  <c r="S199"/>
  <c r="AC199" s="1"/>
  <c r="S200"/>
  <c r="AC200" s="1"/>
  <c r="S201"/>
  <c r="AC201" s="1"/>
  <c r="S202"/>
  <c r="AC202" s="1"/>
  <c r="S203"/>
  <c r="AC203" s="1"/>
  <c r="S204"/>
  <c r="AC204" s="1"/>
  <c r="S205"/>
  <c r="AC205" s="1"/>
  <c r="S206"/>
  <c r="AC206" s="1"/>
  <c r="S207"/>
  <c r="AC207" s="1"/>
  <c r="S208"/>
  <c r="AC208" s="1"/>
  <c r="S209"/>
  <c r="AC209" s="1"/>
  <c r="S210"/>
  <c r="AC210" s="1"/>
  <c r="S211"/>
  <c r="AC211" s="1"/>
  <c r="S212"/>
  <c r="AC212" s="1"/>
  <c r="S213"/>
  <c r="AC213" s="1"/>
  <c r="S214"/>
  <c r="AC214" s="1"/>
  <c r="S215"/>
  <c r="AC215" s="1"/>
  <c r="S216"/>
  <c r="AC216" s="1"/>
  <c r="S217"/>
  <c r="AC217" s="1"/>
  <c r="S218"/>
  <c r="AC218" s="1"/>
  <c r="S219"/>
  <c r="AC219" s="1"/>
  <c r="S220"/>
  <c r="AC220" s="1"/>
  <c r="S221"/>
  <c r="AC221" s="1"/>
  <c r="S222"/>
  <c r="AC222" s="1"/>
  <c r="S223"/>
  <c r="AC223" s="1"/>
  <c r="S224"/>
  <c r="AC224" s="1"/>
  <c r="S225"/>
  <c r="AC225" s="1"/>
  <c r="S226"/>
  <c r="AC226" s="1"/>
  <c r="S227"/>
  <c r="AC227" s="1"/>
  <c r="S228"/>
  <c r="AC228" s="1"/>
  <c r="S229"/>
  <c r="AC229" s="1"/>
  <c r="S230"/>
  <c r="AC230" s="1"/>
  <c r="S231"/>
  <c r="AC231" s="1"/>
  <c r="S232"/>
  <c r="AC232" s="1"/>
  <c r="S233"/>
  <c r="AC233" s="1"/>
  <c r="S234"/>
  <c r="AC234" s="1"/>
  <c r="S235"/>
  <c r="AC235" s="1"/>
  <c r="S236"/>
  <c r="AC236" s="1"/>
  <c r="S237"/>
  <c r="AC237" s="1"/>
  <c r="S238"/>
  <c r="AC238" s="1"/>
  <c r="S239"/>
  <c r="AC239" s="1"/>
  <c r="S240"/>
  <c r="AC240" s="1"/>
  <c r="S241"/>
  <c r="AC241" s="1"/>
  <c r="S242"/>
  <c r="AC242" s="1"/>
  <c r="S243"/>
  <c r="AC243" s="1"/>
  <c r="S244"/>
  <c r="AC244" s="1"/>
  <c r="S245"/>
  <c r="AC245" s="1"/>
  <c r="S246"/>
  <c r="AC246" s="1"/>
  <c r="S247"/>
  <c r="AC247" s="1"/>
  <c r="S248"/>
  <c r="AC248" s="1"/>
  <c r="S249"/>
  <c r="AC249" s="1"/>
  <c r="S250"/>
  <c r="AC250" s="1"/>
  <c r="S251"/>
  <c r="AC251" s="1"/>
  <c r="S252"/>
  <c r="AC252" s="1"/>
  <c r="S253"/>
  <c r="AC253" s="1"/>
  <c r="S254"/>
  <c r="AC254" s="1"/>
  <c r="S255"/>
  <c r="AC255" s="1"/>
  <c r="S256"/>
  <c r="AC256" s="1"/>
  <c r="S257"/>
  <c r="AC257" s="1"/>
  <c r="S258"/>
  <c r="AC258" s="1"/>
  <c r="S259"/>
  <c r="AC259" s="1"/>
  <c r="S260"/>
  <c r="AC260" s="1"/>
  <c r="S261"/>
  <c r="AC261" s="1"/>
  <c r="S262"/>
  <c r="AC262" s="1"/>
  <c r="S263"/>
  <c r="AC263" s="1"/>
  <c r="S264"/>
  <c r="AC264" s="1"/>
  <c r="S265"/>
  <c r="AC265" s="1"/>
  <c r="S266"/>
  <c r="AC266" s="1"/>
  <c r="S267"/>
  <c r="AC267" s="1"/>
  <c r="S268"/>
  <c r="AC268" s="1"/>
  <c r="S269"/>
  <c r="AC269" s="1"/>
  <c r="S270"/>
  <c r="AC270" s="1"/>
  <c r="S271"/>
  <c r="AC271" s="1"/>
  <c r="S272"/>
  <c r="AC272" s="1"/>
  <c r="S273"/>
  <c r="AC273" s="1"/>
  <c r="S274"/>
  <c r="AC274" s="1"/>
  <c r="S275"/>
  <c r="AC275" s="1"/>
  <c r="S276"/>
  <c r="AC276" s="1"/>
  <c r="S278"/>
  <c r="AC278" s="1"/>
  <c r="S279"/>
  <c r="AC279" s="1"/>
  <c r="S280"/>
  <c r="AC280" s="1"/>
  <c r="S281"/>
  <c r="AC281" s="1"/>
  <c r="S282"/>
  <c r="AC282" s="1"/>
  <c r="S283"/>
  <c r="AC283" s="1"/>
  <c r="S284"/>
  <c r="AC284" s="1"/>
  <c r="S285"/>
  <c r="AC285" s="1"/>
  <c r="S286"/>
  <c r="AC286" s="1"/>
  <c r="S287"/>
  <c r="AC287" s="1"/>
  <c r="S288"/>
  <c r="AC288" s="1"/>
  <c r="S289"/>
  <c r="AC289" s="1"/>
  <c r="S290"/>
  <c r="AC290" s="1"/>
  <c r="S291"/>
  <c r="AC291" s="1"/>
  <c r="S292"/>
  <c r="AC292" s="1"/>
  <c r="S293"/>
  <c r="AC293" s="1"/>
  <c r="S294"/>
  <c r="AC294" s="1"/>
  <c r="S295"/>
  <c r="AC295" s="1"/>
  <c r="S296"/>
  <c r="AC296" s="1"/>
  <c r="S297"/>
  <c r="AC297" s="1"/>
  <c r="S298"/>
  <c r="AC298" s="1"/>
  <c r="S299"/>
  <c r="AC299" s="1"/>
  <c r="S300"/>
  <c r="AC300" s="1"/>
  <c r="S301"/>
  <c r="AC301" s="1"/>
  <c r="S302"/>
  <c r="AC302" s="1"/>
  <c r="S303"/>
  <c r="AC303" s="1"/>
  <c r="S304"/>
  <c r="AC304" s="1"/>
  <c r="S305"/>
  <c r="AC305" s="1"/>
  <c r="S306"/>
  <c r="AC306" s="1"/>
  <c r="J306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9"/>
  <c r="C9"/>
  <c r="I9"/>
  <c r="K9" s="1"/>
  <c r="I12"/>
  <c r="K12" s="1"/>
  <c r="I13"/>
  <c r="K13" s="1"/>
  <c r="I14"/>
  <c r="K14" s="1"/>
  <c r="I15"/>
  <c r="K15" s="1"/>
  <c r="I16"/>
  <c r="K16" s="1"/>
  <c r="I17"/>
  <c r="K17" s="1"/>
  <c r="I18"/>
  <c r="K18" s="1"/>
  <c r="I19"/>
  <c r="K19" s="1"/>
  <c r="I20"/>
  <c r="K20" s="1"/>
  <c r="I21"/>
  <c r="K21" s="1"/>
  <c r="I22"/>
  <c r="K22" s="1"/>
  <c r="I23"/>
  <c r="K23" s="1"/>
  <c r="I24"/>
  <c r="K24" s="1"/>
  <c r="I25"/>
  <c r="K25" s="1"/>
  <c r="I26"/>
  <c r="K26" s="1"/>
  <c r="I27"/>
  <c r="K27" s="1"/>
  <c r="I28"/>
  <c r="K28" s="1"/>
  <c r="I29"/>
  <c r="K29" s="1"/>
  <c r="I30"/>
  <c r="K30" s="1"/>
  <c r="I31"/>
  <c r="K31" s="1"/>
  <c r="I32"/>
  <c r="K32" s="1"/>
  <c r="I33"/>
  <c r="K33" s="1"/>
  <c r="I34"/>
  <c r="K34" s="1"/>
  <c r="I35"/>
  <c r="K35" s="1"/>
  <c r="I36"/>
  <c r="K36" s="1"/>
  <c r="I37"/>
  <c r="K37" s="1"/>
  <c r="I38"/>
  <c r="K38" s="1"/>
  <c r="I39"/>
  <c r="K39" s="1"/>
  <c r="I40"/>
  <c r="K40" s="1"/>
  <c r="I41"/>
  <c r="K41" s="1"/>
  <c r="I42"/>
  <c r="K42" s="1"/>
  <c r="I43"/>
  <c r="K43" s="1"/>
  <c r="I44"/>
  <c r="K44" s="1"/>
  <c r="I45"/>
  <c r="K45" s="1"/>
  <c r="I46"/>
  <c r="K46" s="1"/>
  <c r="I47"/>
  <c r="K47" s="1"/>
  <c r="I48"/>
  <c r="K48" s="1"/>
  <c r="I49"/>
  <c r="K49" s="1"/>
  <c r="I50"/>
  <c r="K50" s="1"/>
  <c r="I51"/>
  <c r="K51" s="1"/>
  <c r="I52"/>
  <c r="K52" s="1"/>
  <c r="I53"/>
  <c r="K53" s="1"/>
  <c r="I54"/>
  <c r="K54" s="1"/>
  <c r="I55"/>
  <c r="K55" s="1"/>
  <c r="I56"/>
  <c r="K56" s="1"/>
  <c r="I57"/>
  <c r="K57" s="1"/>
  <c r="I58"/>
  <c r="K58" s="1"/>
  <c r="I59"/>
  <c r="K59" s="1"/>
  <c r="I60"/>
  <c r="K60" s="1"/>
  <c r="I61"/>
  <c r="K61" s="1"/>
  <c r="I62"/>
  <c r="K62" s="1"/>
  <c r="I63"/>
  <c r="K63" s="1"/>
  <c r="I64"/>
  <c r="K64" s="1"/>
  <c r="I65"/>
  <c r="K65" s="1"/>
  <c r="I66"/>
  <c r="K66" s="1"/>
  <c r="I67"/>
  <c r="K67" s="1"/>
  <c r="I68"/>
  <c r="K68" s="1"/>
  <c r="I69"/>
  <c r="K69" s="1"/>
  <c r="I70"/>
  <c r="K70" s="1"/>
  <c r="I71"/>
  <c r="K71" s="1"/>
  <c r="I72"/>
  <c r="K72" s="1"/>
  <c r="I73"/>
  <c r="K73" s="1"/>
  <c r="I74"/>
  <c r="K74" s="1"/>
  <c r="I75"/>
  <c r="K75" s="1"/>
  <c r="I76"/>
  <c r="K76" s="1"/>
  <c r="I77"/>
  <c r="K77" s="1"/>
  <c r="I78"/>
  <c r="K78" s="1"/>
  <c r="I79"/>
  <c r="K79" s="1"/>
  <c r="I80"/>
  <c r="K80" s="1"/>
  <c r="I81"/>
  <c r="K81" s="1"/>
  <c r="I82"/>
  <c r="K82" s="1"/>
  <c r="I83"/>
  <c r="K83" s="1"/>
  <c r="I84"/>
  <c r="K84" s="1"/>
  <c r="I85"/>
  <c r="K85" s="1"/>
  <c r="I86"/>
  <c r="K86" s="1"/>
  <c r="I87"/>
  <c r="K87" s="1"/>
  <c r="I88"/>
  <c r="K88" s="1"/>
  <c r="I89"/>
  <c r="K89" s="1"/>
  <c r="I90"/>
  <c r="K90" s="1"/>
  <c r="I91"/>
  <c r="K91" s="1"/>
  <c r="I92"/>
  <c r="K92" s="1"/>
  <c r="I93"/>
  <c r="K93" s="1"/>
  <c r="I94"/>
  <c r="K94" s="1"/>
  <c r="I95"/>
  <c r="K95" s="1"/>
  <c r="I96"/>
  <c r="K96" s="1"/>
  <c r="I97"/>
  <c r="K97" s="1"/>
  <c r="I98"/>
  <c r="K98" s="1"/>
  <c r="I99"/>
  <c r="K99" s="1"/>
  <c r="I100"/>
  <c r="K100" s="1"/>
  <c r="I101"/>
  <c r="K101" s="1"/>
  <c r="I102"/>
  <c r="K102" s="1"/>
  <c r="I103"/>
  <c r="K103" s="1"/>
  <c r="I104"/>
  <c r="K104" s="1"/>
  <c r="I105"/>
  <c r="K105" s="1"/>
  <c r="I106"/>
  <c r="K106" s="1"/>
  <c r="I107"/>
  <c r="K107" s="1"/>
  <c r="I108"/>
  <c r="K108" s="1"/>
  <c r="I109"/>
  <c r="K109" s="1"/>
  <c r="I110"/>
  <c r="K110" s="1"/>
  <c r="I111"/>
  <c r="K111" s="1"/>
  <c r="I112"/>
  <c r="K112" s="1"/>
  <c r="I113"/>
  <c r="K113" s="1"/>
  <c r="I114"/>
  <c r="K114" s="1"/>
  <c r="I115"/>
  <c r="K115" s="1"/>
  <c r="I116"/>
  <c r="K116" s="1"/>
  <c r="I117"/>
  <c r="K117" s="1"/>
  <c r="I118"/>
  <c r="K118" s="1"/>
  <c r="I119"/>
  <c r="K119" s="1"/>
  <c r="I120"/>
  <c r="K120" s="1"/>
  <c r="I121"/>
  <c r="K121" s="1"/>
  <c r="I122"/>
  <c r="K122" s="1"/>
  <c r="I123"/>
  <c r="K123" s="1"/>
  <c r="I124"/>
  <c r="K124" s="1"/>
  <c r="I125"/>
  <c r="K125" s="1"/>
  <c r="I126"/>
  <c r="K126" s="1"/>
  <c r="I127"/>
  <c r="K127" s="1"/>
  <c r="I128"/>
  <c r="K128" s="1"/>
  <c r="I129"/>
  <c r="K129" s="1"/>
  <c r="I130"/>
  <c r="K130" s="1"/>
  <c r="I131"/>
  <c r="K131" s="1"/>
  <c r="I132"/>
  <c r="K132" s="1"/>
  <c r="I133"/>
  <c r="K133" s="1"/>
  <c r="I134"/>
  <c r="K134" s="1"/>
  <c r="I135"/>
  <c r="K135" s="1"/>
  <c r="I136"/>
  <c r="K136" s="1"/>
  <c r="I137"/>
  <c r="K137" s="1"/>
  <c r="I138"/>
  <c r="K138" s="1"/>
  <c r="I139"/>
  <c r="K139" s="1"/>
  <c r="I140"/>
  <c r="K140" s="1"/>
  <c r="I141"/>
  <c r="K141" s="1"/>
  <c r="I142"/>
  <c r="K142" s="1"/>
  <c r="I143"/>
  <c r="K143" s="1"/>
  <c r="I144"/>
  <c r="K144" s="1"/>
  <c r="I145"/>
  <c r="K145" s="1"/>
  <c r="I146"/>
  <c r="K146" s="1"/>
  <c r="I147"/>
  <c r="K147" s="1"/>
  <c r="I148"/>
  <c r="K148" s="1"/>
  <c r="I149"/>
  <c r="K149" s="1"/>
  <c r="I150"/>
  <c r="K150" s="1"/>
  <c r="I151"/>
  <c r="K151" s="1"/>
  <c r="I152"/>
  <c r="K152" s="1"/>
  <c r="I153"/>
  <c r="K153" s="1"/>
  <c r="I154"/>
  <c r="K154" s="1"/>
  <c r="I155"/>
  <c r="K155" s="1"/>
  <c r="I156"/>
  <c r="K156" s="1"/>
  <c r="I157"/>
  <c r="K157" s="1"/>
  <c r="I158"/>
  <c r="K158" s="1"/>
  <c r="I159"/>
  <c r="K159" s="1"/>
  <c r="I160"/>
  <c r="K160" s="1"/>
  <c r="I161"/>
  <c r="K161" s="1"/>
  <c r="I162"/>
  <c r="K162" s="1"/>
  <c r="I163"/>
  <c r="K163" s="1"/>
  <c r="I164"/>
  <c r="K164" s="1"/>
  <c r="I165"/>
  <c r="K165" s="1"/>
  <c r="I166"/>
  <c r="K166" s="1"/>
  <c r="I167"/>
  <c r="K167" s="1"/>
  <c r="I168"/>
  <c r="K168" s="1"/>
  <c r="I169"/>
  <c r="K169" s="1"/>
  <c r="I170"/>
  <c r="K170" s="1"/>
  <c r="I171"/>
  <c r="K171" s="1"/>
  <c r="I172"/>
  <c r="K172" s="1"/>
  <c r="I173"/>
  <c r="K173" s="1"/>
  <c r="I174"/>
  <c r="K174" s="1"/>
  <c r="I175"/>
  <c r="K175" s="1"/>
  <c r="I176"/>
  <c r="K176" s="1"/>
  <c r="I177"/>
  <c r="K177" s="1"/>
  <c r="I178"/>
  <c r="K178" s="1"/>
  <c r="I179"/>
  <c r="K179" s="1"/>
  <c r="I180"/>
  <c r="K180" s="1"/>
  <c r="I181"/>
  <c r="K181" s="1"/>
  <c r="I182"/>
  <c r="K182" s="1"/>
  <c r="I183"/>
  <c r="K183" s="1"/>
  <c r="I184"/>
  <c r="K184" s="1"/>
  <c r="I185"/>
  <c r="K185" s="1"/>
  <c r="I186"/>
  <c r="K186" s="1"/>
  <c r="I187"/>
  <c r="K187" s="1"/>
  <c r="I188"/>
  <c r="K188" s="1"/>
  <c r="I189"/>
  <c r="K189" s="1"/>
  <c r="I190"/>
  <c r="K190" s="1"/>
  <c r="I191"/>
  <c r="K191" s="1"/>
  <c r="I192"/>
  <c r="K192" s="1"/>
  <c r="I193"/>
  <c r="K193" s="1"/>
  <c r="I194"/>
  <c r="K194" s="1"/>
  <c r="I195"/>
  <c r="K195" s="1"/>
  <c r="I196"/>
  <c r="K196" s="1"/>
  <c r="I197"/>
  <c r="K197" s="1"/>
  <c r="I198"/>
  <c r="K198" s="1"/>
  <c r="I199"/>
  <c r="K199" s="1"/>
  <c r="I200"/>
  <c r="K200" s="1"/>
  <c r="I201"/>
  <c r="K201" s="1"/>
  <c r="I202"/>
  <c r="K202" s="1"/>
  <c r="I203"/>
  <c r="K203" s="1"/>
  <c r="I204"/>
  <c r="K204" s="1"/>
  <c r="I205"/>
  <c r="K205" s="1"/>
  <c r="I206"/>
  <c r="K206" s="1"/>
  <c r="I207"/>
  <c r="K207" s="1"/>
  <c r="I208"/>
  <c r="K208" s="1"/>
  <c r="I209"/>
  <c r="K209" s="1"/>
  <c r="I210"/>
  <c r="K210" s="1"/>
  <c r="I211"/>
  <c r="K211" s="1"/>
  <c r="I212"/>
  <c r="K212" s="1"/>
  <c r="I213"/>
  <c r="K213" s="1"/>
  <c r="I214"/>
  <c r="K214" s="1"/>
  <c r="I215"/>
  <c r="K215" s="1"/>
  <c r="I216"/>
  <c r="K216" s="1"/>
  <c r="I217"/>
  <c r="K217" s="1"/>
  <c r="I218"/>
  <c r="K218" s="1"/>
  <c r="I219"/>
  <c r="K219" s="1"/>
  <c r="I220"/>
  <c r="K220" s="1"/>
  <c r="I221"/>
  <c r="K221" s="1"/>
  <c r="I222"/>
  <c r="K222" s="1"/>
  <c r="I223"/>
  <c r="K223" s="1"/>
  <c r="I224"/>
  <c r="K224" s="1"/>
  <c r="I225"/>
  <c r="K225" s="1"/>
  <c r="I226"/>
  <c r="K226" s="1"/>
  <c r="I227"/>
  <c r="K227" s="1"/>
  <c r="I228"/>
  <c r="K228" s="1"/>
  <c r="I229"/>
  <c r="K229" s="1"/>
  <c r="I230"/>
  <c r="K230" s="1"/>
  <c r="I231"/>
  <c r="K231" s="1"/>
  <c r="I232"/>
  <c r="K232" s="1"/>
  <c r="I233"/>
  <c r="K233" s="1"/>
  <c r="I234"/>
  <c r="K234" s="1"/>
  <c r="I235"/>
  <c r="K235" s="1"/>
  <c r="I236"/>
  <c r="K236" s="1"/>
  <c r="I237"/>
  <c r="K237" s="1"/>
  <c r="I238"/>
  <c r="K238" s="1"/>
  <c r="I239"/>
  <c r="K239" s="1"/>
  <c r="I240"/>
  <c r="K240" s="1"/>
  <c r="I241"/>
  <c r="K241" s="1"/>
  <c r="I242"/>
  <c r="K242" s="1"/>
  <c r="I243"/>
  <c r="K243" s="1"/>
  <c r="I244"/>
  <c r="K244" s="1"/>
  <c r="I245"/>
  <c r="K245" s="1"/>
  <c r="I246"/>
  <c r="K246" s="1"/>
  <c r="I247"/>
  <c r="K247" s="1"/>
  <c r="I248"/>
  <c r="K248" s="1"/>
  <c r="I249"/>
  <c r="K249" s="1"/>
  <c r="I250"/>
  <c r="K250" s="1"/>
  <c r="I251"/>
  <c r="K251" s="1"/>
  <c r="I252"/>
  <c r="K252" s="1"/>
  <c r="I253"/>
  <c r="K253" s="1"/>
  <c r="I254"/>
  <c r="K254" s="1"/>
  <c r="I255"/>
  <c r="K255" s="1"/>
  <c r="I256"/>
  <c r="K256" s="1"/>
  <c r="I257"/>
  <c r="K257" s="1"/>
  <c r="I258"/>
  <c r="K258" s="1"/>
  <c r="I259"/>
  <c r="K259" s="1"/>
  <c r="I260"/>
  <c r="K260" s="1"/>
  <c r="I261"/>
  <c r="K261" s="1"/>
  <c r="I262"/>
  <c r="K262" s="1"/>
  <c r="I263"/>
  <c r="K263" s="1"/>
  <c r="I264"/>
  <c r="K264" s="1"/>
  <c r="I265"/>
  <c r="K265" s="1"/>
  <c r="I266"/>
  <c r="K266" s="1"/>
  <c r="I267"/>
  <c r="K267" s="1"/>
  <c r="I268"/>
  <c r="K268" s="1"/>
  <c r="I269"/>
  <c r="K269" s="1"/>
  <c r="I270"/>
  <c r="K270" s="1"/>
  <c r="I271"/>
  <c r="K271" s="1"/>
  <c r="I272"/>
  <c r="K272" s="1"/>
  <c r="I273"/>
  <c r="K273" s="1"/>
  <c r="I274"/>
  <c r="K274" s="1"/>
  <c r="I275"/>
  <c r="K275" s="1"/>
  <c r="I276"/>
  <c r="K276" s="1"/>
  <c r="I277"/>
  <c r="K277" s="1"/>
  <c r="AD277" s="1"/>
  <c r="I278"/>
  <c r="K278" s="1"/>
  <c r="I279"/>
  <c r="K279" s="1"/>
  <c r="I280"/>
  <c r="K280" s="1"/>
  <c r="I281"/>
  <c r="K281" s="1"/>
  <c r="I282"/>
  <c r="K282" s="1"/>
  <c r="I283"/>
  <c r="K283" s="1"/>
  <c r="I284"/>
  <c r="K284" s="1"/>
  <c r="I285"/>
  <c r="K285" s="1"/>
  <c r="I286"/>
  <c r="K286" s="1"/>
  <c r="I287"/>
  <c r="K287" s="1"/>
  <c r="I288"/>
  <c r="K288" s="1"/>
  <c r="I289"/>
  <c r="K289" s="1"/>
  <c r="I290"/>
  <c r="K290" s="1"/>
  <c r="I291"/>
  <c r="K291" s="1"/>
  <c r="I292"/>
  <c r="K292" s="1"/>
  <c r="I293"/>
  <c r="K293" s="1"/>
  <c r="I294"/>
  <c r="K294" s="1"/>
  <c r="I295"/>
  <c r="K295" s="1"/>
  <c r="I296"/>
  <c r="K296" s="1"/>
  <c r="I297"/>
  <c r="K297" s="1"/>
  <c r="I298"/>
  <c r="K298" s="1"/>
  <c r="I299"/>
  <c r="K299" s="1"/>
  <c r="I300"/>
  <c r="K300" s="1"/>
  <c r="I301"/>
  <c r="K301" s="1"/>
  <c r="I302"/>
  <c r="K302" s="1"/>
  <c r="I303"/>
  <c r="K303" s="1"/>
  <c r="I304"/>
  <c r="K304" s="1"/>
  <c r="I305"/>
  <c r="K305" s="1"/>
  <c r="I306"/>
  <c r="K306" s="1"/>
  <c r="I11"/>
  <c r="K11" s="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11"/>
  <c r="AH277" l="1"/>
  <c r="AM277"/>
  <c r="AN277"/>
  <c r="BD277" s="1"/>
  <c r="AL277"/>
  <c r="AS277" l="1"/>
  <c r="BH277" s="1"/>
  <c r="AQ277"/>
  <c r="BF277" s="1"/>
  <c r="AT277"/>
  <c r="BI277" s="1"/>
  <c r="AR277"/>
  <c r="BG277" s="1"/>
  <c r="BC277"/>
  <c r="BB277"/>
  <c r="Y9" l="1"/>
  <c r="X9"/>
  <c r="W9"/>
  <c r="P9"/>
  <c r="O9"/>
  <c r="N9"/>
  <c r="G9"/>
  <c r="F9"/>
  <c r="E9"/>
  <c r="D277"/>
  <c r="H277" s="1"/>
  <c r="S9" l="1"/>
  <c r="AC9" s="1"/>
  <c r="P10" i="11" l="1"/>
  <c r="Q10" s="1"/>
  <c r="P11"/>
  <c r="Q11" s="1"/>
  <c r="P12"/>
  <c r="Q12" s="1"/>
  <c r="P13"/>
  <c r="Q13" s="1"/>
  <c r="P14"/>
  <c r="Q14" s="1"/>
  <c r="P15"/>
  <c r="Q15" s="1"/>
  <c r="P16"/>
  <c r="Q16" s="1"/>
  <c r="P17"/>
  <c r="Q17" s="1"/>
  <c r="P18"/>
  <c r="Q18" s="1"/>
  <c r="P19"/>
  <c r="Q19" s="1"/>
  <c r="P20"/>
  <c r="Q20" s="1"/>
  <c r="P21"/>
  <c r="Q21" s="1"/>
  <c r="P22"/>
  <c r="Q22" s="1"/>
  <c r="P23"/>
  <c r="Q23" s="1"/>
  <c r="P24"/>
  <c r="Q24" s="1"/>
  <c r="P25"/>
  <c r="Q25" s="1"/>
  <c r="P26"/>
  <c r="Q26" s="1"/>
  <c r="P27"/>
  <c r="Q27" s="1"/>
  <c r="P28"/>
  <c r="Q28" s="1"/>
  <c r="P29"/>
  <c r="Q29" s="1"/>
  <c r="P30"/>
  <c r="Q30" s="1"/>
  <c r="P31"/>
  <c r="Q31" s="1"/>
  <c r="P32"/>
  <c r="Q32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1"/>
  <c r="Q41" s="1"/>
  <c r="P42"/>
  <c r="Q42" s="1"/>
  <c r="P43"/>
  <c r="Q43" s="1"/>
  <c r="P44"/>
  <c r="Q44" s="1"/>
  <c r="P45"/>
  <c r="Q45" s="1"/>
  <c r="P46"/>
  <c r="Q46" s="1"/>
  <c r="P47"/>
  <c r="Q47" s="1"/>
  <c r="P48"/>
  <c r="Q48" s="1"/>
  <c r="P49"/>
  <c r="Q49" s="1"/>
  <c r="P50"/>
  <c r="Q50" s="1"/>
  <c r="P51"/>
  <c r="Q51" s="1"/>
  <c r="P52"/>
  <c r="Q52" s="1"/>
  <c r="P53"/>
  <c r="Q53" s="1"/>
  <c r="P54"/>
  <c r="Q54" s="1"/>
  <c r="P55"/>
  <c r="Q55" s="1"/>
  <c r="P56"/>
  <c r="Q56" s="1"/>
  <c r="P57"/>
  <c r="Q57" s="1"/>
  <c r="P58"/>
  <c r="Q58" s="1"/>
  <c r="P59"/>
  <c r="Q59" s="1"/>
  <c r="P60"/>
  <c r="Q60" s="1"/>
  <c r="P61"/>
  <c r="Q61" s="1"/>
  <c r="P62"/>
  <c r="Q62" s="1"/>
  <c r="P63"/>
  <c r="Q63" s="1"/>
  <c r="P64"/>
  <c r="Q64" s="1"/>
  <c r="P65"/>
  <c r="Q65" s="1"/>
  <c r="P66"/>
  <c r="Q66" s="1"/>
  <c r="P67"/>
  <c r="Q67" s="1"/>
  <c r="P68"/>
  <c r="Q68" s="1"/>
  <c r="P69"/>
  <c r="Q69" s="1"/>
  <c r="P70"/>
  <c r="Q70" s="1"/>
  <c r="P71"/>
  <c r="Q71" s="1"/>
  <c r="P72"/>
  <c r="Q72" s="1"/>
  <c r="P73"/>
  <c r="Q73" s="1"/>
  <c r="P74"/>
  <c r="Q74" s="1"/>
  <c r="P75"/>
  <c r="Q75" s="1"/>
  <c r="P76"/>
  <c r="Q76" s="1"/>
  <c r="P77"/>
  <c r="Q77" s="1"/>
  <c r="P78"/>
  <c r="Q78" s="1"/>
  <c r="P79"/>
  <c r="Q79" s="1"/>
  <c r="P80"/>
  <c r="Q80" s="1"/>
  <c r="P81"/>
  <c r="Q81" s="1"/>
  <c r="P82"/>
  <c r="Q82" s="1"/>
  <c r="P83"/>
  <c r="Q83" s="1"/>
  <c r="P84"/>
  <c r="Q84" s="1"/>
  <c r="P85"/>
  <c r="Q85" s="1"/>
  <c r="P86"/>
  <c r="Q86" s="1"/>
  <c r="P87"/>
  <c r="Q87" s="1"/>
  <c r="P88"/>
  <c r="Q88" s="1"/>
  <c r="P89"/>
  <c r="Q89" s="1"/>
  <c r="P90"/>
  <c r="Q90" s="1"/>
  <c r="P91"/>
  <c r="Q91" s="1"/>
  <c r="P92"/>
  <c r="Q92" s="1"/>
  <c r="P93"/>
  <c r="Q93" s="1"/>
  <c r="P94"/>
  <c r="Q94" s="1"/>
  <c r="P95"/>
  <c r="Q95" s="1"/>
  <c r="P96"/>
  <c r="Q96" s="1"/>
  <c r="P97"/>
  <c r="Q97" s="1"/>
  <c r="P98"/>
  <c r="Q98" s="1"/>
  <c r="P99"/>
  <c r="Q99" s="1"/>
  <c r="P100"/>
  <c r="Q100" s="1"/>
  <c r="P101"/>
  <c r="Q101" s="1"/>
  <c r="P102"/>
  <c r="Q102" s="1"/>
  <c r="P103"/>
  <c r="Q103" s="1"/>
  <c r="P104"/>
  <c r="Q104" s="1"/>
  <c r="P105"/>
  <c r="Q105" s="1"/>
  <c r="P106"/>
  <c r="Q106" s="1"/>
  <c r="P107"/>
  <c r="Q107" s="1"/>
  <c r="P108"/>
  <c r="Q108" s="1"/>
  <c r="P109"/>
  <c r="Q109" s="1"/>
  <c r="P110"/>
  <c r="Q110" s="1"/>
  <c r="P111"/>
  <c r="Q111" s="1"/>
  <c r="P112"/>
  <c r="Q112" s="1"/>
  <c r="P113"/>
  <c r="Q113" s="1"/>
  <c r="P114"/>
  <c r="Q114" s="1"/>
  <c r="P115"/>
  <c r="Q115" s="1"/>
  <c r="P116"/>
  <c r="Q116" s="1"/>
  <c r="P117"/>
  <c r="Q117" s="1"/>
  <c r="P118"/>
  <c r="Q118" s="1"/>
  <c r="P119"/>
  <c r="Q119" s="1"/>
  <c r="P120"/>
  <c r="Q120" s="1"/>
  <c r="P121"/>
  <c r="Q121" s="1"/>
  <c r="P122"/>
  <c r="Q122" s="1"/>
  <c r="P123"/>
  <c r="Q123" s="1"/>
  <c r="P124"/>
  <c r="Q124" s="1"/>
  <c r="P125"/>
  <c r="Q125" s="1"/>
  <c r="P126"/>
  <c r="Q126" s="1"/>
  <c r="P127"/>
  <c r="Q127" s="1"/>
  <c r="P128"/>
  <c r="Q128" s="1"/>
  <c r="P129"/>
  <c r="Q129" s="1"/>
  <c r="P130"/>
  <c r="Q130" s="1"/>
  <c r="P131"/>
  <c r="Q131" s="1"/>
  <c r="P132"/>
  <c r="Q132" s="1"/>
  <c r="P133"/>
  <c r="Q133" s="1"/>
  <c r="P134"/>
  <c r="Q134" s="1"/>
  <c r="P135"/>
  <c r="Q135" s="1"/>
  <c r="P136"/>
  <c r="Q136" s="1"/>
  <c r="P137"/>
  <c r="Q137" s="1"/>
  <c r="P138"/>
  <c r="Q138" s="1"/>
  <c r="P139"/>
  <c r="Q139" s="1"/>
  <c r="P140"/>
  <c r="Q140" s="1"/>
  <c r="P141"/>
  <c r="Q141" s="1"/>
  <c r="P142"/>
  <c r="Q142" s="1"/>
  <c r="P143"/>
  <c r="Q143" s="1"/>
  <c r="P144"/>
  <c r="Q144" s="1"/>
  <c r="P145"/>
  <c r="Q145" s="1"/>
  <c r="P146"/>
  <c r="Q146" s="1"/>
  <c r="P147"/>
  <c r="Q147" s="1"/>
  <c r="P148"/>
  <c r="Q148" s="1"/>
  <c r="P149"/>
  <c r="Q149" s="1"/>
  <c r="P150"/>
  <c r="Q150" s="1"/>
  <c r="P151"/>
  <c r="Q151" s="1"/>
  <c r="P152"/>
  <c r="Q152" s="1"/>
  <c r="P153"/>
  <c r="Q153" s="1"/>
  <c r="P154"/>
  <c r="Q154" s="1"/>
  <c r="P155"/>
  <c r="Q155" s="1"/>
  <c r="P156"/>
  <c r="Q156" s="1"/>
  <c r="P157"/>
  <c r="Q157" s="1"/>
  <c r="P158"/>
  <c r="Q158" s="1"/>
  <c r="P159"/>
  <c r="Q159" s="1"/>
  <c r="P160"/>
  <c r="Q160" s="1"/>
  <c r="P161"/>
  <c r="Q161" s="1"/>
  <c r="P162"/>
  <c r="Q162" s="1"/>
  <c r="P163"/>
  <c r="Q163" s="1"/>
  <c r="P164"/>
  <c r="Q164" s="1"/>
  <c r="P165"/>
  <c r="Q165" s="1"/>
  <c r="P166"/>
  <c r="Q166" s="1"/>
  <c r="P167"/>
  <c r="Q167" s="1"/>
  <c r="P168"/>
  <c r="Q168" s="1"/>
  <c r="P169"/>
  <c r="Q169" s="1"/>
  <c r="P170"/>
  <c r="Q170" s="1"/>
  <c r="P171"/>
  <c r="Q171" s="1"/>
  <c r="P172"/>
  <c r="Q172" s="1"/>
  <c r="P173"/>
  <c r="Q173" s="1"/>
  <c r="P174"/>
  <c r="Q174" s="1"/>
  <c r="P175"/>
  <c r="Q175" s="1"/>
  <c r="P176"/>
  <c r="Q176" s="1"/>
  <c r="P177"/>
  <c r="Q177" s="1"/>
  <c r="P178"/>
  <c r="Q178" s="1"/>
  <c r="P179"/>
  <c r="Q179" s="1"/>
  <c r="P180"/>
  <c r="Q180" s="1"/>
  <c r="P181"/>
  <c r="Q181" s="1"/>
  <c r="P182"/>
  <c r="Q182" s="1"/>
  <c r="P183"/>
  <c r="Q183" s="1"/>
  <c r="P184"/>
  <c r="Q184" s="1"/>
  <c r="P185"/>
  <c r="Q185" s="1"/>
  <c r="P186"/>
  <c r="Q186" s="1"/>
  <c r="P187"/>
  <c r="Q187" s="1"/>
  <c r="P188"/>
  <c r="Q188" s="1"/>
  <c r="P189"/>
  <c r="Q189" s="1"/>
  <c r="P190"/>
  <c r="Q190" s="1"/>
  <c r="P191"/>
  <c r="Q191" s="1"/>
  <c r="P192"/>
  <c r="Q192" s="1"/>
  <c r="P193"/>
  <c r="Q193" s="1"/>
  <c r="P194"/>
  <c r="Q194" s="1"/>
  <c r="P195"/>
  <c r="Q195" s="1"/>
  <c r="P196"/>
  <c r="Q196" s="1"/>
  <c r="P197"/>
  <c r="Q197" s="1"/>
  <c r="P198"/>
  <c r="Q198" s="1"/>
  <c r="P199"/>
  <c r="Q199" s="1"/>
  <c r="P200"/>
  <c r="Q200" s="1"/>
  <c r="P201"/>
  <c r="Q201" s="1"/>
  <c r="P202"/>
  <c r="Q202" s="1"/>
  <c r="P203"/>
  <c r="Q203" s="1"/>
  <c r="P204"/>
  <c r="Q204" s="1"/>
  <c r="P205"/>
  <c r="Q205" s="1"/>
  <c r="P206"/>
  <c r="Q206" s="1"/>
  <c r="P207"/>
  <c r="Q207" s="1"/>
  <c r="P208"/>
  <c r="Q208" s="1"/>
  <c r="P209"/>
  <c r="Q209" s="1"/>
  <c r="P210"/>
  <c r="Q210" s="1"/>
  <c r="P211"/>
  <c r="Q211" s="1"/>
  <c r="P212"/>
  <c r="Q212" s="1"/>
  <c r="P213"/>
  <c r="Q213" s="1"/>
  <c r="P214"/>
  <c r="Q214" s="1"/>
  <c r="P215"/>
  <c r="Q215" s="1"/>
  <c r="P216"/>
  <c r="Q216" s="1"/>
  <c r="P217"/>
  <c r="Q217" s="1"/>
  <c r="P218"/>
  <c r="Q218" s="1"/>
  <c r="P219"/>
  <c r="Q219" s="1"/>
  <c r="P220"/>
  <c r="Q220" s="1"/>
  <c r="P221"/>
  <c r="Q221" s="1"/>
  <c r="P222"/>
  <c r="Q222" s="1"/>
  <c r="P223"/>
  <c r="Q223" s="1"/>
  <c r="P224"/>
  <c r="Q224" s="1"/>
  <c r="P225"/>
  <c r="Q225" s="1"/>
  <c r="P226"/>
  <c r="Q226" s="1"/>
  <c r="P227"/>
  <c r="Q227" s="1"/>
  <c r="P228"/>
  <c r="Q228" s="1"/>
  <c r="P229"/>
  <c r="Q229" s="1"/>
  <c r="P230"/>
  <c r="Q230" s="1"/>
  <c r="P231"/>
  <c r="Q231" s="1"/>
  <c r="P232"/>
  <c r="Q232" s="1"/>
  <c r="P233"/>
  <c r="Q233" s="1"/>
  <c r="P234"/>
  <c r="Q234" s="1"/>
  <c r="P235"/>
  <c r="Q235" s="1"/>
  <c r="P236"/>
  <c r="Q236" s="1"/>
  <c r="P237"/>
  <c r="Q237" s="1"/>
  <c r="P238"/>
  <c r="Q238" s="1"/>
  <c r="P239"/>
  <c r="Q239" s="1"/>
  <c r="P240"/>
  <c r="Q240" s="1"/>
  <c r="P241"/>
  <c r="Q241" s="1"/>
  <c r="P242"/>
  <c r="Q242" s="1"/>
  <c r="P243"/>
  <c r="Q243" s="1"/>
  <c r="P244"/>
  <c r="Q244" s="1"/>
  <c r="P245"/>
  <c r="Q245" s="1"/>
  <c r="P246"/>
  <c r="Q246" s="1"/>
  <c r="P247"/>
  <c r="Q247" s="1"/>
  <c r="P248"/>
  <c r="Q248" s="1"/>
  <c r="P249"/>
  <c r="Q249" s="1"/>
  <c r="P250"/>
  <c r="Q250" s="1"/>
  <c r="P251"/>
  <c r="Q251" s="1"/>
  <c r="P252"/>
  <c r="Q252" s="1"/>
  <c r="P253"/>
  <c r="Q253" s="1"/>
  <c r="P254"/>
  <c r="Q254" s="1"/>
  <c r="P255"/>
  <c r="Q255" s="1"/>
  <c r="P256"/>
  <c r="Q256" s="1"/>
  <c r="P257"/>
  <c r="Q257" s="1"/>
  <c r="P258"/>
  <c r="Q258" s="1"/>
  <c r="P259"/>
  <c r="Q259" s="1"/>
  <c r="P260"/>
  <c r="Q260" s="1"/>
  <c r="P261"/>
  <c r="Q261" s="1"/>
  <c r="P262"/>
  <c r="Q262" s="1"/>
  <c r="P263"/>
  <c r="Q263" s="1"/>
  <c r="P264"/>
  <c r="Q264" s="1"/>
  <c r="P265"/>
  <c r="Q265" s="1"/>
  <c r="P266"/>
  <c r="Q266" s="1"/>
  <c r="P267"/>
  <c r="Q267" s="1"/>
  <c r="P268"/>
  <c r="Q268" s="1"/>
  <c r="P269"/>
  <c r="Q269" s="1"/>
  <c r="P270"/>
  <c r="Q270" s="1"/>
  <c r="P271"/>
  <c r="Q271" s="1"/>
  <c r="P272"/>
  <c r="Q272" s="1"/>
  <c r="P273"/>
  <c r="Q273" s="1"/>
  <c r="P274"/>
  <c r="Q274" s="1"/>
  <c r="P275"/>
  <c r="Q275" s="1"/>
  <c r="P276"/>
  <c r="Q276" s="1"/>
  <c r="P277"/>
  <c r="Q277" s="1"/>
  <c r="P278"/>
  <c r="Q278" s="1"/>
  <c r="P279"/>
  <c r="Q279" s="1"/>
  <c r="P280"/>
  <c r="Q280" s="1"/>
  <c r="P281"/>
  <c r="Q281" s="1"/>
  <c r="P282"/>
  <c r="Q282" s="1"/>
  <c r="P283"/>
  <c r="Q283" s="1"/>
  <c r="P284"/>
  <c r="Q284" s="1"/>
  <c r="P285"/>
  <c r="Q285" s="1"/>
  <c r="P286"/>
  <c r="Q286" s="1"/>
  <c r="P287"/>
  <c r="Q287" s="1"/>
  <c r="P288"/>
  <c r="Q288" s="1"/>
  <c r="P289"/>
  <c r="Q289" s="1"/>
  <c r="P290"/>
  <c r="Q290" s="1"/>
  <c r="P291"/>
  <c r="Q291" s="1"/>
  <c r="P292"/>
  <c r="Q292" s="1"/>
  <c r="P293"/>
  <c r="Q293" s="1"/>
  <c r="P294"/>
  <c r="Q294" s="1"/>
  <c r="P295"/>
  <c r="Q295" s="1"/>
  <c r="P296"/>
  <c r="Q296" s="1"/>
  <c r="P297"/>
  <c r="Q297" s="1"/>
  <c r="P298"/>
  <c r="Q298" s="1"/>
  <c r="P299"/>
  <c r="Q299" s="1"/>
  <c r="P300"/>
  <c r="Q300" s="1"/>
  <c r="P301"/>
  <c r="Q301" s="1"/>
  <c r="P302"/>
  <c r="Q302" s="1"/>
  <c r="P303"/>
  <c r="Q303" s="1"/>
  <c r="P9"/>
  <c r="Q9" s="1"/>
  <c r="F299" i="12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2"/>
  <c r="D2"/>
  <c r="C2"/>
  <c r="Q6" i="11" l="1"/>
  <c r="P6"/>
  <c r="L63" i="8" l="1"/>
  <c r="L133"/>
  <c r="L194"/>
  <c r="L228"/>
  <c r="L234"/>
  <c r="L252"/>
  <c r="L276"/>
  <c r="H11"/>
  <c r="J11" s="1"/>
  <c r="H12"/>
  <c r="J12" s="1"/>
  <c r="H13"/>
  <c r="J13" s="1"/>
  <c r="H14"/>
  <c r="J14" s="1"/>
  <c r="H15"/>
  <c r="J15" s="1"/>
  <c r="H16"/>
  <c r="J16" s="1"/>
  <c r="H17"/>
  <c r="J17" s="1"/>
  <c r="H18"/>
  <c r="J18" s="1"/>
  <c r="H19"/>
  <c r="J19" s="1"/>
  <c r="H20"/>
  <c r="J20" s="1"/>
  <c r="H21"/>
  <c r="J21" s="1"/>
  <c r="H22"/>
  <c r="J22" s="1"/>
  <c r="H23"/>
  <c r="J23" s="1"/>
  <c r="H24"/>
  <c r="J24" s="1"/>
  <c r="H25"/>
  <c r="J25" s="1"/>
  <c r="H26"/>
  <c r="J26" s="1"/>
  <c r="H27"/>
  <c r="J27" s="1"/>
  <c r="H28"/>
  <c r="J28" s="1"/>
  <c r="H29"/>
  <c r="J29" s="1"/>
  <c r="H30"/>
  <c r="J30" s="1"/>
  <c r="H31"/>
  <c r="J31" s="1"/>
  <c r="H32"/>
  <c r="J32" s="1"/>
  <c r="H33"/>
  <c r="J33" s="1"/>
  <c r="H34"/>
  <c r="J34" s="1"/>
  <c r="H35"/>
  <c r="J35" s="1"/>
  <c r="H36"/>
  <c r="J36" s="1"/>
  <c r="H37"/>
  <c r="J37" s="1"/>
  <c r="H38"/>
  <c r="J38" s="1"/>
  <c r="H39"/>
  <c r="J39" s="1"/>
  <c r="H40"/>
  <c r="J40" s="1"/>
  <c r="H41"/>
  <c r="J41" s="1"/>
  <c r="H42"/>
  <c r="J42" s="1"/>
  <c r="H43"/>
  <c r="J43" s="1"/>
  <c r="H44"/>
  <c r="J44" s="1"/>
  <c r="H45"/>
  <c r="J45" s="1"/>
  <c r="H46"/>
  <c r="J46" s="1"/>
  <c r="H47"/>
  <c r="J47" s="1"/>
  <c r="H48"/>
  <c r="J48" s="1"/>
  <c r="H49"/>
  <c r="J49" s="1"/>
  <c r="H50"/>
  <c r="J50" s="1"/>
  <c r="H51"/>
  <c r="J51" s="1"/>
  <c r="H52"/>
  <c r="J52" s="1"/>
  <c r="H53"/>
  <c r="J53" s="1"/>
  <c r="H54"/>
  <c r="J54" s="1"/>
  <c r="H55"/>
  <c r="J55" s="1"/>
  <c r="H56"/>
  <c r="J56" s="1"/>
  <c r="H57"/>
  <c r="J57" s="1"/>
  <c r="H58"/>
  <c r="J58" s="1"/>
  <c r="H59"/>
  <c r="J59" s="1"/>
  <c r="H60"/>
  <c r="J60" s="1"/>
  <c r="H61"/>
  <c r="J61" s="1"/>
  <c r="H62"/>
  <c r="J62" s="1"/>
  <c r="H63"/>
  <c r="J63" s="1"/>
  <c r="H64"/>
  <c r="J64" s="1"/>
  <c r="H65"/>
  <c r="J65" s="1"/>
  <c r="H66"/>
  <c r="J66" s="1"/>
  <c r="H67"/>
  <c r="J67" s="1"/>
  <c r="H68"/>
  <c r="J68" s="1"/>
  <c r="H69"/>
  <c r="J69" s="1"/>
  <c r="H70"/>
  <c r="J70" s="1"/>
  <c r="H71"/>
  <c r="J71" s="1"/>
  <c r="H72"/>
  <c r="J72" s="1"/>
  <c r="H73"/>
  <c r="J73" s="1"/>
  <c r="H74"/>
  <c r="J74" s="1"/>
  <c r="H75"/>
  <c r="J75" s="1"/>
  <c r="H76"/>
  <c r="J76" s="1"/>
  <c r="H77"/>
  <c r="J77" s="1"/>
  <c r="H78"/>
  <c r="J78" s="1"/>
  <c r="H79"/>
  <c r="J79" s="1"/>
  <c r="H80"/>
  <c r="J80" s="1"/>
  <c r="H81"/>
  <c r="J81" s="1"/>
  <c r="H82"/>
  <c r="J82" s="1"/>
  <c r="H83"/>
  <c r="J83" s="1"/>
  <c r="H84"/>
  <c r="J84" s="1"/>
  <c r="H85"/>
  <c r="J85" s="1"/>
  <c r="H86"/>
  <c r="J86" s="1"/>
  <c r="H87"/>
  <c r="J87" s="1"/>
  <c r="H88"/>
  <c r="J88" s="1"/>
  <c r="H89"/>
  <c r="J89" s="1"/>
  <c r="H90"/>
  <c r="J90" s="1"/>
  <c r="H91"/>
  <c r="J91" s="1"/>
  <c r="H92"/>
  <c r="J92" s="1"/>
  <c r="H93"/>
  <c r="J93" s="1"/>
  <c r="H94"/>
  <c r="J94" s="1"/>
  <c r="H95"/>
  <c r="J95" s="1"/>
  <c r="H96"/>
  <c r="J96" s="1"/>
  <c r="H97"/>
  <c r="J97" s="1"/>
  <c r="H98"/>
  <c r="J98" s="1"/>
  <c r="H99"/>
  <c r="J99" s="1"/>
  <c r="H100"/>
  <c r="J100" s="1"/>
  <c r="H101"/>
  <c r="J101" s="1"/>
  <c r="H102"/>
  <c r="J102" s="1"/>
  <c r="H103"/>
  <c r="J103" s="1"/>
  <c r="H104"/>
  <c r="J104" s="1"/>
  <c r="H105"/>
  <c r="J105" s="1"/>
  <c r="H106"/>
  <c r="J106" s="1"/>
  <c r="H107"/>
  <c r="J107" s="1"/>
  <c r="H108"/>
  <c r="J108" s="1"/>
  <c r="H109"/>
  <c r="J109" s="1"/>
  <c r="H110"/>
  <c r="J110" s="1"/>
  <c r="H111"/>
  <c r="J111" s="1"/>
  <c r="H112"/>
  <c r="J112" s="1"/>
  <c r="H113"/>
  <c r="J113" s="1"/>
  <c r="H114"/>
  <c r="J114" s="1"/>
  <c r="H115"/>
  <c r="J115" s="1"/>
  <c r="H116"/>
  <c r="J116" s="1"/>
  <c r="H117"/>
  <c r="J117" s="1"/>
  <c r="H118"/>
  <c r="J118" s="1"/>
  <c r="H119"/>
  <c r="J119" s="1"/>
  <c r="H120"/>
  <c r="J120" s="1"/>
  <c r="H121"/>
  <c r="J121" s="1"/>
  <c r="H122"/>
  <c r="J122" s="1"/>
  <c r="H123"/>
  <c r="J123" s="1"/>
  <c r="H124"/>
  <c r="J124" s="1"/>
  <c r="H125"/>
  <c r="J125" s="1"/>
  <c r="H126"/>
  <c r="J126" s="1"/>
  <c r="H127"/>
  <c r="J127" s="1"/>
  <c r="H128"/>
  <c r="J128" s="1"/>
  <c r="H129"/>
  <c r="J129" s="1"/>
  <c r="H130"/>
  <c r="J130" s="1"/>
  <c r="H131"/>
  <c r="J131" s="1"/>
  <c r="H132"/>
  <c r="J132" s="1"/>
  <c r="H133"/>
  <c r="J133" s="1"/>
  <c r="H134"/>
  <c r="J134" s="1"/>
  <c r="H135"/>
  <c r="J135" s="1"/>
  <c r="H136"/>
  <c r="J136" s="1"/>
  <c r="H137"/>
  <c r="J137" s="1"/>
  <c r="H138"/>
  <c r="J138" s="1"/>
  <c r="H139"/>
  <c r="J139" s="1"/>
  <c r="H140"/>
  <c r="J140" s="1"/>
  <c r="H141"/>
  <c r="J141" s="1"/>
  <c r="H142"/>
  <c r="J142" s="1"/>
  <c r="H143"/>
  <c r="J143" s="1"/>
  <c r="H144"/>
  <c r="J144" s="1"/>
  <c r="H145"/>
  <c r="J145" s="1"/>
  <c r="H146"/>
  <c r="J146" s="1"/>
  <c r="H147"/>
  <c r="J147" s="1"/>
  <c r="H148"/>
  <c r="J148" s="1"/>
  <c r="H149"/>
  <c r="J149" s="1"/>
  <c r="H150"/>
  <c r="J150" s="1"/>
  <c r="H151"/>
  <c r="J151" s="1"/>
  <c r="H152"/>
  <c r="J152" s="1"/>
  <c r="H153"/>
  <c r="J153" s="1"/>
  <c r="H154"/>
  <c r="J154" s="1"/>
  <c r="H155"/>
  <c r="J155" s="1"/>
  <c r="H156"/>
  <c r="J156" s="1"/>
  <c r="H157"/>
  <c r="J157" s="1"/>
  <c r="H158"/>
  <c r="J158" s="1"/>
  <c r="H159"/>
  <c r="J159" s="1"/>
  <c r="H160"/>
  <c r="J160" s="1"/>
  <c r="H161"/>
  <c r="J161" s="1"/>
  <c r="H162"/>
  <c r="J162" s="1"/>
  <c r="H163"/>
  <c r="J163" s="1"/>
  <c r="H164"/>
  <c r="J164" s="1"/>
  <c r="H165"/>
  <c r="J165" s="1"/>
  <c r="H166"/>
  <c r="J166" s="1"/>
  <c r="H167"/>
  <c r="J167" s="1"/>
  <c r="H168"/>
  <c r="J168" s="1"/>
  <c r="H169"/>
  <c r="J169" s="1"/>
  <c r="H170"/>
  <c r="J170" s="1"/>
  <c r="H171"/>
  <c r="J171" s="1"/>
  <c r="H172"/>
  <c r="J172" s="1"/>
  <c r="H173"/>
  <c r="J173" s="1"/>
  <c r="H174"/>
  <c r="J174" s="1"/>
  <c r="H175"/>
  <c r="J175" s="1"/>
  <c r="H176"/>
  <c r="J176" s="1"/>
  <c r="H177"/>
  <c r="J177" s="1"/>
  <c r="H178"/>
  <c r="J178" s="1"/>
  <c r="H179"/>
  <c r="J179" s="1"/>
  <c r="H180"/>
  <c r="J180" s="1"/>
  <c r="H181"/>
  <c r="J181" s="1"/>
  <c r="H182"/>
  <c r="J182" s="1"/>
  <c r="H183"/>
  <c r="J183" s="1"/>
  <c r="H184"/>
  <c r="J184" s="1"/>
  <c r="H185"/>
  <c r="J185" s="1"/>
  <c r="H186"/>
  <c r="J186" s="1"/>
  <c r="H187"/>
  <c r="J187" s="1"/>
  <c r="H188"/>
  <c r="J188" s="1"/>
  <c r="H189"/>
  <c r="J189" s="1"/>
  <c r="H190"/>
  <c r="J190" s="1"/>
  <c r="H191"/>
  <c r="J191" s="1"/>
  <c r="H192"/>
  <c r="J192" s="1"/>
  <c r="H193"/>
  <c r="J193" s="1"/>
  <c r="H194"/>
  <c r="J194" s="1"/>
  <c r="H195"/>
  <c r="J195" s="1"/>
  <c r="H196"/>
  <c r="J196" s="1"/>
  <c r="H197"/>
  <c r="J197" s="1"/>
  <c r="H198"/>
  <c r="J198" s="1"/>
  <c r="H199"/>
  <c r="J199" s="1"/>
  <c r="H200"/>
  <c r="J200" s="1"/>
  <c r="H201"/>
  <c r="J201" s="1"/>
  <c r="H202"/>
  <c r="J202" s="1"/>
  <c r="H203"/>
  <c r="J203" s="1"/>
  <c r="H204"/>
  <c r="J204" s="1"/>
  <c r="H205"/>
  <c r="J205" s="1"/>
  <c r="H206"/>
  <c r="J206" s="1"/>
  <c r="H207"/>
  <c r="J207" s="1"/>
  <c r="H208"/>
  <c r="J208" s="1"/>
  <c r="H209"/>
  <c r="J209" s="1"/>
  <c r="H210"/>
  <c r="J210" s="1"/>
  <c r="H211"/>
  <c r="J211" s="1"/>
  <c r="H212"/>
  <c r="J212" s="1"/>
  <c r="H213"/>
  <c r="J213" s="1"/>
  <c r="H214"/>
  <c r="J214" s="1"/>
  <c r="H215"/>
  <c r="J215" s="1"/>
  <c r="H216"/>
  <c r="J216" s="1"/>
  <c r="H217"/>
  <c r="J217" s="1"/>
  <c r="H218"/>
  <c r="J218" s="1"/>
  <c r="H219"/>
  <c r="J219" s="1"/>
  <c r="H220"/>
  <c r="J220" s="1"/>
  <c r="H221"/>
  <c r="J221" s="1"/>
  <c r="H222"/>
  <c r="J222" s="1"/>
  <c r="H223"/>
  <c r="J223" s="1"/>
  <c r="H224"/>
  <c r="J224" s="1"/>
  <c r="H225"/>
  <c r="J225" s="1"/>
  <c r="H226"/>
  <c r="J226" s="1"/>
  <c r="H227"/>
  <c r="J227" s="1"/>
  <c r="H228"/>
  <c r="J228" s="1"/>
  <c r="H229"/>
  <c r="J229" s="1"/>
  <c r="H230"/>
  <c r="J230" s="1"/>
  <c r="H231"/>
  <c r="J231" s="1"/>
  <c r="H232"/>
  <c r="J232" s="1"/>
  <c r="H233"/>
  <c r="J233" s="1"/>
  <c r="H234"/>
  <c r="J234" s="1"/>
  <c r="H235"/>
  <c r="J235" s="1"/>
  <c r="H236"/>
  <c r="J236" s="1"/>
  <c r="H237"/>
  <c r="J237" s="1"/>
  <c r="H238"/>
  <c r="J238" s="1"/>
  <c r="H239"/>
  <c r="J239" s="1"/>
  <c r="H240"/>
  <c r="J240" s="1"/>
  <c r="H241"/>
  <c r="J241" s="1"/>
  <c r="H242"/>
  <c r="J242" s="1"/>
  <c r="H243"/>
  <c r="J243" s="1"/>
  <c r="H244"/>
  <c r="J244" s="1"/>
  <c r="H245"/>
  <c r="J245" s="1"/>
  <c r="H246"/>
  <c r="J246" s="1"/>
  <c r="H247"/>
  <c r="J247" s="1"/>
  <c r="H248"/>
  <c r="J248" s="1"/>
  <c r="H249"/>
  <c r="J249" s="1"/>
  <c r="H250"/>
  <c r="J250" s="1"/>
  <c r="H251"/>
  <c r="J251" s="1"/>
  <c r="H252"/>
  <c r="J252" s="1"/>
  <c r="H253"/>
  <c r="J253" s="1"/>
  <c r="H254"/>
  <c r="J254" s="1"/>
  <c r="H255"/>
  <c r="J255" s="1"/>
  <c r="H256"/>
  <c r="J256" s="1"/>
  <c r="H257"/>
  <c r="J257" s="1"/>
  <c r="H258"/>
  <c r="J258" s="1"/>
  <c r="H259"/>
  <c r="J259" s="1"/>
  <c r="H260"/>
  <c r="J260" s="1"/>
  <c r="H261"/>
  <c r="J261" s="1"/>
  <c r="H262"/>
  <c r="J262" s="1"/>
  <c r="H263"/>
  <c r="J263" s="1"/>
  <c r="H264"/>
  <c r="J264" s="1"/>
  <c r="H265"/>
  <c r="J265" s="1"/>
  <c r="H266"/>
  <c r="J266" s="1"/>
  <c r="H267"/>
  <c r="J267" s="1"/>
  <c r="H268"/>
  <c r="J268" s="1"/>
  <c r="H269"/>
  <c r="J269" s="1"/>
  <c r="H270"/>
  <c r="J270" s="1"/>
  <c r="H271"/>
  <c r="J271" s="1"/>
  <c r="H272"/>
  <c r="J272" s="1"/>
  <c r="H273"/>
  <c r="J273" s="1"/>
  <c r="H274"/>
  <c r="J274" s="1"/>
  <c r="H275"/>
  <c r="J275" s="1"/>
  <c r="H276"/>
  <c r="H277"/>
  <c r="J277" s="1"/>
  <c r="H278"/>
  <c r="J278" s="1"/>
  <c r="H279"/>
  <c r="J279" s="1"/>
  <c r="H280"/>
  <c r="J280" s="1"/>
  <c r="H281"/>
  <c r="J281" s="1"/>
  <c r="H282"/>
  <c r="J282" s="1"/>
  <c r="H283"/>
  <c r="J283" s="1"/>
  <c r="H284"/>
  <c r="J284" s="1"/>
  <c r="H285"/>
  <c r="J285" s="1"/>
  <c r="H286"/>
  <c r="J286" s="1"/>
  <c r="H287"/>
  <c r="J287" s="1"/>
  <c r="H288"/>
  <c r="J288" s="1"/>
  <c r="H289"/>
  <c r="J289" s="1"/>
  <c r="H290"/>
  <c r="J290" s="1"/>
  <c r="H291"/>
  <c r="J291" s="1"/>
  <c r="H292"/>
  <c r="J292" s="1"/>
  <c r="H293"/>
  <c r="J293" s="1"/>
  <c r="H294"/>
  <c r="J294" s="1"/>
  <c r="H295"/>
  <c r="J295" s="1"/>
  <c r="H296"/>
  <c r="J296" s="1"/>
  <c r="H297"/>
  <c r="J297" s="1"/>
  <c r="H298"/>
  <c r="J298" s="1"/>
  <c r="H299"/>
  <c r="J299" s="1"/>
  <c r="H300"/>
  <c r="J300" s="1"/>
  <c r="H301"/>
  <c r="J301" s="1"/>
  <c r="H302"/>
  <c r="J302" s="1"/>
  <c r="H303"/>
  <c r="J303" s="1"/>
  <c r="H304"/>
  <c r="J304" s="1"/>
  <c r="H305"/>
  <c r="J305" s="1"/>
  <c r="H10"/>
  <c r="J10" s="1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10"/>
  <c r="O10" i="11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9"/>
  <c r="O6"/>
  <c r="D211" i="8"/>
  <c r="L211" s="1"/>
  <c r="D306"/>
  <c r="D302" s="1"/>
  <c r="L302" s="1"/>
  <c r="D305"/>
  <c r="L305" s="1"/>
  <c r="D304"/>
  <c r="L304" s="1"/>
  <c r="D303"/>
  <c r="L303" s="1"/>
  <c r="D301"/>
  <c r="L301" s="1"/>
  <c r="D300"/>
  <c r="L300" s="1"/>
  <c r="D299"/>
  <c r="L299" s="1"/>
  <c r="D298"/>
  <c r="L298" s="1"/>
  <c r="D297"/>
  <c r="L297" s="1"/>
  <c r="D296"/>
  <c r="L296" s="1"/>
  <c r="D295"/>
  <c r="L295" s="1"/>
  <c r="D294"/>
  <c r="L294" s="1"/>
  <c r="D293"/>
  <c r="L293" s="1"/>
  <c r="D292"/>
  <c r="L292" s="1"/>
  <c r="D291"/>
  <c r="L291" s="1"/>
  <c r="D290"/>
  <c r="L290" s="1"/>
  <c r="D289"/>
  <c r="L289" s="1"/>
  <c r="D288"/>
  <c r="L288" s="1"/>
  <c r="D287"/>
  <c r="L287" s="1"/>
  <c r="D286"/>
  <c r="L286" s="1"/>
  <c r="D285"/>
  <c r="L285" s="1"/>
  <c r="D284"/>
  <c r="L284" s="1"/>
  <c r="D283"/>
  <c r="L283" s="1"/>
  <c r="D282"/>
  <c r="L282" s="1"/>
  <c r="D281"/>
  <c r="L281" s="1"/>
  <c r="D280"/>
  <c r="L280" s="1"/>
  <c r="D279"/>
  <c r="L279" s="1"/>
  <c r="D278"/>
  <c r="L278" s="1"/>
  <c r="D277"/>
  <c r="L277" s="1"/>
  <c r="D275"/>
  <c r="L275" s="1"/>
  <c r="D274"/>
  <c r="L274" s="1"/>
  <c r="D273"/>
  <c r="L273" s="1"/>
  <c r="D272"/>
  <c r="L272" s="1"/>
  <c r="D271"/>
  <c r="L271" s="1"/>
  <c r="D270"/>
  <c r="L270" s="1"/>
  <c r="D269"/>
  <c r="L269" s="1"/>
  <c r="D268"/>
  <c r="L268" s="1"/>
  <c r="D267"/>
  <c r="L267" s="1"/>
  <c r="D266"/>
  <c r="L266" s="1"/>
  <c r="D265"/>
  <c r="L265" s="1"/>
  <c r="D264"/>
  <c r="L264" s="1"/>
  <c r="D263"/>
  <c r="L263" s="1"/>
  <c r="D262"/>
  <c r="L262" s="1"/>
  <c r="D261"/>
  <c r="L261" s="1"/>
  <c r="D260"/>
  <c r="L260" s="1"/>
  <c r="D259"/>
  <c r="L259" s="1"/>
  <c r="D258"/>
  <c r="L258" s="1"/>
  <c r="D257"/>
  <c r="L257" s="1"/>
  <c r="D256"/>
  <c r="L256" s="1"/>
  <c r="D255"/>
  <c r="L255" s="1"/>
  <c r="D254"/>
  <c r="L254" s="1"/>
  <c r="D253"/>
  <c r="L253" s="1"/>
  <c r="D251"/>
  <c r="L251" s="1"/>
  <c r="D250"/>
  <c r="L250" s="1"/>
  <c r="D249"/>
  <c r="L249" s="1"/>
  <c r="D248"/>
  <c r="L248" s="1"/>
  <c r="D247"/>
  <c r="L247" s="1"/>
  <c r="D246"/>
  <c r="L246" s="1"/>
  <c r="D245"/>
  <c r="L245" s="1"/>
  <c r="D244"/>
  <c r="L244" s="1"/>
  <c r="D243"/>
  <c r="L243" s="1"/>
  <c r="D242"/>
  <c r="L242" s="1"/>
  <c r="D241"/>
  <c r="L241" s="1"/>
  <c r="D240"/>
  <c r="L240" s="1"/>
  <c r="D239"/>
  <c r="L239" s="1"/>
  <c r="D238"/>
  <c r="L238" s="1"/>
  <c r="D237"/>
  <c r="L237" s="1"/>
  <c r="D236"/>
  <c r="L236" s="1"/>
  <c r="D235"/>
  <c r="L235" s="1"/>
  <c r="D233"/>
  <c r="L233" s="1"/>
  <c r="D232"/>
  <c r="L232" s="1"/>
  <c r="D231"/>
  <c r="L231" s="1"/>
  <c r="D230"/>
  <c r="L230" s="1"/>
  <c r="D229"/>
  <c r="L229" s="1"/>
  <c r="D227"/>
  <c r="L227" s="1"/>
  <c r="D226"/>
  <c r="L226" s="1"/>
  <c r="D225"/>
  <c r="L225" s="1"/>
  <c r="D224"/>
  <c r="L224" s="1"/>
  <c r="D223"/>
  <c r="L223" s="1"/>
  <c r="D222"/>
  <c r="L222" s="1"/>
  <c r="D221"/>
  <c r="L221" s="1"/>
  <c r="D220"/>
  <c r="L220" s="1"/>
  <c r="D219"/>
  <c r="L219" s="1"/>
  <c r="D218"/>
  <c r="L218" s="1"/>
  <c r="D217"/>
  <c r="L217" s="1"/>
  <c r="D216"/>
  <c r="L216" s="1"/>
  <c r="D215"/>
  <c r="L215" s="1"/>
  <c r="D214"/>
  <c r="L214" s="1"/>
  <c r="D213"/>
  <c r="L213" s="1"/>
  <c r="D212"/>
  <c r="L212" s="1"/>
  <c r="D210"/>
  <c r="L210" s="1"/>
  <c r="D209"/>
  <c r="L209" s="1"/>
  <c r="D208"/>
  <c r="L208" s="1"/>
  <c r="D207"/>
  <c r="L207" s="1"/>
  <c r="D206"/>
  <c r="L206" s="1"/>
  <c r="D205"/>
  <c r="L205" s="1"/>
  <c r="D204"/>
  <c r="L204" s="1"/>
  <c r="D203"/>
  <c r="L203" s="1"/>
  <c r="D202"/>
  <c r="L202" s="1"/>
  <c r="D201"/>
  <c r="L201" s="1"/>
  <c r="D200"/>
  <c r="L200" s="1"/>
  <c r="D199"/>
  <c r="L199" s="1"/>
  <c r="D198"/>
  <c r="L198" s="1"/>
  <c r="D197"/>
  <c r="L197" s="1"/>
  <c r="D196"/>
  <c r="L196" s="1"/>
  <c r="D195"/>
  <c r="L195" s="1"/>
  <c r="D193"/>
  <c r="L193" s="1"/>
  <c r="D192"/>
  <c r="L192" s="1"/>
  <c r="D191"/>
  <c r="L191" s="1"/>
  <c r="D190"/>
  <c r="L190" s="1"/>
  <c r="D189"/>
  <c r="L189" s="1"/>
  <c r="D188"/>
  <c r="L188" s="1"/>
  <c r="D187"/>
  <c r="L187" s="1"/>
  <c r="D186"/>
  <c r="L186" s="1"/>
  <c r="D185"/>
  <c r="L185" s="1"/>
  <c r="D184"/>
  <c r="L184" s="1"/>
  <c r="D183"/>
  <c r="L183" s="1"/>
  <c r="D182"/>
  <c r="L182" s="1"/>
  <c r="D181"/>
  <c r="L181" s="1"/>
  <c r="D180"/>
  <c r="L180" s="1"/>
  <c r="D179"/>
  <c r="L179" s="1"/>
  <c r="D178"/>
  <c r="L178" s="1"/>
  <c r="D177"/>
  <c r="L177" s="1"/>
  <c r="D176"/>
  <c r="L176" s="1"/>
  <c r="D175"/>
  <c r="L175" s="1"/>
  <c r="D174"/>
  <c r="L174" s="1"/>
  <c r="D173"/>
  <c r="L173" s="1"/>
  <c r="D172"/>
  <c r="L172" s="1"/>
  <c r="D171"/>
  <c r="L171" s="1"/>
  <c r="D170"/>
  <c r="L170" s="1"/>
  <c r="D169"/>
  <c r="L169" s="1"/>
  <c r="D168"/>
  <c r="L168" s="1"/>
  <c r="D167"/>
  <c r="L167" s="1"/>
  <c r="D166"/>
  <c r="L166" s="1"/>
  <c r="D165"/>
  <c r="L165" s="1"/>
  <c r="D164"/>
  <c r="L164" s="1"/>
  <c r="D163"/>
  <c r="L163" s="1"/>
  <c r="D162"/>
  <c r="L162" s="1"/>
  <c r="D161"/>
  <c r="L161" s="1"/>
  <c r="D160"/>
  <c r="L160" s="1"/>
  <c r="D159"/>
  <c r="L159" s="1"/>
  <c r="D158"/>
  <c r="L158" s="1"/>
  <c r="D157"/>
  <c r="L157" s="1"/>
  <c r="D156"/>
  <c r="L156" s="1"/>
  <c r="D155"/>
  <c r="L155" s="1"/>
  <c r="D154"/>
  <c r="L154" s="1"/>
  <c r="D153"/>
  <c r="L153" s="1"/>
  <c r="D152"/>
  <c r="L152" s="1"/>
  <c r="D151"/>
  <c r="L151" s="1"/>
  <c r="D150"/>
  <c r="L150" s="1"/>
  <c r="D149"/>
  <c r="L149" s="1"/>
  <c r="D148"/>
  <c r="L148" s="1"/>
  <c r="D147"/>
  <c r="L147" s="1"/>
  <c r="D146"/>
  <c r="L146" s="1"/>
  <c r="D145"/>
  <c r="L145" s="1"/>
  <c r="D144"/>
  <c r="L144" s="1"/>
  <c r="D143"/>
  <c r="L143" s="1"/>
  <c r="D142"/>
  <c r="L142" s="1"/>
  <c r="D141"/>
  <c r="L141" s="1"/>
  <c r="D140"/>
  <c r="L140" s="1"/>
  <c r="D139"/>
  <c r="L139" s="1"/>
  <c r="D138"/>
  <c r="L138" s="1"/>
  <c r="D137"/>
  <c r="L137" s="1"/>
  <c r="D136"/>
  <c r="L136" s="1"/>
  <c r="D135"/>
  <c r="L135" s="1"/>
  <c r="D134"/>
  <c r="L134" s="1"/>
  <c r="D127"/>
  <c r="L127" s="1"/>
  <c r="D128"/>
  <c r="L128" s="1"/>
  <c r="D129"/>
  <c r="L129" s="1"/>
  <c r="D130"/>
  <c r="L130" s="1"/>
  <c r="D131"/>
  <c r="L131" s="1"/>
  <c r="D132"/>
  <c r="L132" s="1"/>
  <c r="D126"/>
  <c r="L126" s="1"/>
  <c r="D123"/>
  <c r="L123" s="1"/>
  <c r="D124"/>
  <c r="L124" s="1"/>
  <c r="D125"/>
  <c r="L125" s="1"/>
  <c r="D122"/>
  <c r="L122" s="1"/>
  <c r="D11"/>
  <c r="L11" s="1"/>
  <c r="D12"/>
  <c r="L12" s="1"/>
  <c r="D13"/>
  <c r="L13" s="1"/>
  <c r="D14"/>
  <c r="L14" s="1"/>
  <c r="D15"/>
  <c r="L15" s="1"/>
  <c r="D16"/>
  <c r="L16" s="1"/>
  <c r="D17"/>
  <c r="L17" s="1"/>
  <c r="D18"/>
  <c r="L18" s="1"/>
  <c r="D19"/>
  <c r="L19" s="1"/>
  <c r="D20"/>
  <c r="L20" s="1"/>
  <c r="D21"/>
  <c r="L21" s="1"/>
  <c r="D22"/>
  <c r="L22" s="1"/>
  <c r="D23"/>
  <c r="L23" s="1"/>
  <c r="D24"/>
  <c r="L24" s="1"/>
  <c r="D25"/>
  <c r="L25" s="1"/>
  <c r="D26"/>
  <c r="L26" s="1"/>
  <c r="D27"/>
  <c r="L27" s="1"/>
  <c r="D28"/>
  <c r="L28" s="1"/>
  <c r="D29"/>
  <c r="L29" s="1"/>
  <c r="D30"/>
  <c r="L30" s="1"/>
  <c r="D31"/>
  <c r="L31" s="1"/>
  <c r="D32"/>
  <c r="L32" s="1"/>
  <c r="D33"/>
  <c r="L33" s="1"/>
  <c r="D34"/>
  <c r="L34" s="1"/>
  <c r="D35"/>
  <c r="L35" s="1"/>
  <c r="D36"/>
  <c r="L36" s="1"/>
  <c r="D37"/>
  <c r="L37" s="1"/>
  <c r="D38"/>
  <c r="L38" s="1"/>
  <c r="D39"/>
  <c r="L39" s="1"/>
  <c r="D40"/>
  <c r="L40" s="1"/>
  <c r="D41"/>
  <c r="L41" s="1"/>
  <c r="D42"/>
  <c r="L42" s="1"/>
  <c r="D43"/>
  <c r="L43" s="1"/>
  <c r="D44"/>
  <c r="L44" s="1"/>
  <c r="D45"/>
  <c r="L45" s="1"/>
  <c r="D46"/>
  <c r="L46" s="1"/>
  <c r="D47"/>
  <c r="L47" s="1"/>
  <c r="D48"/>
  <c r="L48" s="1"/>
  <c r="D49"/>
  <c r="L49" s="1"/>
  <c r="D50"/>
  <c r="L50" s="1"/>
  <c r="D51"/>
  <c r="L51" s="1"/>
  <c r="D52"/>
  <c r="L52" s="1"/>
  <c r="D53"/>
  <c r="L53" s="1"/>
  <c r="D54"/>
  <c r="L54" s="1"/>
  <c r="D55"/>
  <c r="L55" s="1"/>
  <c r="D56"/>
  <c r="L56" s="1"/>
  <c r="D57"/>
  <c r="L57" s="1"/>
  <c r="D58"/>
  <c r="L58" s="1"/>
  <c r="D59"/>
  <c r="L59" s="1"/>
  <c r="D60"/>
  <c r="L60" s="1"/>
  <c r="D61"/>
  <c r="L61" s="1"/>
  <c r="D62"/>
  <c r="L62" s="1"/>
  <c r="D64"/>
  <c r="L64" s="1"/>
  <c r="D65"/>
  <c r="L65" s="1"/>
  <c r="D66"/>
  <c r="L66" s="1"/>
  <c r="D67"/>
  <c r="L67" s="1"/>
  <c r="D68"/>
  <c r="L68" s="1"/>
  <c r="D69"/>
  <c r="L69" s="1"/>
  <c r="D70"/>
  <c r="L70" s="1"/>
  <c r="D71"/>
  <c r="L71" s="1"/>
  <c r="D72"/>
  <c r="L72" s="1"/>
  <c r="D73"/>
  <c r="L73" s="1"/>
  <c r="D74"/>
  <c r="L74" s="1"/>
  <c r="D75"/>
  <c r="L75" s="1"/>
  <c r="D76"/>
  <c r="L76" s="1"/>
  <c r="D77"/>
  <c r="L77" s="1"/>
  <c r="D78"/>
  <c r="L78" s="1"/>
  <c r="D79"/>
  <c r="L79" s="1"/>
  <c r="D80"/>
  <c r="L80" s="1"/>
  <c r="D81"/>
  <c r="L81" s="1"/>
  <c r="D82"/>
  <c r="L82" s="1"/>
  <c r="D83"/>
  <c r="L83" s="1"/>
  <c r="D84"/>
  <c r="L84" s="1"/>
  <c r="D85"/>
  <c r="L85" s="1"/>
  <c r="D86"/>
  <c r="L86" s="1"/>
  <c r="D87"/>
  <c r="L87" s="1"/>
  <c r="D88"/>
  <c r="L88" s="1"/>
  <c r="D89"/>
  <c r="L89" s="1"/>
  <c r="D90"/>
  <c r="L90" s="1"/>
  <c r="D91"/>
  <c r="L91" s="1"/>
  <c r="D92"/>
  <c r="L92" s="1"/>
  <c r="D93"/>
  <c r="L93" s="1"/>
  <c r="D94"/>
  <c r="L94" s="1"/>
  <c r="D95"/>
  <c r="L95" s="1"/>
  <c r="D96"/>
  <c r="L96" s="1"/>
  <c r="D97"/>
  <c r="L97" s="1"/>
  <c r="D98"/>
  <c r="L98" s="1"/>
  <c r="D99"/>
  <c r="L99" s="1"/>
  <c r="D100"/>
  <c r="L100" s="1"/>
  <c r="D101"/>
  <c r="L101" s="1"/>
  <c r="D102"/>
  <c r="L102" s="1"/>
  <c r="D103"/>
  <c r="L103" s="1"/>
  <c r="D104"/>
  <c r="L104" s="1"/>
  <c r="D105"/>
  <c r="L105" s="1"/>
  <c r="D106"/>
  <c r="L106" s="1"/>
  <c r="D107"/>
  <c r="L107" s="1"/>
  <c r="D108"/>
  <c r="L108" s="1"/>
  <c r="D109"/>
  <c r="L109" s="1"/>
  <c r="D110"/>
  <c r="L110" s="1"/>
  <c r="D111"/>
  <c r="L111" s="1"/>
  <c r="D112"/>
  <c r="L112" s="1"/>
  <c r="D113"/>
  <c r="L113" s="1"/>
  <c r="D114"/>
  <c r="L114" s="1"/>
  <c r="D115"/>
  <c r="L115" s="1"/>
  <c r="D116"/>
  <c r="L116" s="1"/>
  <c r="D117"/>
  <c r="L117" s="1"/>
  <c r="D118"/>
  <c r="L118" s="1"/>
  <c r="D119"/>
  <c r="L119" s="1"/>
  <c r="D120"/>
  <c r="L120" s="1"/>
  <c r="D121"/>
  <c r="L121" s="1"/>
  <c r="D10"/>
  <c r="L10" s="1"/>
  <c r="F294" i="7"/>
  <c r="F254"/>
  <c r="F253"/>
  <c r="F251"/>
  <c r="F249"/>
  <c r="F247"/>
  <c r="F215"/>
  <c r="F204"/>
  <c r="F203"/>
  <c r="F201"/>
  <c r="F199"/>
  <c r="F197"/>
  <c r="F196"/>
  <c r="F195"/>
  <c r="F194"/>
  <c r="F193"/>
  <c r="F192"/>
  <c r="F191"/>
  <c r="F190"/>
  <c r="F120"/>
  <c r="F111"/>
  <c r="F104"/>
  <c r="F103"/>
  <c r="F102"/>
  <c r="F101"/>
  <c r="F100"/>
  <c r="F98"/>
  <c r="F96"/>
  <c r="F95"/>
  <c r="F94"/>
  <c r="F93"/>
  <c r="F92"/>
  <c r="F91"/>
  <c r="F90"/>
  <c r="F89"/>
  <c r="F88"/>
  <c r="F87"/>
  <c r="F86"/>
  <c r="F85"/>
  <c r="T21" i="6"/>
  <c r="AB293"/>
  <c r="AA293"/>
  <c r="T293"/>
  <c r="U293" s="1"/>
  <c r="O293"/>
  <c r="P293" s="1"/>
  <c r="E293"/>
  <c r="AB292"/>
  <c r="AA292"/>
  <c r="T292"/>
  <c r="U292" s="1"/>
  <c r="O292"/>
  <c r="P292" s="1"/>
  <c r="E292"/>
  <c r="AB291"/>
  <c r="AA291"/>
  <c r="T291"/>
  <c r="U291" s="1"/>
  <c r="O291"/>
  <c r="P291" s="1"/>
  <c r="E291"/>
  <c r="AB290"/>
  <c r="AA290"/>
  <c r="T290"/>
  <c r="U290" s="1"/>
  <c r="O290"/>
  <c r="P290" s="1"/>
  <c r="E290"/>
  <c r="AC289"/>
  <c r="AD289" s="1"/>
  <c r="AF289" s="1"/>
  <c r="AB289"/>
  <c r="AA289"/>
  <c r="T289"/>
  <c r="AB288"/>
  <c r="AA288"/>
  <c r="T288"/>
  <c r="U288" s="1"/>
  <c r="O288"/>
  <c r="P288" s="1"/>
  <c r="E288"/>
  <c r="AB287"/>
  <c r="AA287"/>
  <c r="T287"/>
  <c r="U287" s="1"/>
  <c r="O287"/>
  <c r="P287" s="1"/>
  <c r="E287"/>
  <c r="AB286"/>
  <c r="AA286"/>
  <c r="T286"/>
  <c r="U286" s="1"/>
  <c r="O286"/>
  <c r="P286" s="1"/>
  <c r="E286"/>
  <c r="AB285"/>
  <c r="AA285"/>
  <c r="T285"/>
  <c r="U285" s="1"/>
  <c r="O285"/>
  <c r="P285" s="1"/>
  <c r="E285"/>
  <c r="AB284"/>
  <c r="AA284"/>
  <c r="T284"/>
  <c r="U284" s="1"/>
  <c r="O284"/>
  <c r="P284" s="1"/>
  <c r="E284"/>
  <c r="AB283"/>
  <c r="AA283"/>
  <c r="T283"/>
  <c r="U283" s="1"/>
  <c r="O283"/>
  <c r="P283" s="1"/>
  <c r="E283"/>
  <c r="AB282"/>
  <c r="AA282"/>
  <c r="T282"/>
  <c r="U282" s="1"/>
  <c r="O282"/>
  <c r="P282" s="1"/>
  <c r="E282"/>
  <c r="AB281"/>
  <c r="AA281"/>
  <c r="T281"/>
  <c r="U281" s="1"/>
  <c r="O281"/>
  <c r="P281" s="1"/>
  <c r="E281"/>
  <c r="AB280"/>
  <c r="AA280"/>
  <c r="T280"/>
  <c r="U280" s="1"/>
  <c r="O280"/>
  <c r="P280" s="1"/>
  <c r="E280"/>
  <c r="AB279"/>
  <c r="AA279"/>
  <c r="T279"/>
  <c r="U279" s="1"/>
  <c r="O279"/>
  <c r="P279" s="1"/>
  <c r="E279"/>
  <c r="AB278"/>
  <c r="AA278"/>
  <c r="T278"/>
  <c r="U278" s="1"/>
  <c r="O278"/>
  <c r="P278" s="1"/>
  <c r="E278"/>
  <c r="AB277"/>
  <c r="AA277"/>
  <c r="T277"/>
  <c r="U277" s="1"/>
  <c r="O277"/>
  <c r="P277" s="1"/>
  <c r="E277"/>
  <c r="AB276"/>
  <c r="AA276"/>
  <c r="T276"/>
  <c r="U276" s="1"/>
  <c r="O276"/>
  <c r="P276" s="1"/>
  <c r="E276"/>
  <c r="AB275"/>
  <c r="AA275"/>
  <c r="T275"/>
  <c r="U275" s="1"/>
  <c r="O275"/>
  <c r="P275" s="1"/>
  <c r="E275"/>
  <c r="AB274"/>
  <c r="AA274"/>
  <c r="T274"/>
  <c r="U274" s="1"/>
  <c r="O274"/>
  <c r="P274" s="1"/>
  <c r="E274"/>
  <c r="AB273"/>
  <c r="AA273"/>
  <c r="T273"/>
  <c r="U273" s="1"/>
  <c r="O273"/>
  <c r="P273" s="1"/>
  <c r="E273"/>
  <c r="AB272"/>
  <c r="AA272"/>
  <c r="T272"/>
  <c r="U272" s="1"/>
  <c r="O272"/>
  <c r="P272" s="1"/>
  <c r="E272"/>
  <c r="AB271"/>
  <c r="AA271"/>
  <c r="T271"/>
  <c r="U271" s="1"/>
  <c r="O271"/>
  <c r="P271" s="1"/>
  <c r="E271"/>
  <c r="AB270"/>
  <c r="AA270"/>
  <c r="T270"/>
  <c r="U270" s="1"/>
  <c r="O270"/>
  <c r="P270" s="1"/>
  <c r="E270"/>
  <c r="AB269"/>
  <c r="AA269"/>
  <c r="T269"/>
  <c r="U269" s="1"/>
  <c r="O269"/>
  <c r="P269" s="1"/>
  <c r="E269"/>
  <c r="AB268"/>
  <c r="AA268"/>
  <c r="T268"/>
  <c r="U268" s="1"/>
  <c r="O268"/>
  <c r="P268" s="1"/>
  <c r="E268"/>
  <c r="AB267"/>
  <c r="AA267"/>
  <c r="T267"/>
  <c r="U267" s="1"/>
  <c r="O267"/>
  <c r="P267" s="1"/>
  <c r="E267"/>
  <c r="AB266"/>
  <c r="AA266"/>
  <c r="U266"/>
  <c r="AC266" s="1"/>
  <c r="AD266" s="1"/>
  <c r="AF266" s="1"/>
  <c r="T266"/>
  <c r="P266"/>
  <c r="O266"/>
  <c r="E266"/>
  <c r="AB265"/>
  <c r="AA265"/>
  <c r="U265"/>
  <c r="AC265" s="1"/>
  <c r="AD265" s="1"/>
  <c r="AF265" s="1"/>
  <c r="T265"/>
  <c r="P265"/>
  <c r="O265"/>
  <c r="E265"/>
  <c r="AB264"/>
  <c r="AA264"/>
  <c r="U264"/>
  <c r="AC264" s="1"/>
  <c r="AD264" s="1"/>
  <c r="AF264" s="1"/>
  <c r="T264"/>
  <c r="P264"/>
  <c r="O264"/>
  <c r="E264"/>
  <c r="AB263"/>
  <c r="AA263"/>
  <c r="U263"/>
  <c r="AC263" s="1"/>
  <c r="AD263" s="1"/>
  <c r="AF263" s="1"/>
  <c r="T263"/>
  <c r="P263"/>
  <c r="O263"/>
  <c r="E263"/>
  <c r="AB262"/>
  <c r="AA262"/>
  <c r="U262"/>
  <c r="AC262" s="1"/>
  <c r="AD262" s="1"/>
  <c r="AF262" s="1"/>
  <c r="T262"/>
  <c r="P262"/>
  <c r="O262"/>
  <c r="E262"/>
  <c r="AB261"/>
  <c r="AA261"/>
  <c r="U261"/>
  <c r="AC261" s="1"/>
  <c r="AD261" s="1"/>
  <c r="AF261" s="1"/>
  <c r="T261"/>
  <c r="P261"/>
  <c r="O261"/>
  <c r="E261"/>
  <c r="AB260"/>
  <c r="AA260"/>
  <c r="U260"/>
  <c r="AC260" s="1"/>
  <c r="AD260" s="1"/>
  <c r="AF260" s="1"/>
  <c r="T260"/>
  <c r="P260"/>
  <c r="O260"/>
  <c r="E260"/>
  <c r="AB259"/>
  <c r="AA259"/>
  <c r="U259"/>
  <c r="AC259" s="1"/>
  <c r="AD259" s="1"/>
  <c r="AF259" s="1"/>
  <c r="T259"/>
  <c r="P259"/>
  <c r="O259"/>
  <c r="E259"/>
  <c r="AB258"/>
  <c r="AA258"/>
  <c r="U258"/>
  <c r="AC258" s="1"/>
  <c r="AD258" s="1"/>
  <c r="AF258" s="1"/>
  <c r="T258"/>
  <c r="P258"/>
  <c r="O258"/>
  <c r="E258"/>
  <c r="AB257"/>
  <c r="AA257"/>
  <c r="U257"/>
  <c r="AC257" s="1"/>
  <c r="AD257" s="1"/>
  <c r="AF257" s="1"/>
  <c r="T257"/>
  <c r="P257"/>
  <c r="O257"/>
  <c r="E257"/>
  <c r="AB256"/>
  <c r="AA256"/>
  <c r="U256"/>
  <c r="AC256" s="1"/>
  <c r="AD256" s="1"/>
  <c r="AF256" s="1"/>
  <c r="T256"/>
  <c r="P256"/>
  <c r="O256"/>
  <c r="E256"/>
  <c r="AB255"/>
  <c r="AA255"/>
  <c r="U255"/>
  <c r="AC255" s="1"/>
  <c r="AD255" s="1"/>
  <c r="AF255" s="1"/>
  <c r="T255"/>
  <c r="P255"/>
  <c r="O255"/>
  <c r="E255"/>
  <c r="AB254"/>
  <c r="AA254"/>
  <c r="U254"/>
  <c r="AC254" s="1"/>
  <c r="AD254" s="1"/>
  <c r="AF254" s="1"/>
  <c r="T254"/>
  <c r="P254"/>
  <c r="O254"/>
  <c r="E254"/>
  <c r="AB253"/>
  <c r="AA253"/>
  <c r="U253"/>
  <c r="AC253" s="1"/>
  <c r="AD253" s="1"/>
  <c r="AF253" s="1"/>
  <c r="T253"/>
  <c r="P253"/>
  <c r="O253"/>
  <c r="E253"/>
  <c r="AB252"/>
  <c r="AA252"/>
  <c r="U252"/>
  <c r="AC252" s="1"/>
  <c r="AD252" s="1"/>
  <c r="AF252" s="1"/>
  <c r="T252"/>
  <c r="P252"/>
  <c r="O252"/>
  <c r="E252"/>
  <c r="AB251"/>
  <c r="AA251"/>
  <c r="U251"/>
  <c r="AC251" s="1"/>
  <c r="AD251" s="1"/>
  <c r="AF251" s="1"/>
  <c r="T251"/>
  <c r="P251"/>
  <c r="O251"/>
  <c r="E251"/>
  <c r="AB250"/>
  <c r="AA250"/>
  <c r="U250"/>
  <c r="AC250" s="1"/>
  <c r="AD250" s="1"/>
  <c r="AF250" s="1"/>
  <c r="T250"/>
  <c r="P250"/>
  <c r="O250"/>
  <c r="E250"/>
  <c r="AB249"/>
  <c r="AA249"/>
  <c r="U249"/>
  <c r="AC249" s="1"/>
  <c r="AD249" s="1"/>
  <c r="AF249" s="1"/>
  <c r="T249"/>
  <c r="P249"/>
  <c r="O249"/>
  <c r="E249"/>
  <c r="AB248"/>
  <c r="AA248"/>
  <c r="U248"/>
  <c r="AC248" s="1"/>
  <c r="AD248" s="1"/>
  <c r="AF248" s="1"/>
  <c r="T248"/>
  <c r="P248"/>
  <c r="O248"/>
  <c r="E248"/>
  <c r="AB247"/>
  <c r="AA247"/>
  <c r="U247"/>
  <c r="AC247" s="1"/>
  <c r="AD247" s="1"/>
  <c r="AF247" s="1"/>
  <c r="T247"/>
  <c r="P247"/>
  <c r="O247"/>
  <c r="E247"/>
  <c r="AB246"/>
  <c r="AA246"/>
  <c r="U246"/>
  <c r="AC246" s="1"/>
  <c r="AD246" s="1"/>
  <c r="AF246" s="1"/>
  <c r="T246"/>
  <c r="P246"/>
  <c r="O246"/>
  <c r="E246"/>
  <c r="AB245"/>
  <c r="AA245"/>
  <c r="U245"/>
  <c r="AC245" s="1"/>
  <c r="AD245" s="1"/>
  <c r="AF245" s="1"/>
  <c r="T245"/>
  <c r="P245"/>
  <c r="O245"/>
  <c r="E245"/>
  <c r="AB244"/>
  <c r="AA244"/>
  <c r="U244"/>
  <c r="AC244" s="1"/>
  <c r="AD244" s="1"/>
  <c r="AF244" s="1"/>
  <c r="T244"/>
  <c r="P244"/>
  <c r="O244"/>
  <c r="E244"/>
  <c r="AB243"/>
  <c r="AA243"/>
  <c r="U243"/>
  <c r="AC243" s="1"/>
  <c r="AD243" s="1"/>
  <c r="AF243" s="1"/>
  <c r="T243"/>
  <c r="P243"/>
  <c r="O243"/>
  <c r="E243"/>
  <c r="AB242"/>
  <c r="AA242"/>
  <c r="U242"/>
  <c r="AC242" s="1"/>
  <c r="AD242" s="1"/>
  <c r="AF242" s="1"/>
  <c r="T242"/>
  <c r="P242"/>
  <c r="O242"/>
  <c r="E242"/>
  <c r="AB241"/>
  <c r="AA241"/>
  <c r="U241"/>
  <c r="AC241" s="1"/>
  <c r="AD241" s="1"/>
  <c r="AF241" s="1"/>
  <c r="T241"/>
  <c r="P241"/>
  <c r="O241"/>
  <c r="E241"/>
  <c r="AB240"/>
  <c r="AA240"/>
  <c r="U240"/>
  <c r="AC240" s="1"/>
  <c r="AD240" s="1"/>
  <c r="AF240" s="1"/>
  <c r="T240"/>
  <c r="P240"/>
  <c r="O240"/>
  <c r="E240"/>
  <c r="AB239"/>
  <c r="AA239"/>
  <c r="U239"/>
  <c r="AC239" s="1"/>
  <c r="AD239" s="1"/>
  <c r="AF239" s="1"/>
  <c r="T239"/>
  <c r="P239"/>
  <c r="O239"/>
  <c r="E239"/>
  <c r="AB238"/>
  <c r="AA238"/>
  <c r="U238"/>
  <c r="AC238" s="1"/>
  <c r="AD238" s="1"/>
  <c r="AF238" s="1"/>
  <c r="T238"/>
  <c r="P238"/>
  <c r="O238"/>
  <c r="E238"/>
  <c r="AB237"/>
  <c r="AA237"/>
  <c r="U237"/>
  <c r="AC237" s="1"/>
  <c r="AD237" s="1"/>
  <c r="AF237" s="1"/>
  <c r="T237"/>
  <c r="P237"/>
  <c r="O237"/>
  <c r="E237"/>
  <c r="AB236"/>
  <c r="AA236"/>
  <c r="U236"/>
  <c r="AC236" s="1"/>
  <c r="AD236" s="1"/>
  <c r="AF236" s="1"/>
  <c r="T236"/>
  <c r="P236"/>
  <c r="O236"/>
  <c r="E236"/>
  <c r="AB235"/>
  <c r="AA235"/>
  <c r="U235"/>
  <c r="AC235" s="1"/>
  <c r="AD235" s="1"/>
  <c r="AF235" s="1"/>
  <c r="T235"/>
  <c r="P235"/>
  <c r="O235"/>
  <c r="E235"/>
  <c r="AB234"/>
  <c r="AA234"/>
  <c r="U234"/>
  <c r="AC234" s="1"/>
  <c r="AD234" s="1"/>
  <c r="AF234" s="1"/>
  <c r="T234"/>
  <c r="P234"/>
  <c r="O234"/>
  <c r="E234"/>
  <c r="AB233"/>
  <c r="AA233"/>
  <c r="U233"/>
  <c r="AC233" s="1"/>
  <c r="AD233" s="1"/>
  <c r="AF233" s="1"/>
  <c r="T233"/>
  <c r="P233"/>
  <c r="O233"/>
  <c r="E233"/>
  <c r="AB232"/>
  <c r="AA232"/>
  <c r="U232"/>
  <c r="AC232" s="1"/>
  <c r="AD232" s="1"/>
  <c r="AF232" s="1"/>
  <c r="T232"/>
  <c r="P232"/>
  <c r="O232"/>
  <c r="E232"/>
  <c r="AB231"/>
  <c r="AA231"/>
  <c r="U231"/>
  <c r="AC231" s="1"/>
  <c r="AD231" s="1"/>
  <c r="AF231" s="1"/>
  <c r="T231"/>
  <c r="P231"/>
  <c r="O231"/>
  <c r="E231"/>
  <c r="AB230"/>
  <c r="AA230"/>
  <c r="U230"/>
  <c r="T230"/>
  <c r="P230"/>
  <c r="O230"/>
  <c r="E230"/>
  <c r="AB229"/>
  <c r="AA229"/>
  <c r="T229"/>
  <c r="U229" s="1"/>
  <c r="O229"/>
  <c r="P229" s="1"/>
  <c r="E229"/>
  <c r="AB228"/>
  <c r="AA228"/>
  <c r="T228"/>
  <c r="U228" s="1"/>
  <c r="O228"/>
  <c r="P228" s="1"/>
  <c r="E228"/>
  <c r="AB227"/>
  <c r="AA227"/>
  <c r="T227"/>
  <c r="U227" s="1"/>
  <c r="O227"/>
  <c r="P227" s="1"/>
  <c r="E227"/>
  <c r="AB226"/>
  <c r="AA226"/>
  <c r="T226"/>
  <c r="U226" s="1"/>
  <c r="O226"/>
  <c r="P226" s="1"/>
  <c r="E226"/>
  <c r="AB225"/>
  <c r="AA225"/>
  <c r="T225"/>
  <c r="U225" s="1"/>
  <c r="O225"/>
  <c r="P225" s="1"/>
  <c r="E225"/>
  <c r="AB224"/>
  <c r="AA224"/>
  <c r="T224"/>
  <c r="U224" s="1"/>
  <c r="O224"/>
  <c r="P224" s="1"/>
  <c r="E224"/>
  <c r="AB223"/>
  <c r="AA223"/>
  <c r="T223"/>
  <c r="U223" s="1"/>
  <c r="O223"/>
  <c r="P223" s="1"/>
  <c r="E223"/>
  <c r="AB222"/>
  <c r="AA222"/>
  <c r="T222"/>
  <c r="U222" s="1"/>
  <c r="O222"/>
  <c r="P222" s="1"/>
  <c r="E222"/>
  <c r="AB221"/>
  <c r="AA221"/>
  <c r="T221"/>
  <c r="U221" s="1"/>
  <c r="O221"/>
  <c r="P221" s="1"/>
  <c r="E221"/>
  <c r="AB220"/>
  <c r="AA220"/>
  <c r="T220"/>
  <c r="U220" s="1"/>
  <c r="O220"/>
  <c r="P220" s="1"/>
  <c r="E220"/>
  <c r="AB219"/>
  <c r="AA219"/>
  <c r="T219"/>
  <c r="U219" s="1"/>
  <c r="O219"/>
  <c r="P219" s="1"/>
  <c r="E219"/>
  <c r="AB218"/>
  <c r="AA218"/>
  <c r="T218"/>
  <c r="U218" s="1"/>
  <c r="O218"/>
  <c r="P218" s="1"/>
  <c r="E218"/>
  <c r="AB217"/>
  <c r="AA217"/>
  <c r="T217"/>
  <c r="U217" s="1"/>
  <c r="O217"/>
  <c r="P217" s="1"/>
  <c r="E217"/>
  <c r="AB216"/>
  <c r="AA216"/>
  <c r="T216"/>
  <c r="U216" s="1"/>
  <c r="O216"/>
  <c r="P216" s="1"/>
  <c r="E216"/>
  <c r="AB215"/>
  <c r="AA215"/>
  <c r="T215"/>
  <c r="U215" s="1"/>
  <c r="O215"/>
  <c r="P215" s="1"/>
  <c r="E215"/>
  <c r="AB214"/>
  <c r="AA214"/>
  <c r="T214"/>
  <c r="U214" s="1"/>
  <c r="O214"/>
  <c r="P214" s="1"/>
  <c r="E214"/>
  <c r="AB213"/>
  <c r="AA213"/>
  <c r="T213"/>
  <c r="U213" s="1"/>
  <c r="O213"/>
  <c r="P213" s="1"/>
  <c r="E213"/>
  <c r="AB212"/>
  <c r="AA212"/>
  <c r="T212"/>
  <c r="U212" s="1"/>
  <c r="O212"/>
  <c r="P212" s="1"/>
  <c r="E212"/>
  <c r="AB211"/>
  <c r="AA211"/>
  <c r="T211"/>
  <c r="U211" s="1"/>
  <c r="O211"/>
  <c r="P211" s="1"/>
  <c r="E211"/>
  <c r="AC210"/>
  <c r="AD210" s="1"/>
  <c r="AF210" s="1"/>
  <c r="AB210"/>
  <c r="AA210"/>
  <c r="T210"/>
  <c r="AB209"/>
  <c r="AA209"/>
  <c r="T209"/>
  <c r="U209" s="1"/>
  <c r="O209"/>
  <c r="P209" s="1"/>
  <c r="E209"/>
  <c r="AB208"/>
  <c r="AA208"/>
  <c r="T208"/>
  <c r="U208" s="1"/>
  <c r="O208"/>
  <c r="P208" s="1"/>
  <c r="E208"/>
  <c r="AB207"/>
  <c r="AA207"/>
  <c r="T207"/>
  <c r="U207" s="1"/>
  <c r="O207"/>
  <c r="P207" s="1"/>
  <c r="E207"/>
  <c r="AB206"/>
  <c r="AA206"/>
  <c r="T206"/>
  <c r="U206" s="1"/>
  <c r="O206"/>
  <c r="P206" s="1"/>
  <c r="E206"/>
  <c r="AB205"/>
  <c r="AA205"/>
  <c r="T205"/>
  <c r="U205" s="1"/>
  <c r="O205"/>
  <c r="P205" s="1"/>
  <c r="E205"/>
  <c r="AB204"/>
  <c r="AA204"/>
  <c r="T204"/>
  <c r="U204" s="1"/>
  <c r="O204"/>
  <c r="P204" s="1"/>
  <c r="E204"/>
  <c r="AB203"/>
  <c r="AA203"/>
  <c r="T203"/>
  <c r="U203" s="1"/>
  <c r="O203"/>
  <c r="P203" s="1"/>
  <c r="E203"/>
  <c r="AB202"/>
  <c r="AA202"/>
  <c r="T202"/>
  <c r="U202" s="1"/>
  <c r="O202"/>
  <c r="P202" s="1"/>
  <c r="E202"/>
  <c r="AB201"/>
  <c r="AA201"/>
  <c r="T201"/>
  <c r="U201" s="1"/>
  <c r="O201"/>
  <c r="P201" s="1"/>
  <c r="E201"/>
  <c r="AB200"/>
  <c r="AA200"/>
  <c r="T200"/>
  <c r="U200" s="1"/>
  <c r="O200"/>
  <c r="P200" s="1"/>
  <c r="E200"/>
  <c r="AB199"/>
  <c r="AA199"/>
  <c r="T199"/>
  <c r="U199" s="1"/>
  <c r="O199"/>
  <c r="P199" s="1"/>
  <c r="E199"/>
  <c r="AB198"/>
  <c r="AA198"/>
  <c r="T198"/>
  <c r="U198" s="1"/>
  <c r="O198"/>
  <c r="P198" s="1"/>
  <c r="E198"/>
  <c r="AB197"/>
  <c r="AA197"/>
  <c r="T197"/>
  <c r="U197" s="1"/>
  <c r="O197"/>
  <c r="P197" s="1"/>
  <c r="E197"/>
  <c r="AB196"/>
  <c r="AA196"/>
  <c r="T196"/>
  <c r="U196" s="1"/>
  <c r="O196"/>
  <c r="P196" s="1"/>
  <c r="E196"/>
  <c r="AB195"/>
  <c r="AA195"/>
  <c r="T195"/>
  <c r="U195" s="1"/>
  <c r="O195"/>
  <c r="P195" s="1"/>
  <c r="E195"/>
  <c r="AB194"/>
  <c r="AA194"/>
  <c r="T194"/>
  <c r="U194" s="1"/>
  <c r="O194"/>
  <c r="P194" s="1"/>
  <c r="E194"/>
  <c r="AB193"/>
  <c r="AA193"/>
  <c r="T193"/>
  <c r="U193" s="1"/>
  <c r="O193"/>
  <c r="P193" s="1"/>
  <c r="E193"/>
  <c r="AB192"/>
  <c r="AA192"/>
  <c r="T192"/>
  <c r="U192" s="1"/>
  <c r="O192"/>
  <c r="P192" s="1"/>
  <c r="E192"/>
  <c r="AB191"/>
  <c r="AA191"/>
  <c r="T191"/>
  <c r="U191" s="1"/>
  <c r="O191"/>
  <c r="P191" s="1"/>
  <c r="E191"/>
  <c r="AB190"/>
  <c r="AA190"/>
  <c r="T190"/>
  <c r="U190" s="1"/>
  <c r="O190"/>
  <c r="P190" s="1"/>
  <c r="E190"/>
  <c r="AB189"/>
  <c r="AA189"/>
  <c r="T189"/>
  <c r="U189" s="1"/>
  <c r="O189"/>
  <c r="P189" s="1"/>
  <c r="E189"/>
  <c r="AB188"/>
  <c r="AA188"/>
  <c r="T188"/>
  <c r="U188" s="1"/>
  <c r="O188"/>
  <c r="P188" s="1"/>
  <c r="E188"/>
  <c r="AB187"/>
  <c r="AA187"/>
  <c r="T187"/>
  <c r="U187" s="1"/>
  <c r="O187"/>
  <c r="P187" s="1"/>
  <c r="E187"/>
  <c r="AB186"/>
  <c r="AA186"/>
  <c r="T186"/>
  <c r="U186" s="1"/>
  <c r="O186"/>
  <c r="P186" s="1"/>
  <c r="E186"/>
  <c r="AB185"/>
  <c r="AA185"/>
  <c r="T185"/>
  <c r="U185" s="1"/>
  <c r="O185"/>
  <c r="P185" s="1"/>
  <c r="E185"/>
  <c r="AB184"/>
  <c r="AA184"/>
  <c r="T184"/>
  <c r="U184" s="1"/>
  <c r="O184"/>
  <c r="P184" s="1"/>
  <c r="E184"/>
  <c r="AB183"/>
  <c r="AA183"/>
  <c r="T183"/>
  <c r="U183" s="1"/>
  <c r="O183"/>
  <c r="P183" s="1"/>
  <c r="E183"/>
  <c r="AB182"/>
  <c r="AA182"/>
  <c r="T182"/>
  <c r="U182" s="1"/>
  <c r="O182"/>
  <c r="P182" s="1"/>
  <c r="E182"/>
  <c r="AB181"/>
  <c r="AA181"/>
  <c r="T181"/>
  <c r="U181" s="1"/>
  <c r="O181"/>
  <c r="P181" s="1"/>
  <c r="E181"/>
  <c r="AB180"/>
  <c r="AA180"/>
  <c r="T180"/>
  <c r="U180" s="1"/>
  <c r="O180"/>
  <c r="P180" s="1"/>
  <c r="E180"/>
  <c r="AB179"/>
  <c r="AA179"/>
  <c r="T179"/>
  <c r="U179" s="1"/>
  <c r="O179"/>
  <c r="P179" s="1"/>
  <c r="E179"/>
  <c r="AB178"/>
  <c r="AA178"/>
  <c r="T178"/>
  <c r="U178" s="1"/>
  <c r="O178"/>
  <c r="P178" s="1"/>
  <c r="E178"/>
  <c r="AB177"/>
  <c r="AA177"/>
  <c r="T177"/>
  <c r="U177" s="1"/>
  <c r="O177"/>
  <c r="P177" s="1"/>
  <c r="E177"/>
  <c r="AB176"/>
  <c r="AA176"/>
  <c r="T176"/>
  <c r="U176" s="1"/>
  <c r="O176"/>
  <c r="P176" s="1"/>
  <c r="E176"/>
  <c r="AB175"/>
  <c r="AA175"/>
  <c r="T175"/>
  <c r="U175" s="1"/>
  <c r="O175"/>
  <c r="P175" s="1"/>
  <c r="E175"/>
  <c r="AB174"/>
  <c r="AA174"/>
  <c r="T174"/>
  <c r="U174" s="1"/>
  <c r="O174"/>
  <c r="P174" s="1"/>
  <c r="E174"/>
  <c r="AB173"/>
  <c r="AA173"/>
  <c r="T173"/>
  <c r="U173" s="1"/>
  <c r="O173"/>
  <c r="P173" s="1"/>
  <c r="E173"/>
  <c r="AB172"/>
  <c r="AA172"/>
  <c r="T172"/>
  <c r="U172" s="1"/>
  <c r="O172"/>
  <c r="P172" s="1"/>
  <c r="E172"/>
  <c r="AB171"/>
  <c r="AA171"/>
  <c r="T171"/>
  <c r="U171" s="1"/>
  <c r="O171"/>
  <c r="P171" s="1"/>
  <c r="E171"/>
  <c r="AB170"/>
  <c r="AA170"/>
  <c r="T170"/>
  <c r="U170" s="1"/>
  <c r="O170"/>
  <c r="P170" s="1"/>
  <c r="E170"/>
  <c r="AB169"/>
  <c r="AA169"/>
  <c r="T169"/>
  <c r="U169" s="1"/>
  <c r="O169"/>
  <c r="P169" s="1"/>
  <c r="E169"/>
  <c r="AB168"/>
  <c r="AA168"/>
  <c r="T168"/>
  <c r="U168" s="1"/>
  <c r="O168"/>
  <c r="P168" s="1"/>
  <c r="E168"/>
  <c r="AB167"/>
  <c r="AA167"/>
  <c r="T167"/>
  <c r="U167" s="1"/>
  <c r="O167"/>
  <c r="P167" s="1"/>
  <c r="E167"/>
  <c r="AB166"/>
  <c r="AA166"/>
  <c r="T166"/>
  <c r="U166" s="1"/>
  <c r="O166"/>
  <c r="P166" s="1"/>
  <c r="E166"/>
  <c r="AB165"/>
  <c r="AA165"/>
  <c r="T165"/>
  <c r="U165" s="1"/>
  <c r="O165"/>
  <c r="P165" s="1"/>
  <c r="E165"/>
  <c r="AB164"/>
  <c r="AA164"/>
  <c r="V164"/>
  <c r="W164" s="1"/>
  <c r="T164"/>
  <c r="U164" s="1"/>
  <c r="X164" s="1"/>
  <c r="Y164" s="1"/>
  <c r="O164"/>
  <c r="P164" s="1"/>
  <c r="E164"/>
  <c r="AB163"/>
  <c r="AA163"/>
  <c r="T163"/>
  <c r="U163" s="1"/>
  <c r="AC163" s="1"/>
  <c r="AD163" s="1"/>
  <c r="AF163" s="1"/>
  <c r="O163"/>
  <c r="P163" s="1"/>
  <c r="E163"/>
  <c r="AB162"/>
  <c r="AA162"/>
  <c r="V162"/>
  <c r="W162" s="1"/>
  <c r="T162"/>
  <c r="U162" s="1"/>
  <c r="X162" s="1"/>
  <c r="Y162" s="1"/>
  <c r="O162"/>
  <c r="P162" s="1"/>
  <c r="E162"/>
  <c r="AB161"/>
  <c r="AA161"/>
  <c r="T161"/>
  <c r="U161" s="1"/>
  <c r="AC161" s="1"/>
  <c r="AD161" s="1"/>
  <c r="AF161" s="1"/>
  <c r="O161"/>
  <c r="P161" s="1"/>
  <c r="E161"/>
  <c r="AB160"/>
  <c r="AA160"/>
  <c r="V160"/>
  <c r="W160" s="1"/>
  <c r="T160"/>
  <c r="U160" s="1"/>
  <c r="X160" s="1"/>
  <c r="Y160" s="1"/>
  <c r="O160"/>
  <c r="P160" s="1"/>
  <c r="E160"/>
  <c r="AB159"/>
  <c r="AA159"/>
  <c r="T159"/>
  <c r="U159" s="1"/>
  <c r="AC159" s="1"/>
  <c r="AD159" s="1"/>
  <c r="AF159" s="1"/>
  <c r="O159"/>
  <c r="P159" s="1"/>
  <c r="E159"/>
  <c r="AB158"/>
  <c r="AA158"/>
  <c r="V158"/>
  <c r="W158" s="1"/>
  <c r="T158"/>
  <c r="U158" s="1"/>
  <c r="X158" s="1"/>
  <c r="Y158" s="1"/>
  <c r="O158"/>
  <c r="P158" s="1"/>
  <c r="E158"/>
  <c r="AB157"/>
  <c r="AA157"/>
  <c r="T157"/>
  <c r="U157" s="1"/>
  <c r="AC157" s="1"/>
  <c r="AD157" s="1"/>
  <c r="AF157" s="1"/>
  <c r="O157"/>
  <c r="P157" s="1"/>
  <c r="E157"/>
  <c r="AB156"/>
  <c r="AA156"/>
  <c r="V156"/>
  <c r="W156" s="1"/>
  <c r="T156"/>
  <c r="U156" s="1"/>
  <c r="X156" s="1"/>
  <c r="Y156" s="1"/>
  <c r="O156"/>
  <c r="P156" s="1"/>
  <c r="E156"/>
  <c r="AB155"/>
  <c r="AA155"/>
  <c r="T155"/>
  <c r="U155" s="1"/>
  <c r="AC155" s="1"/>
  <c r="AD155" s="1"/>
  <c r="AF155" s="1"/>
  <c r="O155"/>
  <c r="P155" s="1"/>
  <c r="E155"/>
  <c r="AB154"/>
  <c r="AA154"/>
  <c r="V154"/>
  <c r="W154" s="1"/>
  <c r="T154"/>
  <c r="U154" s="1"/>
  <c r="X154" s="1"/>
  <c r="Y154" s="1"/>
  <c r="P154"/>
  <c r="O154"/>
  <c r="E154"/>
  <c r="AB153"/>
  <c r="AA153"/>
  <c r="T153"/>
  <c r="U153" s="1"/>
  <c r="P153"/>
  <c r="O153"/>
  <c r="E153"/>
  <c r="AB152"/>
  <c r="AA152"/>
  <c r="T152"/>
  <c r="U152" s="1"/>
  <c r="O152"/>
  <c r="P152" s="1"/>
  <c r="E152"/>
  <c r="AB151"/>
  <c r="AA151"/>
  <c r="T151"/>
  <c r="U151" s="1"/>
  <c r="O151"/>
  <c r="P151" s="1"/>
  <c r="E151"/>
  <c r="AB150"/>
  <c r="AA150"/>
  <c r="T150"/>
  <c r="U150" s="1"/>
  <c r="O150"/>
  <c r="P150" s="1"/>
  <c r="E150"/>
  <c r="AB149"/>
  <c r="AA149"/>
  <c r="T149"/>
  <c r="U149" s="1"/>
  <c r="O149"/>
  <c r="P149" s="1"/>
  <c r="E149"/>
  <c r="AB148"/>
  <c r="AA148"/>
  <c r="T148"/>
  <c r="U148" s="1"/>
  <c r="O148"/>
  <c r="P148" s="1"/>
  <c r="E148"/>
  <c r="AB147"/>
  <c r="AA147"/>
  <c r="T147"/>
  <c r="U147" s="1"/>
  <c r="O147"/>
  <c r="P147" s="1"/>
  <c r="E147"/>
  <c r="AB146"/>
  <c r="AA146"/>
  <c r="T146"/>
  <c r="U146" s="1"/>
  <c r="O146"/>
  <c r="P146" s="1"/>
  <c r="E146"/>
  <c r="AB145"/>
  <c r="AA145"/>
  <c r="T145"/>
  <c r="U145" s="1"/>
  <c r="O145"/>
  <c r="P145" s="1"/>
  <c r="E145"/>
  <c r="AB144"/>
  <c r="AA144"/>
  <c r="T144"/>
  <c r="U144" s="1"/>
  <c r="O144"/>
  <c r="P144" s="1"/>
  <c r="E144"/>
  <c r="AB143"/>
  <c r="AA143"/>
  <c r="T143"/>
  <c r="U143" s="1"/>
  <c r="O143"/>
  <c r="P143" s="1"/>
  <c r="E143"/>
  <c r="AB142"/>
  <c r="AA142"/>
  <c r="T142"/>
  <c r="U142" s="1"/>
  <c r="O142"/>
  <c r="P142" s="1"/>
  <c r="E142"/>
  <c r="AB141"/>
  <c r="AA141"/>
  <c r="T141"/>
  <c r="U141" s="1"/>
  <c r="O141"/>
  <c r="P141" s="1"/>
  <c r="E141"/>
  <c r="AB140"/>
  <c r="AA140"/>
  <c r="T140"/>
  <c r="U140" s="1"/>
  <c r="O140"/>
  <c r="P140" s="1"/>
  <c r="E140"/>
  <c r="AB139"/>
  <c r="AA139"/>
  <c r="T139"/>
  <c r="U139" s="1"/>
  <c r="O139"/>
  <c r="P139" s="1"/>
  <c r="E139"/>
  <c r="AB138"/>
  <c r="AA138"/>
  <c r="T138"/>
  <c r="U138" s="1"/>
  <c r="O138"/>
  <c r="P138" s="1"/>
  <c r="E138"/>
  <c r="AB137"/>
  <c r="AA137"/>
  <c r="T137"/>
  <c r="U137" s="1"/>
  <c r="O137"/>
  <c r="P137" s="1"/>
  <c r="E137"/>
  <c r="AB136"/>
  <c r="AA136"/>
  <c r="T136"/>
  <c r="U136" s="1"/>
  <c r="O136"/>
  <c r="P136" s="1"/>
  <c r="E136"/>
  <c r="AB135"/>
  <c r="AA135"/>
  <c r="T135"/>
  <c r="U135" s="1"/>
  <c r="O135"/>
  <c r="P135" s="1"/>
  <c r="E135"/>
  <c r="AB134"/>
  <c r="AA134"/>
  <c r="T134"/>
  <c r="U134" s="1"/>
  <c r="O134"/>
  <c r="P134" s="1"/>
  <c r="E134"/>
  <c r="AB133"/>
  <c r="AA133"/>
  <c r="T133"/>
  <c r="U133" s="1"/>
  <c r="O133"/>
  <c r="P133" s="1"/>
  <c r="E133"/>
  <c r="AB132"/>
  <c r="AA132"/>
  <c r="T132"/>
  <c r="U132" s="1"/>
  <c r="O132"/>
  <c r="P132" s="1"/>
  <c r="E132"/>
  <c r="AB131"/>
  <c r="AA131"/>
  <c r="T131"/>
  <c r="U131" s="1"/>
  <c r="O131"/>
  <c r="P131" s="1"/>
  <c r="E131"/>
  <c r="AB130"/>
  <c r="AA130"/>
  <c r="T130"/>
  <c r="U130" s="1"/>
  <c r="O130"/>
  <c r="P130" s="1"/>
  <c r="E130"/>
  <c r="AB129"/>
  <c r="AA129"/>
  <c r="T129"/>
  <c r="U129" s="1"/>
  <c r="O129"/>
  <c r="P129" s="1"/>
  <c r="E129"/>
  <c r="AB128"/>
  <c r="AA128"/>
  <c r="T128"/>
  <c r="U128" s="1"/>
  <c r="O128"/>
  <c r="P128" s="1"/>
  <c r="E128"/>
  <c r="AB127"/>
  <c r="AA127"/>
  <c r="T127"/>
  <c r="U127" s="1"/>
  <c r="O127"/>
  <c r="P127" s="1"/>
  <c r="E127"/>
  <c r="AB126"/>
  <c r="AA126"/>
  <c r="T126"/>
  <c r="U126" s="1"/>
  <c r="O126"/>
  <c r="P126" s="1"/>
  <c r="E126"/>
  <c r="AB125"/>
  <c r="AA125"/>
  <c r="T125"/>
  <c r="U125" s="1"/>
  <c r="O125"/>
  <c r="P125" s="1"/>
  <c r="E125"/>
  <c r="AB124"/>
  <c r="AA124"/>
  <c r="T124"/>
  <c r="U124" s="1"/>
  <c r="O124"/>
  <c r="P124" s="1"/>
  <c r="E124"/>
  <c r="AB123"/>
  <c r="AA123"/>
  <c r="T123"/>
  <c r="U123" s="1"/>
  <c r="O123"/>
  <c r="P123" s="1"/>
  <c r="E123"/>
  <c r="AB122"/>
  <c r="AA122"/>
  <c r="T122"/>
  <c r="U122" s="1"/>
  <c r="O122"/>
  <c r="P122" s="1"/>
  <c r="E122"/>
  <c r="AB121"/>
  <c r="AA121"/>
  <c r="T121"/>
  <c r="U121" s="1"/>
  <c r="O121"/>
  <c r="P121" s="1"/>
  <c r="E121"/>
  <c r="AB120"/>
  <c r="AA120"/>
  <c r="T120"/>
  <c r="U120" s="1"/>
  <c r="O120"/>
  <c r="P120" s="1"/>
  <c r="E120"/>
  <c r="AB119"/>
  <c r="AA119"/>
  <c r="T119"/>
  <c r="U119" s="1"/>
  <c r="O119"/>
  <c r="P119" s="1"/>
  <c r="E119"/>
  <c r="AB118"/>
  <c r="AA118"/>
  <c r="T118"/>
  <c r="U118" s="1"/>
  <c r="O118"/>
  <c r="P118" s="1"/>
  <c r="E118"/>
  <c r="AB117"/>
  <c r="AA117"/>
  <c r="T117"/>
  <c r="U117" s="1"/>
  <c r="O117"/>
  <c r="P117" s="1"/>
  <c r="E117"/>
  <c r="AB116"/>
  <c r="AA116"/>
  <c r="T116"/>
  <c r="U116" s="1"/>
  <c r="O116"/>
  <c r="P116" s="1"/>
  <c r="E116"/>
  <c r="AC115"/>
  <c r="AD115" s="1"/>
  <c r="AF115" s="1"/>
  <c r="AB115"/>
  <c r="AA115"/>
  <c r="T115"/>
  <c r="AB114"/>
  <c r="AA114"/>
  <c r="T114"/>
  <c r="U114" s="1"/>
  <c r="O114"/>
  <c r="P114" s="1"/>
  <c r="E114"/>
  <c r="AB113"/>
  <c r="AA113"/>
  <c r="T113"/>
  <c r="U113" s="1"/>
  <c r="O113"/>
  <c r="P113" s="1"/>
  <c r="E113"/>
  <c r="AB112"/>
  <c r="AA112"/>
  <c r="T112"/>
  <c r="U112" s="1"/>
  <c r="O112"/>
  <c r="P112" s="1"/>
  <c r="E112"/>
  <c r="AB111"/>
  <c r="AA111"/>
  <c r="T111"/>
  <c r="U111" s="1"/>
  <c r="O111"/>
  <c r="P111" s="1"/>
  <c r="E111"/>
  <c r="AB110"/>
  <c r="AA110"/>
  <c r="T110"/>
  <c r="U110" s="1"/>
  <c r="O110"/>
  <c r="P110" s="1"/>
  <c r="E110"/>
  <c r="AB109"/>
  <c r="AA109"/>
  <c r="T109"/>
  <c r="U109" s="1"/>
  <c r="O109"/>
  <c r="P109" s="1"/>
  <c r="E109"/>
  <c r="AB108"/>
  <c r="AA108"/>
  <c r="T108"/>
  <c r="U108" s="1"/>
  <c r="O108"/>
  <c r="P108" s="1"/>
  <c r="E108"/>
  <c r="AB107"/>
  <c r="AA107"/>
  <c r="T107"/>
  <c r="U107" s="1"/>
  <c r="O107"/>
  <c r="P107" s="1"/>
  <c r="E107"/>
  <c r="AC106"/>
  <c r="AD106" s="1"/>
  <c r="AF106" s="1"/>
  <c r="AB106"/>
  <c r="AA106"/>
  <c r="T106"/>
  <c r="AB105"/>
  <c r="AA105"/>
  <c r="T105"/>
  <c r="U105" s="1"/>
  <c r="O105"/>
  <c r="P105" s="1"/>
  <c r="E105"/>
  <c r="AB104"/>
  <c r="AA104"/>
  <c r="T104"/>
  <c r="U104" s="1"/>
  <c r="O104"/>
  <c r="P104" s="1"/>
  <c r="E104"/>
  <c r="AB103"/>
  <c r="AA103"/>
  <c r="T103"/>
  <c r="U103" s="1"/>
  <c r="O103"/>
  <c r="P103" s="1"/>
  <c r="E103"/>
  <c r="AB102"/>
  <c r="AA102"/>
  <c r="T102"/>
  <c r="U102" s="1"/>
  <c r="O102"/>
  <c r="P102" s="1"/>
  <c r="E102"/>
  <c r="AB101"/>
  <c r="AA101"/>
  <c r="T101"/>
  <c r="U101" s="1"/>
  <c r="O101"/>
  <c r="P101" s="1"/>
  <c r="E101"/>
  <c r="AB100"/>
  <c r="AA100"/>
  <c r="T100"/>
  <c r="U100" s="1"/>
  <c r="O100"/>
  <c r="P100" s="1"/>
  <c r="E100"/>
  <c r="AB99"/>
  <c r="AA99"/>
  <c r="T99"/>
  <c r="U99" s="1"/>
  <c r="O99"/>
  <c r="P99" s="1"/>
  <c r="E99"/>
  <c r="AB98"/>
  <c r="AA98"/>
  <c r="T98"/>
  <c r="U98" s="1"/>
  <c r="O98"/>
  <c r="P98" s="1"/>
  <c r="E98"/>
  <c r="AB97"/>
  <c r="AA97"/>
  <c r="T97"/>
  <c r="U97" s="1"/>
  <c r="O97"/>
  <c r="P97" s="1"/>
  <c r="E97"/>
  <c r="AB96"/>
  <c r="AA96"/>
  <c r="T96"/>
  <c r="U96" s="1"/>
  <c r="O96"/>
  <c r="P96" s="1"/>
  <c r="E96"/>
  <c r="AB95"/>
  <c r="AA95"/>
  <c r="T95"/>
  <c r="U95" s="1"/>
  <c r="O95"/>
  <c r="P95" s="1"/>
  <c r="E95"/>
  <c r="AB94"/>
  <c r="AA94"/>
  <c r="T94"/>
  <c r="U94" s="1"/>
  <c r="O94"/>
  <c r="P94" s="1"/>
  <c r="E94"/>
  <c r="AB93"/>
  <c r="AA93"/>
  <c r="T93"/>
  <c r="U93" s="1"/>
  <c r="O93"/>
  <c r="P93" s="1"/>
  <c r="E93"/>
  <c r="AB92"/>
  <c r="AA92"/>
  <c r="T92"/>
  <c r="U92" s="1"/>
  <c r="O92"/>
  <c r="P92" s="1"/>
  <c r="E92"/>
  <c r="AB91"/>
  <c r="AA91"/>
  <c r="T91"/>
  <c r="U91" s="1"/>
  <c r="O91"/>
  <c r="P91" s="1"/>
  <c r="E91"/>
  <c r="AB90"/>
  <c r="AA90"/>
  <c r="T90"/>
  <c r="U90" s="1"/>
  <c r="O90"/>
  <c r="P90" s="1"/>
  <c r="E90"/>
  <c r="AB89"/>
  <c r="AA89"/>
  <c r="T89"/>
  <c r="U89" s="1"/>
  <c r="O89"/>
  <c r="P89" s="1"/>
  <c r="E89"/>
  <c r="AB88"/>
  <c r="AA88"/>
  <c r="T88"/>
  <c r="U88" s="1"/>
  <c r="O88"/>
  <c r="P88" s="1"/>
  <c r="E88"/>
  <c r="AB87"/>
  <c r="AA87"/>
  <c r="T87"/>
  <c r="U87" s="1"/>
  <c r="O87"/>
  <c r="P87" s="1"/>
  <c r="E87"/>
  <c r="AB86"/>
  <c r="AA86"/>
  <c r="T86"/>
  <c r="U86" s="1"/>
  <c r="O86"/>
  <c r="P86" s="1"/>
  <c r="E86"/>
  <c r="AB85"/>
  <c r="AA85"/>
  <c r="T85"/>
  <c r="U85" s="1"/>
  <c r="O85"/>
  <c r="P85" s="1"/>
  <c r="E85"/>
  <c r="AB84"/>
  <c r="AA84"/>
  <c r="T84"/>
  <c r="U84" s="1"/>
  <c r="O84"/>
  <c r="P84" s="1"/>
  <c r="E84"/>
  <c r="AB83"/>
  <c r="AA83"/>
  <c r="T83"/>
  <c r="U83" s="1"/>
  <c r="O83"/>
  <c r="P83" s="1"/>
  <c r="E83"/>
  <c r="AB82"/>
  <c r="AA82"/>
  <c r="T82"/>
  <c r="U82" s="1"/>
  <c r="O82"/>
  <c r="P82" s="1"/>
  <c r="E82"/>
  <c r="AB81"/>
  <c r="AA81"/>
  <c r="T81"/>
  <c r="U81" s="1"/>
  <c r="O81"/>
  <c r="P81" s="1"/>
  <c r="E81"/>
  <c r="AB80"/>
  <c r="AA80"/>
  <c r="T80"/>
  <c r="U80" s="1"/>
  <c r="O80"/>
  <c r="P80" s="1"/>
  <c r="E80"/>
  <c r="AB79"/>
  <c r="AA79"/>
  <c r="T79"/>
  <c r="U79" s="1"/>
  <c r="O79"/>
  <c r="P79" s="1"/>
  <c r="E79"/>
  <c r="AB78"/>
  <c r="AA78"/>
  <c r="T78"/>
  <c r="U78" s="1"/>
  <c r="O78"/>
  <c r="P78" s="1"/>
  <c r="E78"/>
  <c r="AB77"/>
  <c r="AA77"/>
  <c r="T77"/>
  <c r="U77" s="1"/>
  <c r="O77"/>
  <c r="P77" s="1"/>
  <c r="E77"/>
  <c r="AB76"/>
  <c r="AA76"/>
  <c r="T76"/>
  <c r="U76" s="1"/>
  <c r="O76"/>
  <c r="P76" s="1"/>
  <c r="E76"/>
  <c r="AB75"/>
  <c r="AA75"/>
  <c r="T75"/>
  <c r="U75" s="1"/>
  <c r="O75"/>
  <c r="P75" s="1"/>
  <c r="E75"/>
  <c r="AB74"/>
  <c r="AA74"/>
  <c r="T74"/>
  <c r="U74" s="1"/>
  <c r="O74"/>
  <c r="P74" s="1"/>
  <c r="E74"/>
  <c r="AB73"/>
  <c r="AA73"/>
  <c r="T73"/>
  <c r="U73" s="1"/>
  <c r="O73"/>
  <c r="P73" s="1"/>
  <c r="E73"/>
  <c r="AB72"/>
  <c r="AA72"/>
  <c r="T72"/>
  <c r="U72" s="1"/>
  <c r="O72"/>
  <c r="P72" s="1"/>
  <c r="E72"/>
  <c r="AB71"/>
  <c r="AA71"/>
  <c r="T71"/>
  <c r="U71" s="1"/>
  <c r="O71"/>
  <c r="P71" s="1"/>
  <c r="E71"/>
  <c r="AB70"/>
  <c r="AA70"/>
  <c r="T70"/>
  <c r="U70" s="1"/>
  <c r="O70"/>
  <c r="P70" s="1"/>
  <c r="E70"/>
  <c r="AB69"/>
  <c r="AA69"/>
  <c r="T69"/>
  <c r="U69" s="1"/>
  <c r="O69"/>
  <c r="P69" s="1"/>
  <c r="E69"/>
  <c r="AB68"/>
  <c r="AA68"/>
  <c r="T68"/>
  <c r="U68" s="1"/>
  <c r="O68"/>
  <c r="P68" s="1"/>
  <c r="E68"/>
  <c r="AB67"/>
  <c r="AA67"/>
  <c r="T67"/>
  <c r="U67" s="1"/>
  <c r="O67"/>
  <c r="P67" s="1"/>
  <c r="E67"/>
  <c r="AB66"/>
  <c r="AA66"/>
  <c r="T66"/>
  <c r="U66" s="1"/>
  <c r="O66"/>
  <c r="P66" s="1"/>
  <c r="E66"/>
  <c r="AB65"/>
  <c r="AA65"/>
  <c r="T65"/>
  <c r="U65" s="1"/>
  <c r="O65"/>
  <c r="P65" s="1"/>
  <c r="E65"/>
  <c r="AB64"/>
  <c r="AA64"/>
  <c r="T64"/>
  <c r="U64" s="1"/>
  <c r="O64"/>
  <c r="P64" s="1"/>
  <c r="E64"/>
  <c r="AB63"/>
  <c r="AA63"/>
  <c r="T63"/>
  <c r="U63" s="1"/>
  <c r="V63" s="1"/>
  <c r="W63" s="1"/>
  <c r="O63"/>
  <c r="P63" s="1"/>
  <c r="E63"/>
  <c r="AB62"/>
  <c r="AA62"/>
  <c r="V62"/>
  <c r="W62" s="1"/>
  <c r="T62"/>
  <c r="U62" s="1"/>
  <c r="AC62" s="1"/>
  <c r="AD62" s="1"/>
  <c r="AF62" s="1"/>
  <c r="O62"/>
  <c r="P62" s="1"/>
  <c r="E62"/>
  <c r="AB61"/>
  <c r="AA61"/>
  <c r="T61"/>
  <c r="U61" s="1"/>
  <c r="X61" s="1"/>
  <c r="Y61" s="1"/>
  <c r="O61"/>
  <c r="P61" s="1"/>
  <c r="E61"/>
  <c r="AB60"/>
  <c r="AA60"/>
  <c r="V60"/>
  <c r="W60" s="1"/>
  <c r="T60"/>
  <c r="U60" s="1"/>
  <c r="AC60" s="1"/>
  <c r="AD60" s="1"/>
  <c r="AF60" s="1"/>
  <c r="O60"/>
  <c r="P60" s="1"/>
  <c r="E60"/>
  <c r="AB59"/>
  <c r="AA59"/>
  <c r="T59"/>
  <c r="U59" s="1"/>
  <c r="X59" s="1"/>
  <c r="Y59" s="1"/>
  <c r="O59"/>
  <c r="P59" s="1"/>
  <c r="E59"/>
  <c r="AB58"/>
  <c r="AA58"/>
  <c r="V58"/>
  <c r="W58" s="1"/>
  <c r="T58"/>
  <c r="U58" s="1"/>
  <c r="AC58" s="1"/>
  <c r="AD58" s="1"/>
  <c r="AF58" s="1"/>
  <c r="O58"/>
  <c r="P58" s="1"/>
  <c r="E58"/>
  <c r="AB57"/>
  <c r="AA57"/>
  <c r="T57"/>
  <c r="U57" s="1"/>
  <c r="X57" s="1"/>
  <c r="Y57" s="1"/>
  <c r="O57"/>
  <c r="P57" s="1"/>
  <c r="E57"/>
  <c r="AB56"/>
  <c r="AA56"/>
  <c r="V56"/>
  <c r="W56" s="1"/>
  <c r="T56"/>
  <c r="U56" s="1"/>
  <c r="AC56" s="1"/>
  <c r="AD56" s="1"/>
  <c r="AF56" s="1"/>
  <c r="O56"/>
  <c r="P56" s="1"/>
  <c r="E56"/>
  <c r="AB55"/>
  <c r="AA55"/>
  <c r="T55"/>
  <c r="U55" s="1"/>
  <c r="X55" s="1"/>
  <c r="Y55" s="1"/>
  <c r="O55"/>
  <c r="P55" s="1"/>
  <c r="E55"/>
  <c r="AB54"/>
  <c r="AA54"/>
  <c r="V54"/>
  <c r="W54" s="1"/>
  <c r="T54"/>
  <c r="U54" s="1"/>
  <c r="AC54" s="1"/>
  <c r="AD54" s="1"/>
  <c r="AF54" s="1"/>
  <c r="O54"/>
  <c r="P54" s="1"/>
  <c r="E54"/>
  <c r="AB53"/>
  <c r="AA53"/>
  <c r="T53"/>
  <c r="U53" s="1"/>
  <c r="X53" s="1"/>
  <c r="Y53" s="1"/>
  <c r="O53"/>
  <c r="P53" s="1"/>
  <c r="E53"/>
  <c r="AB52"/>
  <c r="AA52"/>
  <c r="U52"/>
  <c r="AC52" s="1"/>
  <c r="AD52" s="1"/>
  <c r="AF52" s="1"/>
  <c r="T52"/>
  <c r="P52"/>
  <c r="O52"/>
  <c r="E52"/>
  <c r="AB51"/>
  <c r="AA51"/>
  <c r="U51"/>
  <c r="AC51" s="1"/>
  <c r="AD51" s="1"/>
  <c r="AF51" s="1"/>
  <c r="T51"/>
  <c r="P51"/>
  <c r="O51"/>
  <c r="E51"/>
  <c r="AB50"/>
  <c r="AA50"/>
  <c r="U50"/>
  <c r="AC50" s="1"/>
  <c r="AD50" s="1"/>
  <c r="AF50" s="1"/>
  <c r="T50"/>
  <c r="O50"/>
  <c r="P50" s="1"/>
  <c r="E50"/>
  <c r="AB49"/>
  <c r="AA49"/>
  <c r="T49"/>
  <c r="U49" s="1"/>
  <c r="O49"/>
  <c r="P49" s="1"/>
  <c r="E49"/>
  <c r="AB48"/>
  <c r="AA48"/>
  <c r="T48"/>
  <c r="U48" s="1"/>
  <c r="O48"/>
  <c r="P48" s="1"/>
  <c r="E48"/>
  <c r="AB47"/>
  <c r="AA47"/>
  <c r="T47"/>
  <c r="U47" s="1"/>
  <c r="O47"/>
  <c r="P47" s="1"/>
  <c r="E47"/>
  <c r="AB46"/>
  <c r="AA46"/>
  <c r="T46"/>
  <c r="U46" s="1"/>
  <c r="O46"/>
  <c r="P46" s="1"/>
  <c r="E46"/>
  <c r="AB45"/>
  <c r="AA45"/>
  <c r="T45"/>
  <c r="U45" s="1"/>
  <c r="O45"/>
  <c r="P45" s="1"/>
  <c r="E45"/>
  <c r="AB44"/>
  <c r="AA44"/>
  <c r="T44"/>
  <c r="U44" s="1"/>
  <c r="O44"/>
  <c r="P44" s="1"/>
  <c r="E44"/>
  <c r="AB43"/>
  <c r="AA43"/>
  <c r="T43"/>
  <c r="U43" s="1"/>
  <c r="O43"/>
  <c r="P43" s="1"/>
  <c r="E43"/>
  <c r="AB42"/>
  <c r="AA42"/>
  <c r="T42"/>
  <c r="U42" s="1"/>
  <c r="O42"/>
  <c r="P42" s="1"/>
  <c r="E42"/>
  <c r="AB41"/>
  <c r="AA41"/>
  <c r="T41"/>
  <c r="U41" s="1"/>
  <c r="O41"/>
  <c r="P41" s="1"/>
  <c r="E41"/>
  <c r="AB40"/>
  <c r="AA40"/>
  <c r="T40"/>
  <c r="U40" s="1"/>
  <c r="O40"/>
  <c r="P40" s="1"/>
  <c r="E40"/>
  <c r="AB39"/>
  <c r="AA39"/>
  <c r="T39"/>
  <c r="U39" s="1"/>
  <c r="O39"/>
  <c r="P39" s="1"/>
  <c r="E39"/>
  <c r="AB38"/>
  <c r="AA38"/>
  <c r="T38"/>
  <c r="U38" s="1"/>
  <c r="O38"/>
  <c r="P38" s="1"/>
  <c r="E38"/>
  <c r="AB37"/>
  <c r="AA37"/>
  <c r="T37"/>
  <c r="U37" s="1"/>
  <c r="O37"/>
  <c r="P37" s="1"/>
  <c r="E37"/>
  <c r="AB36"/>
  <c r="AA36"/>
  <c r="T36"/>
  <c r="U36" s="1"/>
  <c r="O36"/>
  <c r="P36" s="1"/>
  <c r="E36"/>
  <c r="AB35"/>
  <c r="AA35"/>
  <c r="T35"/>
  <c r="U35" s="1"/>
  <c r="O35"/>
  <c r="P35" s="1"/>
  <c r="E35"/>
  <c r="AB34"/>
  <c r="AA34"/>
  <c r="T34"/>
  <c r="U34" s="1"/>
  <c r="O34"/>
  <c r="P34" s="1"/>
  <c r="E34"/>
  <c r="AB33"/>
  <c r="AA33"/>
  <c r="T33"/>
  <c r="U33" s="1"/>
  <c r="O33"/>
  <c r="P33" s="1"/>
  <c r="E33"/>
  <c r="AB32"/>
  <c r="AA32"/>
  <c r="T32"/>
  <c r="U32" s="1"/>
  <c r="O32"/>
  <c r="P32" s="1"/>
  <c r="E32"/>
  <c r="AB31"/>
  <c r="AA31"/>
  <c r="T31"/>
  <c r="U31" s="1"/>
  <c r="O31"/>
  <c r="P31" s="1"/>
  <c r="E31"/>
  <c r="AB30"/>
  <c r="AA30"/>
  <c r="T30"/>
  <c r="U30" s="1"/>
  <c r="O30"/>
  <c r="P30" s="1"/>
  <c r="E30"/>
  <c r="AB29"/>
  <c r="AA29"/>
  <c r="T29"/>
  <c r="U29" s="1"/>
  <c r="O29"/>
  <c r="P29" s="1"/>
  <c r="E29"/>
  <c r="AB28"/>
  <c r="AA28"/>
  <c r="T28"/>
  <c r="U28" s="1"/>
  <c r="O28"/>
  <c r="P28" s="1"/>
  <c r="E28"/>
  <c r="AB27"/>
  <c r="AA27"/>
  <c r="T27"/>
  <c r="U27" s="1"/>
  <c r="O27"/>
  <c r="P27" s="1"/>
  <c r="E27"/>
  <c r="AB26"/>
  <c r="AA26"/>
  <c r="T26"/>
  <c r="U26" s="1"/>
  <c r="O26"/>
  <c r="P26" s="1"/>
  <c r="E26"/>
  <c r="AB25"/>
  <c r="AA25"/>
  <c r="T25"/>
  <c r="U25" s="1"/>
  <c r="O25"/>
  <c r="P25" s="1"/>
  <c r="E25"/>
  <c r="AB24"/>
  <c r="AA24"/>
  <c r="T24"/>
  <c r="U24" s="1"/>
  <c r="O24"/>
  <c r="P24" s="1"/>
  <c r="E24"/>
  <c r="AB23"/>
  <c r="AA23"/>
  <c r="T23"/>
  <c r="U23" s="1"/>
  <c r="O23"/>
  <c r="P23" s="1"/>
  <c r="E23"/>
  <c r="AB22"/>
  <c r="AA22"/>
  <c r="T22"/>
  <c r="U22" s="1"/>
  <c r="O22"/>
  <c r="P22" s="1"/>
  <c r="E22"/>
  <c r="AB21"/>
  <c r="AA21"/>
  <c r="U21"/>
  <c r="O21"/>
  <c r="P21" s="1"/>
  <c r="E21"/>
  <c r="AB20"/>
  <c r="AA20"/>
  <c r="T20"/>
  <c r="U20" s="1"/>
  <c r="O20"/>
  <c r="P20" s="1"/>
  <c r="E20"/>
  <c r="AB19"/>
  <c r="AA19"/>
  <c r="T19"/>
  <c r="U19" s="1"/>
  <c r="O19"/>
  <c r="P19" s="1"/>
  <c r="E19"/>
  <c r="AB18"/>
  <c r="AA18"/>
  <c r="T18"/>
  <c r="U18" s="1"/>
  <c r="O18"/>
  <c r="P18" s="1"/>
  <c r="E18"/>
  <c r="AB17"/>
  <c r="AA17"/>
  <c r="T17"/>
  <c r="U17" s="1"/>
  <c r="O17"/>
  <c r="P17" s="1"/>
  <c r="E17"/>
  <c r="AB16"/>
  <c r="AA16"/>
  <c r="T16"/>
  <c r="U16" s="1"/>
  <c r="O16"/>
  <c r="P16" s="1"/>
  <c r="E16"/>
  <c r="AB15"/>
  <c r="AA15"/>
  <c r="T15"/>
  <c r="U15" s="1"/>
  <c r="O15"/>
  <c r="P15" s="1"/>
  <c r="E15"/>
  <c r="AB14"/>
  <c r="AA14"/>
  <c r="T14"/>
  <c r="U14" s="1"/>
  <c r="O14"/>
  <c r="P14" s="1"/>
  <c r="E14"/>
  <c r="AB13"/>
  <c r="AA13"/>
  <c r="T13"/>
  <c r="U13" s="1"/>
  <c r="O13"/>
  <c r="P13" s="1"/>
  <c r="E13"/>
  <c r="AB12"/>
  <c r="AA12"/>
  <c r="T12"/>
  <c r="U12" s="1"/>
  <c r="O12"/>
  <c r="P12" s="1"/>
  <c r="E12"/>
  <c r="AB11"/>
  <c r="AA11"/>
  <c r="T11"/>
  <c r="U11" s="1"/>
  <c r="O11"/>
  <c r="P11" s="1"/>
  <c r="E11"/>
  <c r="AB10"/>
  <c r="AA10"/>
  <c r="T10"/>
  <c r="U10" s="1"/>
  <c r="O10"/>
  <c r="P10" s="1"/>
  <c r="E10"/>
  <c r="AB9"/>
  <c r="AA9"/>
  <c r="T9"/>
  <c r="U9" s="1"/>
  <c r="O9"/>
  <c r="P9" s="1"/>
  <c r="E9"/>
  <c r="AB8"/>
  <c r="AA8"/>
  <c r="T8"/>
  <c r="U8" s="1"/>
  <c r="O8"/>
  <c r="P8" s="1"/>
  <c r="E8"/>
  <c r="AB7"/>
  <c r="AA7"/>
  <c r="T7"/>
  <c r="U7" s="1"/>
  <c r="O7"/>
  <c r="P7" s="1"/>
  <c r="E7"/>
  <c r="AB6"/>
  <c r="AA6"/>
  <c r="T6"/>
  <c r="U6" s="1"/>
  <c r="O6"/>
  <c r="P6" s="1"/>
  <c r="E6"/>
  <c r="AB5"/>
  <c r="AA5"/>
  <c r="T5"/>
  <c r="U5" s="1"/>
  <c r="O5"/>
  <c r="P5" s="1"/>
  <c r="E5"/>
  <c r="AB4"/>
  <c r="AA4"/>
  <c r="T4"/>
  <c r="U4" s="1"/>
  <c r="O4"/>
  <c r="P4" s="1"/>
  <c r="E4"/>
  <c r="AB3"/>
  <c r="T2"/>
  <c r="S2"/>
  <c r="O2"/>
  <c r="P2" s="1"/>
  <c r="N2"/>
  <c r="M2"/>
  <c r="C5" i="3"/>
  <c r="D11" i="13" l="1"/>
  <c r="D301"/>
  <c r="H301" s="1"/>
  <c r="D299"/>
  <c r="H299" s="1"/>
  <c r="D293"/>
  <c r="H293" s="1"/>
  <c r="D291"/>
  <c r="H291" s="1"/>
  <c r="D287"/>
  <c r="H287" s="1"/>
  <c r="D283"/>
  <c r="H283" s="1"/>
  <c r="D275"/>
  <c r="H275" s="1"/>
  <c r="D269"/>
  <c r="H269" s="1"/>
  <c r="D267"/>
  <c r="H267" s="1"/>
  <c r="D263"/>
  <c r="H263" s="1"/>
  <c r="D261"/>
  <c r="H261" s="1"/>
  <c r="D259"/>
  <c r="H259" s="1"/>
  <c r="D257"/>
  <c r="H257" s="1"/>
  <c r="D255"/>
  <c r="H255" s="1"/>
  <c r="D253"/>
  <c r="H253" s="1"/>
  <c r="D251"/>
  <c r="H251" s="1"/>
  <c r="D249"/>
  <c r="H249" s="1"/>
  <c r="D247"/>
  <c r="H247" s="1"/>
  <c r="D245"/>
  <c r="H245" s="1"/>
  <c r="D243"/>
  <c r="H243" s="1"/>
  <c r="D241"/>
  <c r="H241" s="1"/>
  <c r="D239"/>
  <c r="H239" s="1"/>
  <c r="D237"/>
  <c r="H237" s="1"/>
  <c r="D235"/>
  <c r="H235" s="1"/>
  <c r="D233"/>
  <c r="H233" s="1"/>
  <c r="D231"/>
  <c r="H231" s="1"/>
  <c r="D229"/>
  <c r="H229" s="1"/>
  <c r="D227"/>
  <c r="H227" s="1"/>
  <c r="D225"/>
  <c r="H225" s="1"/>
  <c r="D223"/>
  <c r="H223" s="1"/>
  <c r="D221"/>
  <c r="H221" s="1"/>
  <c r="D219"/>
  <c r="H219" s="1"/>
  <c r="D217"/>
  <c r="D215"/>
  <c r="H215" s="1"/>
  <c r="D213"/>
  <c r="H213" s="1"/>
  <c r="D211"/>
  <c r="H211" s="1"/>
  <c r="D209"/>
  <c r="H209" s="1"/>
  <c r="D207"/>
  <c r="H207" s="1"/>
  <c r="D205"/>
  <c r="H205" s="1"/>
  <c r="D203"/>
  <c r="H203" s="1"/>
  <c r="D201"/>
  <c r="H201" s="1"/>
  <c r="D199"/>
  <c r="H199" s="1"/>
  <c r="D197"/>
  <c r="H197" s="1"/>
  <c r="D195"/>
  <c r="H195" s="1"/>
  <c r="D193"/>
  <c r="H193" s="1"/>
  <c r="D191"/>
  <c r="H191" s="1"/>
  <c r="D189"/>
  <c r="H189" s="1"/>
  <c r="D187"/>
  <c r="H187" s="1"/>
  <c r="D185"/>
  <c r="H185" s="1"/>
  <c r="D183"/>
  <c r="H183" s="1"/>
  <c r="D181"/>
  <c r="H181" s="1"/>
  <c r="D179"/>
  <c r="H179" s="1"/>
  <c r="D177"/>
  <c r="H177" s="1"/>
  <c r="D175"/>
  <c r="H175" s="1"/>
  <c r="D173"/>
  <c r="D171"/>
  <c r="H171" s="1"/>
  <c r="D169"/>
  <c r="H169" s="1"/>
  <c r="D167"/>
  <c r="H167" s="1"/>
  <c r="D165"/>
  <c r="H165" s="1"/>
  <c r="D163"/>
  <c r="H163" s="1"/>
  <c r="D161"/>
  <c r="H161" s="1"/>
  <c r="D159"/>
  <c r="H159" s="1"/>
  <c r="D157"/>
  <c r="H157" s="1"/>
  <c r="D155"/>
  <c r="H155" s="1"/>
  <c r="D153"/>
  <c r="H153" s="1"/>
  <c r="D151"/>
  <c r="H151" s="1"/>
  <c r="D149"/>
  <c r="H149" s="1"/>
  <c r="D147"/>
  <c r="H147" s="1"/>
  <c r="D145"/>
  <c r="H145" s="1"/>
  <c r="D143"/>
  <c r="H143" s="1"/>
  <c r="D141"/>
  <c r="H141" s="1"/>
  <c r="D139"/>
  <c r="H139" s="1"/>
  <c r="D137"/>
  <c r="H137" s="1"/>
  <c r="D135"/>
  <c r="H135" s="1"/>
  <c r="D133"/>
  <c r="H133" s="1"/>
  <c r="D131"/>
  <c r="H131" s="1"/>
  <c r="D129"/>
  <c r="H129" s="1"/>
  <c r="D127"/>
  <c r="H127" s="1"/>
  <c r="D125"/>
  <c r="H125" s="1"/>
  <c r="D123"/>
  <c r="H123" s="1"/>
  <c r="D121"/>
  <c r="H121" s="1"/>
  <c r="D119"/>
  <c r="H119" s="1"/>
  <c r="D117"/>
  <c r="D115"/>
  <c r="H115" s="1"/>
  <c r="D113"/>
  <c r="H113" s="1"/>
  <c r="D111"/>
  <c r="H111" s="1"/>
  <c r="D109"/>
  <c r="H109" s="1"/>
  <c r="D107"/>
  <c r="H107" s="1"/>
  <c r="D105"/>
  <c r="H105" s="1"/>
  <c r="D103"/>
  <c r="H103" s="1"/>
  <c r="D101"/>
  <c r="H101" s="1"/>
  <c r="D99"/>
  <c r="H99" s="1"/>
  <c r="D97"/>
  <c r="H97" s="1"/>
  <c r="D95"/>
  <c r="H95" s="1"/>
  <c r="D93"/>
  <c r="H93" s="1"/>
  <c r="D91"/>
  <c r="H91" s="1"/>
  <c r="D89"/>
  <c r="H89" s="1"/>
  <c r="D87"/>
  <c r="H87" s="1"/>
  <c r="D85"/>
  <c r="H85" s="1"/>
  <c r="D83"/>
  <c r="H83" s="1"/>
  <c r="D81"/>
  <c r="H81" s="1"/>
  <c r="D79"/>
  <c r="H79" s="1"/>
  <c r="D77"/>
  <c r="H77" s="1"/>
  <c r="D75"/>
  <c r="H75" s="1"/>
  <c r="D73"/>
  <c r="H73" s="1"/>
  <c r="D71"/>
  <c r="H71" s="1"/>
  <c r="D69"/>
  <c r="H69" s="1"/>
  <c r="D67"/>
  <c r="H67" s="1"/>
  <c r="D65"/>
  <c r="H65" s="1"/>
  <c r="D63"/>
  <c r="H63" s="1"/>
  <c r="D61"/>
  <c r="H61" s="1"/>
  <c r="D59"/>
  <c r="H59" s="1"/>
  <c r="D57"/>
  <c r="H57" s="1"/>
  <c r="D55"/>
  <c r="H55" s="1"/>
  <c r="D53"/>
  <c r="H53" s="1"/>
  <c r="D51"/>
  <c r="H51" s="1"/>
  <c r="D49"/>
  <c r="H49" s="1"/>
  <c r="D47"/>
  <c r="H47" s="1"/>
  <c r="D45"/>
  <c r="H45" s="1"/>
  <c r="D43"/>
  <c r="H43" s="1"/>
  <c r="D41"/>
  <c r="H41" s="1"/>
  <c r="D39"/>
  <c r="D37"/>
  <c r="H37" s="1"/>
  <c r="D35"/>
  <c r="H35" s="1"/>
  <c r="D33"/>
  <c r="H33" s="1"/>
  <c r="D31"/>
  <c r="H31" s="1"/>
  <c r="D29"/>
  <c r="H29" s="1"/>
  <c r="D27"/>
  <c r="H27" s="1"/>
  <c r="D25"/>
  <c r="H25" s="1"/>
  <c r="D23"/>
  <c r="H23" s="1"/>
  <c r="D21"/>
  <c r="H21" s="1"/>
  <c r="D19"/>
  <c r="D17"/>
  <c r="D15"/>
  <c r="H15" s="1"/>
  <c r="D13"/>
  <c r="H13" s="1"/>
  <c r="D305"/>
  <c r="H305" s="1"/>
  <c r="D303"/>
  <c r="H303" s="1"/>
  <c r="D297"/>
  <c r="H297" s="1"/>
  <c r="D295"/>
  <c r="H295" s="1"/>
  <c r="D289"/>
  <c r="H289" s="1"/>
  <c r="D285"/>
  <c r="H285" s="1"/>
  <c r="D281"/>
  <c r="H281" s="1"/>
  <c r="D279"/>
  <c r="H279" s="1"/>
  <c r="D273"/>
  <c r="H273" s="1"/>
  <c r="D271"/>
  <c r="H271" s="1"/>
  <c r="D265"/>
  <c r="H265" s="1"/>
  <c r="D306"/>
  <c r="H306" s="1"/>
  <c r="D304"/>
  <c r="D302"/>
  <c r="H302" s="1"/>
  <c r="D300"/>
  <c r="H300" s="1"/>
  <c r="D298"/>
  <c r="H298" s="1"/>
  <c r="D296"/>
  <c r="H296" s="1"/>
  <c r="D294"/>
  <c r="H294" s="1"/>
  <c r="D292"/>
  <c r="H292" s="1"/>
  <c r="D290"/>
  <c r="H290" s="1"/>
  <c r="D288"/>
  <c r="H288" s="1"/>
  <c r="D286"/>
  <c r="H286" s="1"/>
  <c r="D284"/>
  <c r="H284" s="1"/>
  <c r="D282"/>
  <c r="H282" s="1"/>
  <c r="D280"/>
  <c r="H280" s="1"/>
  <c r="D278"/>
  <c r="H278" s="1"/>
  <c r="D276"/>
  <c r="H276" s="1"/>
  <c r="D274"/>
  <c r="H274" s="1"/>
  <c r="D272"/>
  <c r="H272" s="1"/>
  <c r="D270"/>
  <c r="H270" s="1"/>
  <c r="D268"/>
  <c r="H268" s="1"/>
  <c r="D266"/>
  <c r="H266" s="1"/>
  <c r="D264"/>
  <c r="H264" s="1"/>
  <c r="D262"/>
  <c r="H262" s="1"/>
  <c r="D260"/>
  <c r="H260" s="1"/>
  <c r="D258"/>
  <c r="H258" s="1"/>
  <c r="D256"/>
  <c r="H256" s="1"/>
  <c r="D254"/>
  <c r="H254" s="1"/>
  <c r="D252"/>
  <c r="H252" s="1"/>
  <c r="D250"/>
  <c r="H250" s="1"/>
  <c r="D248"/>
  <c r="H248" s="1"/>
  <c r="D246"/>
  <c r="H246" s="1"/>
  <c r="D244"/>
  <c r="H244" s="1"/>
  <c r="D242"/>
  <c r="H242" s="1"/>
  <c r="D240"/>
  <c r="H240" s="1"/>
  <c r="D238"/>
  <c r="H238" s="1"/>
  <c r="D236"/>
  <c r="H236" s="1"/>
  <c r="D234"/>
  <c r="H234" s="1"/>
  <c r="D232"/>
  <c r="H232" s="1"/>
  <c r="D230"/>
  <c r="H230" s="1"/>
  <c r="D228"/>
  <c r="H228" s="1"/>
  <c r="D226"/>
  <c r="H226" s="1"/>
  <c r="D224"/>
  <c r="H224" s="1"/>
  <c r="D222"/>
  <c r="H222" s="1"/>
  <c r="D220"/>
  <c r="H220" s="1"/>
  <c r="D218"/>
  <c r="H218" s="1"/>
  <c r="D216"/>
  <c r="H216" s="1"/>
  <c r="D214"/>
  <c r="H214" s="1"/>
  <c r="D212"/>
  <c r="H212" s="1"/>
  <c r="D210"/>
  <c r="H210" s="1"/>
  <c r="D208"/>
  <c r="H208" s="1"/>
  <c r="D206"/>
  <c r="H206" s="1"/>
  <c r="D204"/>
  <c r="H204" s="1"/>
  <c r="D202"/>
  <c r="H202" s="1"/>
  <c r="D200"/>
  <c r="H200" s="1"/>
  <c r="D198"/>
  <c r="H198" s="1"/>
  <c r="D196"/>
  <c r="D194"/>
  <c r="H194" s="1"/>
  <c r="D192"/>
  <c r="H192" s="1"/>
  <c r="D190"/>
  <c r="H190" s="1"/>
  <c r="D188"/>
  <c r="H188" s="1"/>
  <c r="D186"/>
  <c r="H186" s="1"/>
  <c r="D184"/>
  <c r="H184" s="1"/>
  <c r="D182"/>
  <c r="H182" s="1"/>
  <c r="D180"/>
  <c r="H180" s="1"/>
  <c r="D178"/>
  <c r="H178" s="1"/>
  <c r="D176"/>
  <c r="H176" s="1"/>
  <c r="D174"/>
  <c r="H174" s="1"/>
  <c r="D172"/>
  <c r="H172" s="1"/>
  <c r="D170"/>
  <c r="H170" s="1"/>
  <c r="D168"/>
  <c r="H168" s="1"/>
  <c r="D166"/>
  <c r="H166" s="1"/>
  <c r="D164"/>
  <c r="H164" s="1"/>
  <c r="D162"/>
  <c r="H162" s="1"/>
  <c r="D160"/>
  <c r="D158"/>
  <c r="H158" s="1"/>
  <c r="D156"/>
  <c r="H156" s="1"/>
  <c r="D154"/>
  <c r="H154" s="1"/>
  <c r="D152"/>
  <c r="H152" s="1"/>
  <c r="D150"/>
  <c r="H150" s="1"/>
  <c r="D148"/>
  <c r="H148" s="1"/>
  <c r="D146"/>
  <c r="H146" s="1"/>
  <c r="D144"/>
  <c r="H144" s="1"/>
  <c r="D142"/>
  <c r="H142" s="1"/>
  <c r="D140"/>
  <c r="H140" s="1"/>
  <c r="D138"/>
  <c r="H138" s="1"/>
  <c r="D136"/>
  <c r="H136" s="1"/>
  <c r="D134"/>
  <c r="H134" s="1"/>
  <c r="D132"/>
  <c r="H132" s="1"/>
  <c r="D130"/>
  <c r="H130" s="1"/>
  <c r="D128"/>
  <c r="H128" s="1"/>
  <c r="D126"/>
  <c r="H126" s="1"/>
  <c r="D124"/>
  <c r="H124" s="1"/>
  <c r="D122"/>
  <c r="H122" s="1"/>
  <c r="D120"/>
  <c r="H120" s="1"/>
  <c r="D118"/>
  <c r="H118" s="1"/>
  <c r="D116"/>
  <c r="H116" s="1"/>
  <c r="D114"/>
  <c r="H114" s="1"/>
  <c r="D112"/>
  <c r="D110"/>
  <c r="H110" s="1"/>
  <c r="D108"/>
  <c r="H108" s="1"/>
  <c r="D106"/>
  <c r="D104"/>
  <c r="H104" s="1"/>
  <c r="D102"/>
  <c r="H102" s="1"/>
  <c r="D100"/>
  <c r="H100" s="1"/>
  <c r="D98"/>
  <c r="H98" s="1"/>
  <c r="D96"/>
  <c r="H96" s="1"/>
  <c r="D94"/>
  <c r="H94" s="1"/>
  <c r="D92"/>
  <c r="H92" s="1"/>
  <c r="D90"/>
  <c r="H90" s="1"/>
  <c r="D88"/>
  <c r="H88" s="1"/>
  <c r="D86"/>
  <c r="H86" s="1"/>
  <c r="D84"/>
  <c r="D82"/>
  <c r="H82" s="1"/>
  <c r="D80"/>
  <c r="H80" s="1"/>
  <c r="D78"/>
  <c r="H78" s="1"/>
  <c r="D76"/>
  <c r="H76" s="1"/>
  <c r="D74"/>
  <c r="H74" s="1"/>
  <c r="D72"/>
  <c r="H72" s="1"/>
  <c r="D70"/>
  <c r="H70" s="1"/>
  <c r="D68"/>
  <c r="H68" s="1"/>
  <c r="D66"/>
  <c r="H66" s="1"/>
  <c r="D64"/>
  <c r="H64" s="1"/>
  <c r="D62"/>
  <c r="H62" s="1"/>
  <c r="D60"/>
  <c r="H60" s="1"/>
  <c r="D58"/>
  <c r="H58" s="1"/>
  <c r="D56"/>
  <c r="H56" s="1"/>
  <c r="D54"/>
  <c r="H54" s="1"/>
  <c r="D52"/>
  <c r="H52" s="1"/>
  <c r="D50"/>
  <c r="H50" s="1"/>
  <c r="D48"/>
  <c r="H48" s="1"/>
  <c r="D46"/>
  <c r="H46" s="1"/>
  <c r="D44"/>
  <c r="H44" s="1"/>
  <c r="D42"/>
  <c r="H42" s="1"/>
  <c r="D40"/>
  <c r="D38"/>
  <c r="H38" s="1"/>
  <c r="D36"/>
  <c r="H36" s="1"/>
  <c r="D34"/>
  <c r="H34" s="1"/>
  <c r="D32"/>
  <c r="H32" s="1"/>
  <c r="D30"/>
  <c r="H30" s="1"/>
  <c r="D28"/>
  <c r="H28" s="1"/>
  <c r="D26"/>
  <c r="H26" s="1"/>
  <c r="D24"/>
  <c r="H24" s="1"/>
  <c r="D22"/>
  <c r="H22" s="1"/>
  <c r="D20"/>
  <c r="D18"/>
  <c r="H18" s="1"/>
  <c r="D16"/>
  <c r="H16" s="1"/>
  <c r="D14"/>
  <c r="H14" s="1"/>
  <c r="D12"/>
  <c r="H12" s="1"/>
  <c r="L8" i="8"/>
  <c r="J8"/>
  <c r="D8"/>
  <c r="F10" i="7"/>
  <c r="F12"/>
  <c r="F14"/>
  <c r="F16"/>
  <c r="F18"/>
  <c r="F20"/>
  <c r="F22"/>
  <c r="F24"/>
  <c r="F26"/>
  <c r="F28"/>
  <c r="F30"/>
  <c r="F32"/>
  <c r="F34"/>
  <c r="F36"/>
  <c r="F38"/>
  <c r="F40"/>
  <c r="F42"/>
  <c r="F44"/>
  <c r="F46"/>
  <c r="F48"/>
  <c r="F50"/>
  <c r="F52"/>
  <c r="F54"/>
  <c r="F56"/>
  <c r="F58"/>
  <c r="F60"/>
  <c r="F62"/>
  <c r="F64"/>
  <c r="F66"/>
  <c r="F68"/>
  <c r="F70"/>
  <c r="F72"/>
  <c r="F74"/>
  <c r="F76"/>
  <c r="F78"/>
  <c r="F80"/>
  <c r="F82"/>
  <c r="F84"/>
  <c r="F11"/>
  <c r="F13"/>
  <c r="F15"/>
  <c r="F17"/>
  <c r="F19"/>
  <c r="F21"/>
  <c r="F23"/>
  <c r="F25"/>
  <c r="F27"/>
  <c r="F29"/>
  <c r="F31"/>
  <c r="F33"/>
  <c r="F35"/>
  <c r="F37"/>
  <c r="F39"/>
  <c r="F41"/>
  <c r="F43"/>
  <c r="F45"/>
  <c r="F47"/>
  <c r="F49"/>
  <c r="F51"/>
  <c r="F53"/>
  <c r="F55"/>
  <c r="F57"/>
  <c r="F59"/>
  <c r="F61"/>
  <c r="F63"/>
  <c r="F65"/>
  <c r="F67"/>
  <c r="F69"/>
  <c r="F71"/>
  <c r="F73"/>
  <c r="F75"/>
  <c r="F77"/>
  <c r="F79"/>
  <c r="F81"/>
  <c r="F83"/>
  <c r="F106"/>
  <c r="F108"/>
  <c r="F110"/>
  <c r="F113"/>
  <c r="F115"/>
  <c r="F117"/>
  <c r="F119"/>
  <c r="F122"/>
  <c r="F124"/>
  <c r="F126"/>
  <c r="F128"/>
  <c r="F130"/>
  <c r="F132"/>
  <c r="F134"/>
  <c r="F136"/>
  <c r="F138"/>
  <c r="F140"/>
  <c r="F142"/>
  <c r="F144"/>
  <c r="F146"/>
  <c r="F148"/>
  <c r="F150"/>
  <c r="F152"/>
  <c r="F154"/>
  <c r="F156"/>
  <c r="F158"/>
  <c r="F160"/>
  <c r="F162"/>
  <c r="F164"/>
  <c r="F166"/>
  <c r="F168"/>
  <c r="F170"/>
  <c r="F172"/>
  <c r="F174"/>
  <c r="F176"/>
  <c r="F178"/>
  <c r="F180"/>
  <c r="F182"/>
  <c r="F184"/>
  <c r="F186"/>
  <c r="F188"/>
  <c r="F189"/>
  <c r="F97"/>
  <c r="F99"/>
  <c r="F105"/>
  <c r="F107"/>
  <c r="F109"/>
  <c r="F112"/>
  <c r="F114"/>
  <c r="F116"/>
  <c r="F118"/>
  <c r="F121"/>
  <c r="F123"/>
  <c r="F125"/>
  <c r="F127"/>
  <c r="F129"/>
  <c r="F131"/>
  <c r="F133"/>
  <c r="F135"/>
  <c r="F137"/>
  <c r="F139"/>
  <c r="F141"/>
  <c r="F143"/>
  <c r="F145"/>
  <c r="F147"/>
  <c r="F149"/>
  <c r="F151"/>
  <c r="F153"/>
  <c r="F155"/>
  <c r="F157"/>
  <c r="F159"/>
  <c r="F161"/>
  <c r="F163"/>
  <c r="F165"/>
  <c r="F167"/>
  <c r="F169"/>
  <c r="F171"/>
  <c r="F173"/>
  <c r="F175"/>
  <c r="F177"/>
  <c r="F179"/>
  <c r="F181"/>
  <c r="F183"/>
  <c r="F185"/>
  <c r="F187"/>
  <c r="F205"/>
  <c r="F207"/>
  <c r="F209"/>
  <c r="F211"/>
  <c r="F213"/>
  <c r="F216"/>
  <c r="F218"/>
  <c r="F220"/>
  <c r="F222"/>
  <c r="F224"/>
  <c r="F226"/>
  <c r="F228"/>
  <c r="F230"/>
  <c r="F232"/>
  <c r="F234"/>
  <c r="F236"/>
  <c r="F238"/>
  <c r="F240"/>
  <c r="F242"/>
  <c r="F244"/>
  <c r="F246"/>
  <c r="F198"/>
  <c r="F200"/>
  <c r="F202"/>
  <c r="F206"/>
  <c r="F208"/>
  <c r="F210"/>
  <c r="F212"/>
  <c r="F214"/>
  <c r="F217"/>
  <c r="F219"/>
  <c r="F221"/>
  <c r="F223"/>
  <c r="F225"/>
  <c r="F227"/>
  <c r="F229"/>
  <c r="F231"/>
  <c r="F233"/>
  <c r="F235"/>
  <c r="F237"/>
  <c r="F239"/>
  <c r="F241"/>
  <c r="F243"/>
  <c r="F245"/>
  <c r="F255"/>
  <c r="F257"/>
  <c r="F259"/>
  <c r="F261"/>
  <c r="F263"/>
  <c r="F265"/>
  <c r="F267"/>
  <c r="F269"/>
  <c r="F271"/>
  <c r="F273"/>
  <c r="F275"/>
  <c r="F277"/>
  <c r="F279"/>
  <c r="F281"/>
  <c r="F283"/>
  <c r="F285"/>
  <c r="F287"/>
  <c r="F289"/>
  <c r="F291"/>
  <c r="F293"/>
  <c r="F296"/>
  <c r="F298"/>
  <c r="F248"/>
  <c r="F250"/>
  <c r="F252"/>
  <c r="F256"/>
  <c r="F258"/>
  <c r="F260"/>
  <c r="F262"/>
  <c r="F264"/>
  <c r="F266"/>
  <c r="F268"/>
  <c r="F270"/>
  <c r="F272"/>
  <c r="F274"/>
  <c r="F276"/>
  <c r="F278"/>
  <c r="F280"/>
  <c r="F282"/>
  <c r="F284"/>
  <c r="F286"/>
  <c r="F288"/>
  <c r="F290"/>
  <c r="F292"/>
  <c r="F295"/>
  <c r="F297"/>
  <c r="AC5" i="6"/>
  <c r="AD5" s="1"/>
  <c r="AF5" s="1"/>
  <c r="X5"/>
  <c r="Y5" s="1"/>
  <c r="V5"/>
  <c r="W5" s="1"/>
  <c r="AC7"/>
  <c r="AD7" s="1"/>
  <c r="AF7" s="1"/>
  <c r="X7"/>
  <c r="Y7" s="1"/>
  <c r="V7"/>
  <c r="W7" s="1"/>
  <c r="AC9"/>
  <c r="AD9" s="1"/>
  <c r="AF9" s="1"/>
  <c r="X9"/>
  <c r="Y9" s="1"/>
  <c r="V9"/>
  <c r="W9" s="1"/>
  <c r="AC11"/>
  <c r="AD11" s="1"/>
  <c r="AF11" s="1"/>
  <c r="X11"/>
  <c r="Y11" s="1"/>
  <c r="V11"/>
  <c r="W11" s="1"/>
  <c r="AC13"/>
  <c r="AD13" s="1"/>
  <c r="AF13" s="1"/>
  <c r="X13"/>
  <c r="Y13" s="1"/>
  <c r="V13"/>
  <c r="W13" s="1"/>
  <c r="AC15"/>
  <c r="AD15" s="1"/>
  <c r="AF15" s="1"/>
  <c r="X15"/>
  <c r="Y15" s="1"/>
  <c r="V15"/>
  <c r="W15" s="1"/>
  <c r="AC17"/>
  <c r="AD17" s="1"/>
  <c r="AF17" s="1"/>
  <c r="X17"/>
  <c r="Y17" s="1"/>
  <c r="V17"/>
  <c r="W17" s="1"/>
  <c r="AC19"/>
  <c r="AD19" s="1"/>
  <c r="AF19" s="1"/>
  <c r="X19"/>
  <c r="Y19" s="1"/>
  <c r="V19"/>
  <c r="W19" s="1"/>
  <c r="AC21"/>
  <c r="AD21" s="1"/>
  <c r="AF21" s="1"/>
  <c r="X21"/>
  <c r="Y21" s="1"/>
  <c r="V21"/>
  <c r="W21" s="1"/>
  <c r="AC23"/>
  <c r="AD23" s="1"/>
  <c r="AF23" s="1"/>
  <c r="X23"/>
  <c r="Y23" s="1"/>
  <c r="V23"/>
  <c r="W23" s="1"/>
  <c r="AC25"/>
  <c r="AD25" s="1"/>
  <c r="AF25" s="1"/>
  <c r="X25"/>
  <c r="Y25" s="1"/>
  <c r="V25"/>
  <c r="W25" s="1"/>
  <c r="AC27"/>
  <c r="AD27" s="1"/>
  <c r="AF27" s="1"/>
  <c r="X27"/>
  <c r="Y27" s="1"/>
  <c r="V27"/>
  <c r="W27" s="1"/>
  <c r="AC29"/>
  <c r="AD29" s="1"/>
  <c r="AF29" s="1"/>
  <c r="X29"/>
  <c r="Y29" s="1"/>
  <c r="V29"/>
  <c r="W29" s="1"/>
  <c r="AC31"/>
  <c r="AD31" s="1"/>
  <c r="AF31" s="1"/>
  <c r="X31"/>
  <c r="Y31" s="1"/>
  <c r="V31"/>
  <c r="W31" s="1"/>
  <c r="AC33"/>
  <c r="AD33" s="1"/>
  <c r="AF33" s="1"/>
  <c r="X33"/>
  <c r="Y33" s="1"/>
  <c r="V33"/>
  <c r="W33" s="1"/>
  <c r="AC35"/>
  <c r="AD35" s="1"/>
  <c r="AF35" s="1"/>
  <c r="X35"/>
  <c r="Y35" s="1"/>
  <c r="V35"/>
  <c r="W35" s="1"/>
  <c r="AC37"/>
  <c r="AD37" s="1"/>
  <c r="AF37" s="1"/>
  <c r="X37"/>
  <c r="Y37" s="1"/>
  <c r="V37"/>
  <c r="W37" s="1"/>
  <c r="AC39"/>
  <c r="AD39" s="1"/>
  <c r="AF39" s="1"/>
  <c r="X39"/>
  <c r="Y39" s="1"/>
  <c r="V39"/>
  <c r="W39" s="1"/>
  <c r="AC41"/>
  <c r="AD41" s="1"/>
  <c r="AF41" s="1"/>
  <c r="X41"/>
  <c r="Y41" s="1"/>
  <c r="V41"/>
  <c r="W41" s="1"/>
  <c r="AC43"/>
  <c r="AD43" s="1"/>
  <c r="AF43" s="1"/>
  <c r="X43"/>
  <c r="Y43" s="1"/>
  <c r="V43"/>
  <c r="W43" s="1"/>
  <c r="AC45"/>
  <c r="AD45" s="1"/>
  <c r="AF45" s="1"/>
  <c r="X45"/>
  <c r="Y45" s="1"/>
  <c r="V45"/>
  <c r="W45" s="1"/>
  <c r="AC47"/>
  <c r="AD47" s="1"/>
  <c r="AF47" s="1"/>
  <c r="X47"/>
  <c r="Y47" s="1"/>
  <c r="V47"/>
  <c r="W47" s="1"/>
  <c r="AC49"/>
  <c r="AD49" s="1"/>
  <c r="AF49" s="1"/>
  <c r="X49"/>
  <c r="Y49" s="1"/>
  <c r="V49"/>
  <c r="W49" s="1"/>
  <c r="AC4"/>
  <c r="X4"/>
  <c r="V4"/>
  <c r="U2"/>
  <c r="AC6"/>
  <c r="AD6" s="1"/>
  <c r="AF6" s="1"/>
  <c r="X6"/>
  <c r="Y6" s="1"/>
  <c r="V6"/>
  <c r="W6" s="1"/>
  <c r="AC8"/>
  <c r="AD8" s="1"/>
  <c r="AF8" s="1"/>
  <c r="X8"/>
  <c r="Y8" s="1"/>
  <c r="V8"/>
  <c r="W8" s="1"/>
  <c r="AC10"/>
  <c r="AD10" s="1"/>
  <c r="AF10" s="1"/>
  <c r="X10"/>
  <c r="Y10" s="1"/>
  <c r="V10"/>
  <c r="W10" s="1"/>
  <c r="AC12"/>
  <c r="AD12" s="1"/>
  <c r="AF12" s="1"/>
  <c r="X12"/>
  <c r="Y12" s="1"/>
  <c r="V12"/>
  <c r="W12" s="1"/>
  <c r="AC14"/>
  <c r="AD14" s="1"/>
  <c r="AF14" s="1"/>
  <c r="X14"/>
  <c r="Y14" s="1"/>
  <c r="V14"/>
  <c r="W14" s="1"/>
  <c r="AC16"/>
  <c r="AD16" s="1"/>
  <c r="AF16" s="1"/>
  <c r="X16"/>
  <c r="Y16" s="1"/>
  <c r="V16"/>
  <c r="W16" s="1"/>
  <c r="AC18"/>
  <c r="AD18" s="1"/>
  <c r="AF18" s="1"/>
  <c r="X18"/>
  <c r="Y18" s="1"/>
  <c r="V18"/>
  <c r="W18" s="1"/>
  <c r="AC20"/>
  <c r="AD20" s="1"/>
  <c r="AF20" s="1"/>
  <c r="X20"/>
  <c r="Y20" s="1"/>
  <c r="V20"/>
  <c r="W20" s="1"/>
  <c r="AC22"/>
  <c r="AD22" s="1"/>
  <c r="AF22" s="1"/>
  <c r="X22"/>
  <c r="Y22" s="1"/>
  <c r="V22"/>
  <c r="W22" s="1"/>
  <c r="AC24"/>
  <c r="AD24" s="1"/>
  <c r="AF24" s="1"/>
  <c r="X24"/>
  <c r="Y24" s="1"/>
  <c r="V24"/>
  <c r="W24" s="1"/>
  <c r="AC26"/>
  <c r="AD26" s="1"/>
  <c r="AF26" s="1"/>
  <c r="X26"/>
  <c r="Y26" s="1"/>
  <c r="V26"/>
  <c r="W26" s="1"/>
  <c r="AC28"/>
  <c r="AD28" s="1"/>
  <c r="AF28" s="1"/>
  <c r="X28"/>
  <c r="Y28" s="1"/>
  <c r="V28"/>
  <c r="W28" s="1"/>
  <c r="AC30"/>
  <c r="AD30" s="1"/>
  <c r="AF30" s="1"/>
  <c r="X30"/>
  <c r="Y30" s="1"/>
  <c r="V30"/>
  <c r="W30" s="1"/>
  <c r="AC32"/>
  <c r="AD32" s="1"/>
  <c r="AF32" s="1"/>
  <c r="X32"/>
  <c r="Y32" s="1"/>
  <c r="V32"/>
  <c r="W32" s="1"/>
  <c r="AC34"/>
  <c r="AD34" s="1"/>
  <c r="AF34" s="1"/>
  <c r="X34"/>
  <c r="Y34" s="1"/>
  <c r="V34"/>
  <c r="W34" s="1"/>
  <c r="AC36"/>
  <c r="AD36" s="1"/>
  <c r="AF36" s="1"/>
  <c r="X36"/>
  <c r="Y36" s="1"/>
  <c r="V36"/>
  <c r="W36" s="1"/>
  <c r="AC38"/>
  <c r="AD38" s="1"/>
  <c r="AF38" s="1"/>
  <c r="X38"/>
  <c r="Y38" s="1"/>
  <c r="V38"/>
  <c r="W38" s="1"/>
  <c r="AC40"/>
  <c r="AD40" s="1"/>
  <c r="AF40" s="1"/>
  <c r="X40"/>
  <c r="Y40" s="1"/>
  <c r="V40"/>
  <c r="W40" s="1"/>
  <c r="AC42"/>
  <c r="AD42" s="1"/>
  <c r="AF42" s="1"/>
  <c r="X42"/>
  <c r="Y42" s="1"/>
  <c r="V42"/>
  <c r="W42" s="1"/>
  <c r="AC44"/>
  <c r="AD44" s="1"/>
  <c r="AF44" s="1"/>
  <c r="X44"/>
  <c r="Y44" s="1"/>
  <c r="V44"/>
  <c r="W44" s="1"/>
  <c r="AC46"/>
  <c r="AD46" s="1"/>
  <c r="AF46" s="1"/>
  <c r="X46"/>
  <c r="Y46" s="1"/>
  <c r="V46"/>
  <c r="W46" s="1"/>
  <c r="AC48"/>
  <c r="AD48" s="1"/>
  <c r="AF48" s="1"/>
  <c r="X48"/>
  <c r="Y48" s="1"/>
  <c r="V48"/>
  <c r="W48" s="1"/>
  <c r="AC65"/>
  <c r="AD65" s="1"/>
  <c r="AF65" s="1"/>
  <c r="X65"/>
  <c r="Y65" s="1"/>
  <c r="V65"/>
  <c r="W65" s="1"/>
  <c r="AC67"/>
  <c r="AD67" s="1"/>
  <c r="AF67" s="1"/>
  <c r="X67"/>
  <c r="Y67" s="1"/>
  <c r="V67"/>
  <c r="W67" s="1"/>
  <c r="AC69"/>
  <c r="AD69" s="1"/>
  <c r="AF69" s="1"/>
  <c r="X69"/>
  <c r="Y69" s="1"/>
  <c r="V69"/>
  <c r="W69" s="1"/>
  <c r="AC71"/>
  <c r="AD71" s="1"/>
  <c r="AF71" s="1"/>
  <c r="X71"/>
  <c r="Y71" s="1"/>
  <c r="V71"/>
  <c r="W71" s="1"/>
  <c r="AC73"/>
  <c r="AD73" s="1"/>
  <c r="AF73" s="1"/>
  <c r="X73"/>
  <c r="Y73" s="1"/>
  <c r="V73"/>
  <c r="W73" s="1"/>
  <c r="AC75"/>
  <c r="AD75" s="1"/>
  <c r="AF75" s="1"/>
  <c r="X75"/>
  <c r="Y75" s="1"/>
  <c r="V75"/>
  <c r="W75" s="1"/>
  <c r="AC77"/>
  <c r="AD77" s="1"/>
  <c r="AF77" s="1"/>
  <c r="X77"/>
  <c r="Y77" s="1"/>
  <c r="V77"/>
  <c r="W77" s="1"/>
  <c r="AC79"/>
  <c r="AD79" s="1"/>
  <c r="AF79" s="1"/>
  <c r="X79"/>
  <c r="Y79" s="1"/>
  <c r="V79"/>
  <c r="W79" s="1"/>
  <c r="AC81"/>
  <c r="AD81" s="1"/>
  <c r="AF81" s="1"/>
  <c r="X81"/>
  <c r="Y81" s="1"/>
  <c r="V81"/>
  <c r="W81" s="1"/>
  <c r="AC83"/>
  <c r="AD83" s="1"/>
  <c r="AF83" s="1"/>
  <c r="X83"/>
  <c r="Y83" s="1"/>
  <c r="V83"/>
  <c r="W83" s="1"/>
  <c r="AC85"/>
  <c r="AD85" s="1"/>
  <c r="AF85" s="1"/>
  <c r="X85"/>
  <c r="Y85" s="1"/>
  <c r="V85"/>
  <c r="W85" s="1"/>
  <c r="AC87"/>
  <c r="AD87" s="1"/>
  <c r="AF87" s="1"/>
  <c r="X87"/>
  <c r="Y87" s="1"/>
  <c r="V87"/>
  <c r="W87" s="1"/>
  <c r="AC89"/>
  <c r="AD89" s="1"/>
  <c r="AF89" s="1"/>
  <c r="X89"/>
  <c r="Y89" s="1"/>
  <c r="V89"/>
  <c r="W89" s="1"/>
  <c r="AC91"/>
  <c r="AD91" s="1"/>
  <c r="AF91" s="1"/>
  <c r="X91"/>
  <c r="Y91" s="1"/>
  <c r="V91"/>
  <c r="W91" s="1"/>
  <c r="AC93"/>
  <c r="AD93" s="1"/>
  <c r="AF93" s="1"/>
  <c r="X93"/>
  <c r="Y93" s="1"/>
  <c r="V93"/>
  <c r="W93" s="1"/>
  <c r="AC95"/>
  <c r="AD95" s="1"/>
  <c r="AF95" s="1"/>
  <c r="X95"/>
  <c r="Y95" s="1"/>
  <c r="V95"/>
  <c r="W95" s="1"/>
  <c r="AC97"/>
  <c r="AD97" s="1"/>
  <c r="AF97" s="1"/>
  <c r="X97"/>
  <c r="Y97" s="1"/>
  <c r="V97"/>
  <c r="W97" s="1"/>
  <c r="AC99"/>
  <c r="AD99" s="1"/>
  <c r="AF99" s="1"/>
  <c r="X99"/>
  <c r="Y99" s="1"/>
  <c r="V99"/>
  <c r="W99" s="1"/>
  <c r="AC101"/>
  <c r="AD101" s="1"/>
  <c r="AF101" s="1"/>
  <c r="X101"/>
  <c r="Y101" s="1"/>
  <c r="V101"/>
  <c r="W101" s="1"/>
  <c r="AC103"/>
  <c r="AD103" s="1"/>
  <c r="AF103" s="1"/>
  <c r="X103"/>
  <c r="Y103" s="1"/>
  <c r="V103"/>
  <c r="W103" s="1"/>
  <c r="AC105"/>
  <c r="AD105" s="1"/>
  <c r="AF105" s="1"/>
  <c r="X105"/>
  <c r="Y105" s="1"/>
  <c r="V105"/>
  <c r="W105" s="1"/>
  <c r="AC108"/>
  <c r="AD108" s="1"/>
  <c r="AF108" s="1"/>
  <c r="X108"/>
  <c r="Y108" s="1"/>
  <c r="V108"/>
  <c r="W108" s="1"/>
  <c r="AC110"/>
  <c r="AD110" s="1"/>
  <c r="AF110" s="1"/>
  <c r="X110"/>
  <c r="Y110" s="1"/>
  <c r="V110"/>
  <c r="W110" s="1"/>
  <c r="AC112"/>
  <c r="AD112" s="1"/>
  <c r="AF112" s="1"/>
  <c r="X112"/>
  <c r="Y112" s="1"/>
  <c r="V112"/>
  <c r="W112" s="1"/>
  <c r="AC114"/>
  <c r="AD114" s="1"/>
  <c r="AF114" s="1"/>
  <c r="X114"/>
  <c r="Y114" s="1"/>
  <c r="V114"/>
  <c r="W114" s="1"/>
  <c r="AC117"/>
  <c r="AD117" s="1"/>
  <c r="AF117" s="1"/>
  <c r="X117"/>
  <c r="Y117" s="1"/>
  <c r="V117"/>
  <c r="W117" s="1"/>
  <c r="AC119"/>
  <c r="AD119" s="1"/>
  <c r="AF119" s="1"/>
  <c r="X119"/>
  <c r="Y119" s="1"/>
  <c r="V119"/>
  <c r="W119" s="1"/>
  <c r="AC121"/>
  <c r="AD121" s="1"/>
  <c r="AF121" s="1"/>
  <c r="X121"/>
  <c r="Y121" s="1"/>
  <c r="V121"/>
  <c r="W121" s="1"/>
  <c r="AC123"/>
  <c r="AD123" s="1"/>
  <c r="AF123" s="1"/>
  <c r="X123"/>
  <c r="Y123" s="1"/>
  <c r="V123"/>
  <c r="W123" s="1"/>
  <c r="AC125"/>
  <c r="AD125" s="1"/>
  <c r="AF125" s="1"/>
  <c r="X125"/>
  <c r="Y125" s="1"/>
  <c r="V125"/>
  <c r="W125" s="1"/>
  <c r="AC127"/>
  <c r="AD127" s="1"/>
  <c r="AF127" s="1"/>
  <c r="X127"/>
  <c r="Y127" s="1"/>
  <c r="V127"/>
  <c r="W127" s="1"/>
  <c r="AC129"/>
  <c r="AD129" s="1"/>
  <c r="AF129" s="1"/>
  <c r="X129"/>
  <c r="Y129" s="1"/>
  <c r="V129"/>
  <c r="W129" s="1"/>
  <c r="AC131"/>
  <c r="AD131" s="1"/>
  <c r="AF131" s="1"/>
  <c r="X131"/>
  <c r="Y131" s="1"/>
  <c r="V131"/>
  <c r="W131" s="1"/>
  <c r="AC133"/>
  <c r="AD133" s="1"/>
  <c r="AF133" s="1"/>
  <c r="X133"/>
  <c r="Y133" s="1"/>
  <c r="V133"/>
  <c r="W133" s="1"/>
  <c r="AC135"/>
  <c r="AD135" s="1"/>
  <c r="AF135" s="1"/>
  <c r="X135"/>
  <c r="Y135" s="1"/>
  <c r="V135"/>
  <c r="W135" s="1"/>
  <c r="AC137"/>
  <c r="AD137" s="1"/>
  <c r="AF137" s="1"/>
  <c r="X137"/>
  <c r="Y137" s="1"/>
  <c r="V137"/>
  <c r="W137" s="1"/>
  <c r="AC139"/>
  <c r="AD139" s="1"/>
  <c r="AF139" s="1"/>
  <c r="X139"/>
  <c r="Y139" s="1"/>
  <c r="V139"/>
  <c r="W139" s="1"/>
  <c r="AC141"/>
  <c r="AD141" s="1"/>
  <c r="AF141" s="1"/>
  <c r="X141"/>
  <c r="Y141" s="1"/>
  <c r="V141"/>
  <c r="W141" s="1"/>
  <c r="AC143"/>
  <c r="AD143" s="1"/>
  <c r="AF143" s="1"/>
  <c r="X143"/>
  <c r="Y143" s="1"/>
  <c r="V143"/>
  <c r="W143" s="1"/>
  <c r="AC145"/>
  <c r="AD145" s="1"/>
  <c r="AF145" s="1"/>
  <c r="X145"/>
  <c r="Y145" s="1"/>
  <c r="V145"/>
  <c r="W145" s="1"/>
  <c r="AC147"/>
  <c r="AD147" s="1"/>
  <c r="AF147" s="1"/>
  <c r="X147"/>
  <c r="Y147" s="1"/>
  <c r="V147"/>
  <c r="W147" s="1"/>
  <c r="AC149"/>
  <c r="AD149" s="1"/>
  <c r="AF149" s="1"/>
  <c r="X149"/>
  <c r="Y149" s="1"/>
  <c r="V149"/>
  <c r="W149" s="1"/>
  <c r="AC151"/>
  <c r="AD151" s="1"/>
  <c r="AF151" s="1"/>
  <c r="X151"/>
  <c r="Y151" s="1"/>
  <c r="V151"/>
  <c r="W151" s="1"/>
  <c r="V50"/>
  <c r="W50" s="1"/>
  <c r="X50"/>
  <c r="Y50" s="1"/>
  <c r="V51"/>
  <c r="W51" s="1"/>
  <c r="X51"/>
  <c r="Y51" s="1"/>
  <c r="V52"/>
  <c r="W52" s="1"/>
  <c r="X52"/>
  <c r="Y52" s="1"/>
  <c r="V53"/>
  <c r="W53" s="1"/>
  <c r="AC53"/>
  <c r="AD53" s="1"/>
  <c r="AF53" s="1"/>
  <c r="X54"/>
  <c r="Y54" s="1"/>
  <c r="V55"/>
  <c r="W55" s="1"/>
  <c r="AC55"/>
  <c r="AD55" s="1"/>
  <c r="AF55" s="1"/>
  <c r="X56"/>
  <c r="Y56" s="1"/>
  <c r="V57"/>
  <c r="W57" s="1"/>
  <c r="AC57"/>
  <c r="AD57" s="1"/>
  <c r="AF57" s="1"/>
  <c r="X58"/>
  <c r="Y58" s="1"/>
  <c r="V59"/>
  <c r="W59" s="1"/>
  <c r="AC59"/>
  <c r="AD59" s="1"/>
  <c r="AF59" s="1"/>
  <c r="X60"/>
  <c r="Y60" s="1"/>
  <c r="V61"/>
  <c r="W61" s="1"/>
  <c r="AC61"/>
  <c r="AD61" s="1"/>
  <c r="AF61" s="1"/>
  <c r="X62"/>
  <c r="Y62" s="1"/>
  <c r="AC63"/>
  <c r="AD63" s="1"/>
  <c r="AF63" s="1"/>
  <c r="X63"/>
  <c r="Y63" s="1"/>
  <c r="AC64"/>
  <c r="AD64" s="1"/>
  <c r="AF64" s="1"/>
  <c r="X64"/>
  <c r="Y64" s="1"/>
  <c r="V64"/>
  <c r="W64" s="1"/>
  <c r="AC66"/>
  <c r="AD66" s="1"/>
  <c r="AF66" s="1"/>
  <c r="X66"/>
  <c r="Y66" s="1"/>
  <c r="V66"/>
  <c r="W66" s="1"/>
  <c r="AC68"/>
  <c r="AD68" s="1"/>
  <c r="AF68" s="1"/>
  <c r="X68"/>
  <c r="Y68" s="1"/>
  <c r="V68"/>
  <c r="W68" s="1"/>
  <c r="AC70"/>
  <c r="AD70" s="1"/>
  <c r="AF70" s="1"/>
  <c r="X70"/>
  <c r="Y70" s="1"/>
  <c r="V70"/>
  <c r="W70" s="1"/>
  <c r="AC72"/>
  <c r="AD72" s="1"/>
  <c r="AF72" s="1"/>
  <c r="X72"/>
  <c r="Y72" s="1"/>
  <c r="V72"/>
  <c r="W72" s="1"/>
  <c r="AC74"/>
  <c r="AD74" s="1"/>
  <c r="AF74" s="1"/>
  <c r="X74"/>
  <c r="Y74" s="1"/>
  <c r="V74"/>
  <c r="W74" s="1"/>
  <c r="AC76"/>
  <c r="AD76" s="1"/>
  <c r="AF76" s="1"/>
  <c r="X76"/>
  <c r="Y76" s="1"/>
  <c r="V76"/>
  <c r="W76" s="1"/>
  <c r="AC78"/>
  <c r="AD78" s="1"/>
  <c r="AF78" s="1"/>
  <c r="X78"/>
  <c r="Y78" s="1"/>
  <c r="V78"/>
  <c r="W78" s="1"/>
  <c r="AC80"/>
  <c r="AD80" s="1"/>
  <c r="AF80" s="1"/>
  <c r="X80"/>
  <c r="Y80" s="1"/>
  <c r="V80"/>
  <c r="W80" s="1"/>
  <c r="AC82"/>
  <c r="AD82" s="1"/>
  <c r="AF82" s="1"/>
  <c r="X82"/>
  <c r="Y82" s="1"/>
  <c r="V82"/>
  <c r="W82" s="1"/>
  <c r="AC84"/>
  <c r="AD84" s="1"/>
  <c r="AF84" s="1"/>
  <c r="X84"/>
  <c r="Y84" s="1"/>
  <c r="V84"/>
  <c r="W84" s="1"/>
  <c r="AC86"/>
  <c r="AD86" s="1"/>
  <c r="AF86" s="1"/>
  <c r="X86"/>
  <c r="Y86" s="1"/>
  <c r="V86"/>
  <c r="W86" s="1"/>
  <c r="AC88"/>
  <c r="AD88" s="1"/>
  <c r="AF88" s="1"/>
  <c r="X88"/>
  <c r="Y88" s="1"/>
  <c r="V88"/>
  <c r="W88" s="1"/>
  <c r="AC90"/>
  <c r="AD90" s="1"/>
  <c r="AF90" s="1"/>
  <c r="X90"/>
  <c r="Y90" s="1"/>
  <c r="V90"/>
  <c r="W90" s="1"/>
  <c r="AC92"/>
  <c r="AD92" s="1"/>
  <c r="AF92" s="1"/>
  <c r="X92"/>
  <c r="Y92" s="1"/>
  <c r="V92"/>
  <c r="W92" s="1"/>
  <c r="AC94"/>
  <c r="AD94" s="1"/>
  <c r="AF94" s="1"/>
  <c r="X94"/>
  <c r="Y94" s="1"/>
  <c r="V94"/>
  <c r="W94" s="1"/>
  <c r="AC96"/>
  <c r="AD96" s="1"/>
  <c r="AF96" s="1"/>
  <c r="X96"/>
  <c r="Y96" s="1"/>
  <c r="V96"/>
  <c r="W96" s="1"/>
  <c r="AC98"/>
  <c r="AD98" s="1"/>
  <c r="AF98" s="1"/>
  <c r="X98"/>
  <c r="Y98" s="1"/>
  <c r="V98"/>
  <c r="W98" s="1"/>
  <c r="AC100"/>
  <c r="AD100" s="1"/>
  <c r="AF100" s="1"/>
  <c r="X100"/>
  <c r="Y100" s="1"/>
  <c r="V100"/>
  <c r="W100" s="1"/>
  <c r="AC102"/>
  <c r="AD102" s="1"/>
  <c r="AF102" s="1"/>
  <c r="X102"/>
  <c r="Y102" s="1"/>
  <c r="V102"/>
  <c r="W102" s="1"/>
  <c r="AC104"/>
  <c r="AD104" s="1"/>
  <c r="AF104" s="1"/>
  <c r="X104"/>
  <c r="Y104" s="1"/>
  <c r="V104"/>
  <c r="W104" s="1"/>
  <c r="AC107"/>
  <c r="AD107" s="1"/>
  <c r="AF107" s="1"/>
  <c r="X107"/>
  <c r="Y107" s="1"/>
  <c r="V107"/>
  <c r="W107" s="1"/>
  <c r="AC109"/>
  <c r="AD109" s="1"/>
  <c r="AF109" s="1"/>
  <c r="X109"/>
  <c r="Y109" s="1"/>
  <c r="V109"/>
  <c r="W109" s="1"/>
  <c r="AC111"/>
  <c r="AD111" s="1"/>
  <c r="AF111" s="1"/>
  <c r="X111"/>
  <c r="Y111" s="1"/>
  <c r="V111"/>
  <c r="W111" s="1"/>
  <c r="AC113"/>
  <c r="AD113" s="1"/>
  <c r="AF113" s="1"/>
  <c r="X113"/>
  <c r="Y113" s="1"/>
  <c r="V113"/>
  <c r="W113" s="1"/>
  <c r="AC116"/>
  <c r="AD116" s="1"/>
  <c r="AF116" s="1"/>
  <c r="X116"/>
  <c r="Y116" s="1"/>
  <c r="V116"/>
  <c r="W116" s="1"/>
  <c r="AC118"/>
  <c r="AD118" s="1"/>
  <c r="AF118" s="1"/>
  <c r="X118"/>
  <c r="Y118" s="1"/>
  <c r="V118"/>
  <c r="W118" s="1"/>
  <c r="AC120"/>
  <c r="AD120" s="1"/>
  <c r="AF120" s="1"/>
  <c r="X120"/>
  <c r="Y120" s="1"/>
  <c r="V120"/>
  <c r="W120" s="1"/>
  <c r="AC122"/>
  <c r="AD122" s="1"/>
  <c r="AF122" s="1"/>
  <c r="X122"/>
  <c r="Y122" s="1"/>
  <c r="V122"/>
  <c r="W122" s="1"/>
  <c r="AC124"/>
  <c r="AD124" s="1"/>
  <c r="AF124" s="1"/>
  <c r="X124"/>
  <c r="Y124" s="1"/>
  <c r="V124"/>
  <c r="W124" s="1"/>
  <c r="AC126"/>
  <c r="AD126" s="1"/>
  <c r="AF126" s="1"/>
  <c r="X126"/>
  <c r="Y126" s="1"/>
  <c r="V126"/>
  <c r="W126" s="1"/>
  <c r="AC128"/>
  <c r="AD128" s="1"/>
  <c r="AF128" s="1"/>
  <c r="X128"/>
  <c r="Y128" s="1"/>
  <c r="V128"/>
  <c r="W128" s="1"/>
  <c r="AC130"/>
  <c r="AD130" s="1"/>
  <c r="AF130" s="1"/>
  <c r="X130"/>
  <c r="Y130" s="1"/>
  <c r="V130"/>
  <c r="W130" s="1"/>
  <c r="AC132"/>
  <c r="AD132" s="1"/>
  <c r="AF132" s="1"/>
  <c r="X132"/>
  <c r="Y132" s="1"/>
  <c r="V132"/>
  <c r="W132" s="1"/>
  <c r="AC134"/>
  <c r="AD134" s="1"/>
  <c r="AF134" s="1"/>
  <c r="X134"/>
  <c r="Y134" s="1"/>
  <c r="V134"/>
  <c r="W134" s="1"/>
  <c r="AC136"/>
  <c r="AD136" s="1"/>
  <c r="AF136" s="1"/>
  <c r="X136"/>
  <c r="Y136" s="1"/>
  <c r="V136"/>
  <c r="W136" s="1"/>
  <c r="AC138"/>
  <c r="AD138" s="1"/>
  <c r="AF138" s="1"/>
  <c r="X138"/>
  <c r="Y138" s="1"/>
  <c r="V138"/>
  <c r="W138" s="1"/>
  <c r="AC140"/>
  <c r="AD140" s="1"/>
  <c r="AF140" s="1"/>
  <c r="X140"/>
  <c r="Y140" s="1"/>
  <c r="V140"/>
  <c r="W140" s="1"/>
  <c r="AC142"/>
  <c r="AD142" s="1"/>
  <c r="AF142" s="1"/>
  <c r="X142"/>
  <c r="Y142" s="1"/>
  <c r="V142"/>
  <c r="W142" s="1"/>
  <c r="AC144"/>
  <c r="AD144" s="1"/>
  <c r="AF144" s="1"/>
  <c r="X144"/>
  <c r="Y144" s="1"/>
  <c r="V144"/>
  <c r="W144" s="1"/>
  <c r="AC146"/>
  <c r="AD146" s="1"/>
  <c r="AF146" s="1"/>
  <c r="X146"/>
  <c r="Y146" s="1"/>
  <c r="V146"/>
  <c r="W146" s="1"/>
  <c r="AC148"/>
  <c r="AD148" s="1"/>
  <c r="AF148" s="1"/>
  <c r="X148"/>
  <c r="Y148" s="1"/>
  <c r="V148"/>
  <c r="W148" s="1"/>
  <c r="AC150"/>
  <c r="AD150" s="1"/>
  <c r="AF150" s="1"/>
  <c r="X150"/>
  <c r="Y150" s="1"/>
  <c r="V150"/>
  <c r="W150" s="1"/>
  <c r="AC152"/>
  <c r="AD152" s="1"/>
  <c r="AF152" s="1"/>
  <c r="X152"/>
  <c r="Y152" s="1"/>
  <c r="V152"/>
  <c r="W152" s="1"/>
  <c r="AC153"/>
  <c r="AD153" s="1"/>
  <c r="AF153" s="1"/>
  <c r="X153"/>
  <c r="Y153" s="1"/>
  <c r="V153"/>
  <c r="W153" s="1"/>
  <c r="AC165"/>
  <c r="AD165" s="1"/>
  <c r="AF165" s="1"/>
  <c r="X165"/>
  <c r="Y165" s="1"/>
  <c r="V165"/>
  <c r="W165" s="1"/>
  <c r="AC167"/>
  <c r="AD167" s="1"/>
  <c r="AF167" s="1"/>
  <c r="X167"/>
  <c r="Y167" s="1"/>
  <c r="V167"/>
  <c r="W167" s="1"/>
  <c r="AC169"/>
  <c r="AD169" s="1"/>
  <c r="AF169" s="1"/>
  <c r="X169"/>
  <c r="Y169" s="1"/>
  <c r="V169"/>
  <c r="W169" s="1"/>
  <c r="AC171"/>
  <c r="AD171" s="1"/>
  <c r="AF171" s="1"/>
  <c r="X171"/>
  <c r="Y171" s="1"/>
  <c r="V171"/>
  <c r="W171" s="1"/>
  <c r="AC173"/>
  <c r="AD173" s="1"/>
  <c r="AF173" s="1"/>
  <c r="X173"/>
  <c r="Y173" s="1"/>
  <c r="V173"/>
  <c r="W173" s="1"/>
  <c r="AC175"/>
  <c r="AD175" s="1"/>
  <c r="AF175" s="1"/>
  <c r="X175"/>
  <c r="Y175" s="1"/>
  <c r="V175"/>
  <c r="W175" s="1"/>
  <c r="AC177"/>
  <c r="AD177" s="1"/>
  <c r="AF177" s="1"/>
  <c r="X177"/>
  <c r="Y177" s="1"/>
  <c r="V177"/>
  <c r="W177" s="1"/>
  <c r="AC179"/>
  <c r="AD179" s="1"/>
  <c r="AF179" s="1"/>
  <c r="X179"/>
  <c r="Y179" s="1"/>
  <c r="V179"/>
  <c r="W179" s="1"/>
  <c r="AC181"/>
  <c r="AD181" s="1"/>
  <c r="AF181" s="1"/>
  <c r="X181"/>
  <c r="Y181" s="1"/>
  <c r="V181"/>
  <c r="W181" s="1"/>
  <c r="AC183"/>
  <c r="AD183" s="1"/>
  <c r="AF183" s="1"/>
  <c r="X183"/>
  <c r="Y183" s="1"/>
  <c r="V183"/>
  <c r="W183" s="1"/>
  <c r="AC185"/>
  <c r="AD185" s="1"/>
  <c r="AF185" s="1"/>
  <c r="X185"/>
  <c r="Y185" s="1"/>
  <c r="V185"/>
  <c r="W185" s="1"/>
  <c r="AC187"/>
  <c r="AD187" s="1"/>
  <c r="AF187" s="1"/>
  <c r="X187"/>
  <c r="Y187" s="1"/>
  <c r="V187"/>
  <c r="W187" s="1"/>
  <c r="AC189"/>
  <c r="AD189" s="1"/>
  <c r="AF189" s="1"/>
  <c r="X189"/>
  <c r="Y189" s="1"/>
  <c r="V189"/>
  <c r="W189" s="1"/>
  <c r="AC191"/>
  <c r="AD191" s="1"/>
  <c r="AF191" s="1"/>
  <c r="X191"/>
  <c r="Y191" s="1"/>
  <c r="V191"/>
  <c r="W191" s="1"/>
  <c r="AC193"/>
  <c r="AD193" s="1"/>
  <c r="AF193" s="1"/>
  <c r="X193"/>
  <c r="Y193" s="1"/>
  <c r="V193"/>
  <c r="W193" s="1"/>
  <c r="AC195"/>
  <c r="AD195" s="1"/>
  <c r="AF195" s="1"/>
  <c r="X195"/>
  <c r="Y195" s="1"/>
  <c r="V195"/>
  <c r="W195" s="1"/>
  <c r="AC197"/>
  <c r="AD197" s="1"/>
  <c r="AF197" s="1"/>
  <c r="X197"/>
  <c r="Y197" s="1"/>
  <c r="V197"/>
  <c r="W197" s="1"/>
  <c r="AC199"/>
  <c r="AD199" s="1"/>
  <c r="AF199" s="1"/>
  <c r="X199"/>
  <c r="Y199" s="1"/>
  <c r="V199"/>
  <c r="W199" s="1"/>
  <c r="AC201"/>
  <c r="AD201" s="1"/>
  <c r="AF201" s="1"/>
  <c r="X201"/>
  <c r="Y201" s="1"/>
  <c r="V201"/>
  <c r="W201" s="1"/>
  <c r="AC203"/>
  <c r="AD203" s="1"/>
  <c r="AF203" s="1"/>
  <c r="X203"/>
  <c r="Y203" s="1"/>
  <c r="V203"/>
  <c r="W203" s="1"/>
  <c r="AC205"/>
  <c r="AD205" s="1"/>
  <c r="AF205" s="1"/>
  <c r="X205"/>
  <c r="Y205" s="1"/>
  <c r="V205"/>
  <c r="W205" s="1"/>
  <c r="AC207"/>
  <c r="AD207" s="1"/>
  <c r="AF207" s="1"/>
  <c r="X207"/>
  <c r="Y207" s="1"/>
  <c r="V207"/>
  <c r="W207" s="1"/>
  <c r="AC209"/>
  <c r="AD209" s="1"/>
  <c r="AF209" s="1"/>
  <c r="X209"/>
  <c r="Y209" s="1"/>
  <c r="V209"/>
  <c r="W209" s="1"/>
  <c r="AC212"/>
  <c r="AD212" s="1"/>
  <c r="AF212" s="1"/>
  <c r="X212"/>
  <c r="Y212" s="1"/>
  <c r="V212"/>
  <c r="W212" s="1"/>
  <c r="AC214"/>
  <c r="AD214" s="1"/>
  <c r="AF214" s="1"/>
  <c r="X214"/>
  <c r="Y214" s="1"/>
  <c r="V214"/>
  <c r="W214" s="1"/>
  <c r="AC216"/>
  <c r="AD216" s="1"/>
  <c r="AF216" s="1"/>
  <c r="X216"/>
  <c r="Y216" s="1"/>
  <c r="V216"/>
  <c r="W216" s="1"/>
  <c r="AC218"/>
  <c r="AD218" s="1"/>
  <c r="AF218" s="1"/>
  <c r="X218"/>
  <c r="Y218" s="1"/>
  <c r="V218"/>
  <c r="W218" s="1"/>
  <c r="AC220"/>
  <c r="AD220" s="1"/>
  <c r="AF220" s="1"/>
  <c r="X220"/>
  <c r="Y220" s="1"/>
  <c r="V220"/>
  <c r="W220" s="1"/>
  <c r="AC222"/>
  <c r="AD222" s="1"/>
  <c r="AF222" s="1"/>
  <c r="X222"/>
  <c r="Y222" s="1"/>
  <c r="V222"/>
  <c r="W222" s="1"/>
  <c r="AC224"/>
  <c r="AD224" s="1"/>
  <c r="AF224" s="1"/>
  <c r="X224"/>
  <c r="Y224" s="1"/>
  <c r="V224"/>
  <c r="W224" s="1"/>
  <c r="AC226"/>
  <c r="AD226" s="1"/>
  <c r="AF226" s="1"/>
  <c r="X226"/>
  <c r="Y226" s="1"/>
  <c r="V226"/>
  <c r="W226" s="1"/>
  <c r="AC228"/>
  <c r="AD228" s="1"/>
  <c r="AF228" s="1"/>
  <c r="X228"/>
  <c r="Y228" s="1"/>
  <c r="V228"/>
  <c r="W228" s="1"/>
  <c r="AC154"/>
  <c r="AD154" s="1"/>
  <c r="AF154" s="1"/>
  <c r="X155"/>
  <c r="Y155" s="1"/>
  <c r="AC156"/>
  <c r="AD156" s="1"/>
  <c r="AF156" s="1"/>
  <c r="X157"/>
  <c r="Y157" s="1"/>
  <c r="AC158"/>
  <c r="AD158" s="1"/>
  <c r="AF158" s="1"/>
  <c r="X159"/>
  <c r="Y159" s="1"/>
  <c r="AC160"/>
  <c r="AD160" s="1"/>
  <c r="AF160" s="1"/>
  <c r="X161"/>
  <c r="Y161" s="1"/>
  <c r="AC162"/>
  <c r="AD162" s="1"/>
  <c r="AF162" s="1"/>
  <c r="X163"/>
  <c r="Y163" s="1"/>
  <c r="AC164"/>
  <c r="AD164" s="1"/>
  <c r="AF164" s="1"/>
  <c r="AC166"/>
  <c r="AD166" s="1"/>
  <c r="AF166" s="1"/>
  <c r="X166"/>
  <c r="Y166" s="1"/>
  <c r="V166"/>
  <c r="W166" s="1"/>
  <c r="AC168"/>
  <c r="AD168" s="1"/>
  <c r="AF168" s="1"/>
  <c r="X168"/>
  <c r="Y168" s="1"/>
  <c r="V168"/>
  <c r="W168" s="1"/>
  <c r="AC170"/>
  <c r="AD170" s="1"/>
  <c r="AF170" s="1"/>
  <c r="X170"/>
  <c r="Y170" s="1"/>
  <c r="V170"/>
  <c r="W170" s="1"/>
  <c r="AC172"/>
  <c r="AD172" s="1"/>
  <c r="AF172" s="1"/>
  <c r="X172"/>
  <c r="Y172" s="1"/>
  <c r="V172"/>
  <c r="W172" s="1"/>
  <c r="AC174"/>
  <c r="AD174" s="1"/>
  <c r="AF174" s="1"/>
  <c r="X174"/>
  <c r="Y174" s="1"/>
  <c r="V174"/>
  <c r="W174" s="1"/>
  <c r="AC176"/>
  <c r="AD176" s="1"/>
  <c r="AF176" s="1"/>
  <c r="X176"/>
  <c r="Y176" s="1"/>
  <c r="V176"/>
  <c r="W176" s="1"/>
  <c r="AC178"/>
  <c r="AD178" s="1"/>
  <c r="AF178" s="1"/>
  <c r="X178"/>
  <c r="Y178" s="1"/>
  <c r="V178"/>
  <c r="W178" s="1"/>
  <c r="AC180"/>
  <c r="AD180" s="1"/>
  <c r="AF180" s="1"/>
  <c r="X180"/>
  <c r="Y180" s="1"/>
  <c r="V180"/>
  <c r="W180" s="1"/>
  <c r="AC182"/>
  <c r="AD182" s="1"/>
  <c r="AF182" s="1"/>
  <c r="X182"/>
  <c r="Y182" s="1"/>
  <c r="V182"/>
  <c r="W182" s="1"/>
  <c r="AC184"/>
  <c r="AD184" s="1"/>
  <c r="AF184" s="1"/>
  <c r="X184"/>
  <c r="Y184" s="1"/>
  <c r="V184"/>
  <c r="W184" s="1"/>
  <c r="AC186"/>
  <c r="AD186" s="1"/>
  <c r="AF186" s="1"/>
  <c r="X186"/>
  <c r="Y186" s="1"/>
  <c r="V186"/>
  <c r="W186" s="1"/>
  <c r="AC188"/>
  <c r="AD188" s="1"/>
  <c r="AF188" s="1"/>
  <c r="X188"/>
  <c r="Y188" s="1"/>
  <c r="V188"/>
  <c r="W188" s="1"/>
  <c r="AC190"/>
  <c r="AD190" s="1"/>
  <c r="AF190" s="1"/>
  <c r="X190"/>
  <c r="Y190" s="1"/>
  <c r="V190"/>
  <c r="W190" s="1"/>
  <c r="AC192"/>
  <c r="AD192" s="1"/>
  <c r="AF192" s="1"/>
  <c r="X192"/>
  <c r="Y192" s="1"/>
  <c r="V192"/>
  <c r="W192" s="1"/>
  <c r="AC194"/>
  <c r="AD194" s="1"/>
  <c r="AF194" s="1"/>
  <c r="X194"/>
  <c r="Y194" s="1"/>
  <c r="V194"/>
  <c r="W194" s="1"/>
  <c r="AC196"/>
  <c r="AD196" s="1"/>
  <c r="AF196" s="1"/>
  <c r="X196"/>
  <c r="Y196" s="1"/>
  <c r="V196"/>
  <c r="W196" s="1"/>
  <c r="AC198"/>
  <c r="AD198" s="1"/>
  <c r="AF198" s="1"/>
  <c r="X198"/>
  <c r="Y198" s="1"/>
  <c r="V198"/>
  <c r="W198" s="1"/>
  <c r="AC200"/>
  <c r="AD200" s="1"/>
  <c r="AF200" s="1"/>
  <c r="X200"/>
  <c r="Y200" s="1"/>
  <c r="V200"/>
  <c r="W200" s="1"/>
  <c r="AC202"/>
  <c r="AD202" s="1"/>
  <c r="AF202" s="1"/>
  <c r="X202"/>
  <c r="Y202" s="1"/>
  <c r="V202"/>
  <c r="W202" s="1"/>
  <c r="AC204"/>
  <c r="AD204" s="1"/>
  <c r="AF204" s="1"/>
  <c r="X204"/>
  <c r="Y204" s="1"/>
  <c r="V204"/>
  <c r="W204" s="1"/>
  <c r="AC206"/>
  <c r="AD206" s="1"/>
  <c r="AF206" s="1"/>
  <c r="X206"/>
  <c r="Y206" s="1"/>
  <c r="V206"/>
  <c r="W206" s="1"/>
  <c r="AC208"/>
  <c r="AD208" s="1"/>
  <c r="AF208" s="1"/>
  <c r="X208"/>
  <c r="Y208" s="1"/>
  <c r="V208"/>
  <c r="W208" s="1"/>
  <c r="AC211"/>
  <c r="AD211" s="1"/>
  <c r="AF211" s="1"/>
  <c r="X211"/>
  <c r="Y211" s="1"/>
  <c r="V211"/>
  <c r="W211" s="1"/>
  <c r="AC213"/>
  <c r="AD213" s="1"/>
  <c r="AF213" s="1"/>
  <c r="X213"/>
  <c r="Y213" s="1"/>
  <c r="V213"/>
  <c r="W213" s="1"/>
  <c r="AC215"/>
  <c r="AD215" s="1"/>
  <c r="AF215" s="1"/>
  <c r="X215"/>
  <c r="Y215" s="1"/>
  <c r="V215"/>
  <c r="W215" s="1"/>
  <c r="AC217"/>
  <c r="AD217" s="1"/>
  <c r="AF217" s="1"/>
  <c r="X217"/>
  <c r="Y217" s="1"/>
  <c r="V217"/>
  <c r="W217" s="1"/>
  <c r="AC219"/>
  <c r="AD219" s="1"/>
  <c r="AF219" s="1"/>
  <c r="X219"/>
  <c r="Y219" s="1"/>
  <c r="V219"/>
  <c r="W219" s="1"/>
  <c r="AC221"/>
  <c r="AD221" s="1"/>
  <c r="AF221" s="1"/>
  <c r="X221"/>
  <c r="Y221" s="1"/>
  <c r="V221"/>
  <c r="W221" s="1"/>
  <c r="AC223"/>
  <c r="AD223" s="1"/>
  <c r="AF223" s="1"/>
  <c r="X223"/>
  <c r="Y223" s="1"/>
  <c r="V223"/>
  <c r="W223" s="1"/>
  <c r="AC225"/>
  <c r="AD225" s="1"/>
  <c r="AF225" s="1"/>
  <c r="X225"/>
  <c r="Y225" s="1"/>
  <c r="V225"/>
  <c r="W225" s="1"/>
  <c r="AC227"/>
  <c r="AD227" s="1"/>
  <c r="AF227" s="1"/>
  <c r="X227"/>
  <c r="Y227" s="1"/>
  <c r="V227"/>
  <c r="W227" s="1"/>
  <c r="AC229"/>
  <c r="AD229" s="1"/>
  <c r="AF229" s="1"/>
  <c r="X229"/>
  <c r="Y229" s="1"/>
  <c r="V229"/>
  <c r="W229" s="1"/>
  <c r="V155"/>
  <c r="W155" s="1"/>
  <c r="V157"/>
  <c r="W157" s="1"/>
  <c r="V159"/>
  <c r="W159" s="1"/>
  <c r="V161"/>
  <c r="W161" s="1"/>
  <c r="V163"/>
  <c r="W163" s="1"/>
  <c r="AC268"/>
  <c r="AD268" s="1"/>
  <c r="AF268" s="1"/>
  <c r="X268"/>
  <c r="Y268" s="1"/>
  <c r="V268"/>
  <c r="W268" s="1"/>
  <c r="AC270"/>
  <c r="AD270" s="1"/>
  <c r="AF270" s="1"/>
  <c r="X270"/>
  <c r="Y270" s="1"/>
  <c r="V270"/>
  <c r="W270" s="1"/>
  <c r="AC272"/>
  <c r="AD272" s="1"/>
  <c r="AF272" s="1"/>
  <c r="X272"/>
  <c r="Y272" s="1"/>
  <c r="V272"/>
  <c r="W272" s="1"/>
  <c r="AC274"/>
  <c r="AD274" s="1"/>
  <c r="AF274" s="1"/>
  <c r="X274"/>
  <c r="Y274" s="1"/>
  <c r="V274"/>
  <c r="W274" s="1"/>
  <c r="AC276"/>
  <c r="AD276" s="1"/>
  <c r="AF276" s="1"/>
  <c r="X276"/>
  <c r="Y276" s="1"/>
  <c r="V276"/>
  <c r="W276" s="1"/>
  <c r="AC278"/>
  <c r="AD278" s="1"/>
  <c r="AF278" s="1"/>
  <c r="X278"/>
  <c r="Y278" s="1"/>
  <c r="V278"/>
  <c r="W278" s="1"/>
  <c r="AC280"/>
  <c r="AD280" s="1"/>
  <c r="AF280" s="1"/>
  <c r="X280"/>
  <c r="Y280" s="1"/>
  <c r="V280"/>
  <c r="W280" s="1"/>
  <c r="AC282"/>
  <c r="AD282" s="1"/>
  <c r="AF282" s="1"/>
  <c r="X282"/>
  <c r="Y282" s="1"/>
  <c r="V282"/>
  <c r="W282" s="1"/>
  <c r="AC284"/>
  <c r="AD284" s="1"/>
  <c r="AF284" s="1"/>
  <c r="X284"/>
  <c r="Y284" s="1"/>
  <c r="V284"/>
  <c r="W284" s="1"/>
  <c r="AC286"/>
  <c r="AD286" s="1"/>
  <c r="AF286" s="1"/>
  <c r="X286"/>
  <c r="Y286" s="1"/>
  <c r="V286"/>
  <c r="W286" s="1"/>
  <c r="AC288"/>
  <c r="AD288" s="1"/>
  <c r="AF288" s="1"/>
  <c r="X288"/>
  <c r="Y288" s="1"/>
  <c r="V288"/>
  <c r="W288" s="1"/>
  <c r="AC291"/>
  <c r="AD291" s="1"/>
  <c r="AF291" s="1"/>
  <c r="X291"/>
  <c r="Y291" s="1"/>
  <c r="V291"/>
  <c r="W291" s="1"/>
  <c r="AC293"/>
  <c r="AD293" s="1"/>
  <c r="AF293" s="1"/>
  <c r="X293"/>
  <c r="Y293" s="1"/>
  <c r="V293"/>
  <c r="W293" s="1"/>
  <c r="AC230"/>
  <c r="AD230" s="1"/>
  <c r="AF230" s="1"/>
  <c r="X230"/>
  <c r="Y230" s="1"/>
  <c r="V230"/>
  <c r="W230" s="1"/>
  <c r="AC267"/>
  <c r="AD267" s="1"/>
  <c r="AF267" s="1"/>
  <c r="X267"/>
  <c r="Y267" s="1"/>
  <c r="V267"/>
  <c r="W267" s="1"/>
  <c r="AC269"/>
  <c r="AD269" s="1"/>
  <c r="AF269" s="1"/>
  <c r="X269"/>
  <c r="Y269" s="1"/>
  <c r="V269"/>
  <c r="W269" s="1"/>
  <c r="AC271"/>
  <c r="AD271" s="1"/>
  <c r="AF271" s="1"/>
  <c r="X271"/>
  <c r="Y271" s="1"/>
  <c r="V271"/>
  <c r="W271" s="1"/>
  <c r="AC273"/>
  <c r="AD273" s="1"/>
  <c r="AF273" s="1"/>
  <c r="X273"/>
  <c r="Y273" s="1"/>
  <c r="V273"/>
  <c r="W273" s="1"/>
  <c r="AC275"/>
  <c r="AD275" s="1"/>
  <c r="AF275" s="1"/>
  <c r="X275"/>
  <c r="Y275" s="1"/>
  <c r="V275"/>
  <c r="W275" s="1"/>
  <c r="AC277"/>
  <c r="AD277" s="1"/>
  <c r="AF277" s="1"/>
  <c r="X277"/>
  <c r="Y277" s="1"/>
  <c r="V277"/>
  <c r="W277" s="1"/>
  <c r="AC279"/>
  <c r="AD279" s="1"/>
  <c r="AF279" s="1"/>
  <c r="X279"/>
  <c r="Y279" s="1"/>
  <c r="V279"/>
  <c r="W279" s="1"/>
  <c r="AC281"/>
  <c r="AD281" s="1"/>
  <c r="AF281" s="1"/>
  <c r="X281"/>
  <c r="Y281" s="1"/>
  <c r="V281"/>
  <c r="W281" s="1"/>
  <c r="AC283"/>
  <c r="AD283" s="1"/>
  <c r="AF283" s="1"/>
  <c r="X283"/>
  <c r="Y283" s="1"/>
  <c r="V283"/>
  <c r="W283" s="1"/>
  <c r="AC285"/>
  <c r="AD285" s="1"/>
  <c r="AF285" s="1"/>
  <c r="X285"/>
  <c r="Y285" s="1"/>
  <c r="V285"/>
  <c r="W285" s="1"/>
  <c r="AC287"/>
  <c r="AD287" s="1"/>
  <c r="AF287" s="1"/>
  <c r="X287"/>
  <c r="Y287" s="1"/>
  <c r="V287"/>
  <c r="W287" s="1"/>
  <c r="AC290"/>
  <c r="AD290" s="1"/>
  <c r="AF290" s="1"/>
  <c r="X290"/>
  <c r="Y290" s="1"/>
  <c r="V290"/>
  <c r="W290" s="1"/>
  <c r="AC292"/>
  <c r="AD292" s="1"/>
  <c r="AF292" s="1"/>
  <c r="X292"/>
  <c r="Y292" s="1"/>
  <c r="V292"/>
  <c r="W292" s="1"/>
  <c r="V231"/>
  <c r="W231" s="1"/>
  <c r="X231"/>
  <c r="Y231" s="1"/>
  <c r="V232"/>
  <c r="W232" s="1"/>
  <c r="X232"/>
  <c r="Y232" s="1"/>
  <c r="V233"/>
  <c r="W233" s="1"/>
  <c r="X233"/>
  <c r="Y233" s="1"/>
  <c r="V234"/>
  <c r="W234" s="1"/>
  <c r="X234"/>
  <c r="Y234" s="1"/>
  <c r="V235"/>
  <c r="W235" s="1"/>
  <c r="X235"/>
  <c r="Y235" s="1"/>
  <c r="V236"/>
  <c r="W236" s="1"/>
  <c r="X236"/>
  <c r="Y236" s="1"/>
  <c r="V237"/>
  <c r="W237" s="1"/>
  <c r="X237"/>
  <c r="Y237" s="1"/>
  <c r="V238"/>
  <c r="W238" s="1"/>
  <c r="X238"/>
  <c r="Y238" s="1"/>
  <c r="V239"/>
  <c r="W239" s="1"/>
  <c r="X239"/>
  <c r="Y239" s="1"/>
  <c r="V240"/>
  <c r="W240" s="1"/>
  <c r="X240"/>
  <c r="Y240" s="1"/>
  <c r="V241"/>
  <c r="W241" s="1"/>
  <c r="X241"/>
  <c r="Y241" s="1"/>
  <c r="V242"/>
  <c r="W242" s="1"/>
  <c r="X242"/>
  <c r="Y242" s="1"/>
  <c r="V243"/>
  <c r="W243" s="1"/>
  <c r="X243"/>
  <c r="Y243" s="1"/>
  <c r="V244"/>
  <c r="W244" s="1"/>
  <c r="X244"/>
  <c r="Y244" s="1"/>
  <c r="V245"/>
  <c r="W245" s="1"/>
  <c r="X245"/>
  <c r="Y245" s="1"/>
  <c r="V246"/>
  <c r="W246" s="1"/>
  <c r="X246"/>
  <c r="Y246" s="1"/>
  <c r="V247"/>
  <c r="W247" s="1"/>
  <c r="X247"/>
  <c r="Y247" s="1"/>
  <c r="V248"/>
  <c r="W248" s="1"/>
  <c r="X248"/>
  <c r="Y248" s="1"/>
  <c r="V249"/>
  <c r="W249" s="1"/>
  <c r="X249"/>
  <c r="Y249" s="1"/>
  <c r="V250"/>
  <c r="W250" s="1"/>
  <c r="X250"/>
  <c r="Y250" s="1"/>
  <c r="V251"/>
  <c r="W251" s="1"/>
  <c r="X251"/>
  <c r="Y251" s="1"/>
  <c r="V252"/>
  <c r="W252" s="1"/>
  <c r="X252"/>
  <c r="Y252" s="1"/>
  <c r="V253"/>
  <c r="W253" s="1"/>
  <c r="X253"/>
  <c r="Y253" s="1"/>
  <c r="V254"/>
  <c r="W254" s="1"/>
  <c r="X254"/>
  <c r="Y254" s="1"/>
  <c r="V255"/>
  <c r="W255" s="1"/>
  <c r="X255"/>
  <c r="Y255" s="1"/>
  <c r="V256"/>
  <c r="W256" s="1"/>
  <c r="X256"/>
  <c r="Y256" s="1"/>
  <c r="V257"/>
  <c r="W257" s="1"/>
  <c r="X257"/>
  <c r="Y257" s="1"/>
  <c r="V258"/>
  <c r="W258" s="1"/>
  <c r="X258"/>
  <c r="Y258" s="1"/>
  <c r="V259"/>
  <c r="W259" s="1"/>
  <c r="X259"/>
  <c r="Y259" s="1"/>
  <c r="V260"/>
  <c r="W260" s="1"/>
  <c r="X260"/>
  <c r="Y260" s="1"/>
  <c r="V261"/>
  <c r="W261" s="1"/>
  <c r="X261"/>
  <c r="Y261" s="1"/>
  <c r="V262"/>
  <c r="W262" s="1"/>
  <c r="X262"/>
  <c r="Y262" s="1"/>
  <c r="V263"/>
  <c r="W263" s="1"/>
  <c r="X263"/>
  <c r="Y263" s="1"/>
  <c r="V264"/>
  <c r="W264" s="1"/>
  <c r="X264"/>
  <c r="Y264" s="1"/>
  <c r="V265"/>
  <c r="W265" s="1"/>
  <c r="X265"/>
  <c r="Y265" s="1"/>
  <c r="V266"/>
  <c r="W266" s="1"/>
  <c r="X266"/>
  <c r="Y266" s="1"/>
  <c r="H106" i="13" l="1"/>
  <c r="H17"/>
  <c r="H117"/>
  <c r="H173"/>
  <c r="H217"/>
  <c r="H20"/>
  <c r="H40"/>
  <c r="H84"/>
  <c r="H112"/>
  <c r="H160"/>
  <c r="H196"/>
  <c r="H304"/>
  <c r="H19"/>
  <c r="H39"/>
  <c r="H11"/>
  <c r="D9"/>
  <c r="Y4" i="6"/>
  <c r="X2"/>
  <c r="Y2" s="1"/>
  <c r="W4"/>
  <c r="V2"/>
  <c r="W2" s="1"/>
  <c r="AD4"/>
  <c r="AC3"/>
  <c r="H9" i="13" l="1"/>
  <c r="F9" i="7"/>
  <c r="F6" s="1"/>
  <c r="AD3" i="6"/>
  <c r="AF4"/>
  <c r="AF3" s="1"/>
  <c r="E18" i="1" l="1"/>
  <c r="B18"/>
  <c r="E20" s="1"/>
  <c r="D3" i="3" s="1"/>
  <c r="D9" l="1"/>
  <c r="D300"/>
  <c r="D296"/>
  <c r="D292"/>
  <c r="D288"/>
  <c r="D284"/>
  <c r="D280"/>
  <c r="D276"/>
  <c r="D272"/>
  <c r="D268"/>
  <c r="D264"/>
  <c r="D260"/>
  <c r="D256"/>
  <c r="D252"/>
  <c r="D248"/>
  <c r="D244"/>
  <c r="D240"/>
  <c r="D236"/>
  <c r="D232"/>
  <c r="D228"/>
  <c r="D224"/>
  <c r="D220"/>
  <c r="D216"/>
  <c r="D212"/>
  <c r="D208"/>
  <c r="D204"/>
  <c r="D200"/>
  <c r="D196"/>
  <c r="D192"/>
  <c r="D188"/>
  <c r="D184"/>
  <c r="D180"/>
  <c r="D176"/>
  <c r="D172"/>
  <c r="D168"/>
  <c r="D164"/>
  <c r="D160"/>
  <c r="D156"/>
  <c r="D152"/>
  <c r="D148"/>
  <c r="D144"/>
  <c r="D140"/>
  <c r="D136"/>
  <c r="D132"/>
  <c r="D128"/>
  <c r="D124"/>
  <c r="D120"/>
  <c r="D116"/>
  <c r="D112"/>
  <c r="D108"/>
  <c r="D104"/>
  <c r="D100"/>
  <c r="D96"/>
  <c r="D92"/>
  <c r="D88"/>
  <c r="D84"/>
  <c r="D80"/>
  <c r="D76"/>
  <c r="D72"/>
  <c r="D68"/>
  <c r="D64"/>
  <c r="D60"/>
  <c r="D56"/>
  <c r="D52"/>
  <c r="D48"/>
  <c r="D44"/>
  <c r="D40"/>
  <c r="D36"/>
  <c r="D32"/>
  <c r="D28"/>
  <c r="D24"/>
  <c r="D20"/>
  <c r="D16"/>
  <c r="D12"/>
  <c r="D8"/>
  <c r="D301"/>
  <c r="D297"/>
  <c r="D293"/>
  <c r="D289"/>
  <c r="D285"/>
  <c r="D281"/>
  <c r="D277"/>
  <c r="D273"/>
  <c r="D269"/>
  <c r="D265"/>
  <c r="D261"/>
  <c r="D257"/>
  <c r="D253"/>
  <c r="D249"/>
  <c r="D245"/>
  <c r="D241"/>
  <c r="D237"/>
  <c r="D233"/>
  <c r="D229"/>
  <c r="D225"/>
  <c r="D221"/>
  <c r="D217"/>
  <c r="D213"/>
  <c r="D209"/>
  <c r="D205"/>
  <c r="D201"/>
  <c r="D197"/>
  <c r="D193"/>
  <c r="D189"/>
  <c r="D185"/>
  <c r="D181"/>
  <c r="D177"/>
  <c r="D173"/>
  <c r="D169"/>
  <c r="D165"/>
  <c r="D161"/>
  <c r="D157"/>
  <c r="D153"/>
  <c r="D149"/>
  <c r="D145"/>
  <c r="D141"/>
  <c r="D137"/>
  <c r="D133"/>
  <c r="D129"/>
  <c r="D125"/>
  <c r="D121"/>
  <c r="D117"/>
  <c r="D113"/>
  <c r="D109"/>
  <c r="D105"/>
  <c r="D101"/>
  <c r="D97"/>
  <c r="D93"/>
  <c r="D89"/>
  <c r="D85"/>
  <c r="D81"/>
  <c r="D77"/>
  <c r="D73"/>
  <c r="D69"/>
  <c r="D65"/>
  <c r="D61"/>
  <c r="D57"/>
  <c r="D53"/>
  <c r="D49"/>
  <c r="D45"/>
  <c r="D41"/>
  <c r="D37"/>
  <c r="D33"/>
  <c r="D29"/>
  <c r="D25"/>
  <c r="D21"/>
  <c r="D17"/>
  <c r="D13"/>
  <c r="D302"/>
  <c r="D298"/>
  <c r="D294"/>
  <c r="D290"/>
  <c r="D286"/>
  <c r="D282"/>
  <c r="D278"/>
  <c r="D274"/>
  <c r="D270"/>
  <c r="D266"/>
  <c r="D262"/>
  <c r="D258"/>
  <c r="D254"/>
  <c r="D250"/>
  <c r="D246"/>
  <c r="D242"/>
  <c r="D238"/>
  <c r="D234"/>
  <c r="D230"/>
  <c r="D226"/>
  <c r="D222"/>
  <c r="D218"/>
  <c r="D214"/>
  <c r="D210"/>
  <c r="D206"/>
  <c r="D202"/>
  <c r="D198"/>
  <c r="D194"/>
  <c r="D190"/>
  <c r="D186"/>
  <c r="D182"/>
  <c r="D178"/>
  <c r="D174"/>
  <c r="D170"/>
  <c r="D166"/>
  <c r="D162"/>
  <c r="D158"/>
  <c r="D154"/>
  <c r="D150"/>
  <c r="D146"/>
  <c r="D142"/>
  <c r="D138"/>
  <c r="D134"/>
  <c r="D130"/>
  <c r="D126"/>
  <c r="D122"/>
  <c r="D118"/>
  <c r="D114"/>
  <c r="D110"/>
  <c r="D106"/>
  <c r="D102"/>
  <c r="D98"/>
  <c r="D94"/>
  <c r="D90"/>
  <c r="D86"/>
  <c r="D82"/>
  <c r="D78"/>
  <c r="D74"/>
  <c r="D70"/>
  <c r="D66"/>
  <c r="D62"/>
  <c r="D58"/>
  <c r="D54"/>
  <c r="D50"/>
  <c r="D46"/>
  <c r="D42"/>
  <c r="D38"/>
  <c r="D34"/>
  <c r="D30"/>
  <c r="D26"/>
  <c r="D22"/>
  <c r="D18"/>
  <c r="D14"/>
  <c r="D10"/>
  <c r="D7"/>
  <c r="D299"/>
  <c r="D295"/>
  <c r="D291"/>
  <c r="D287"/>
  <c r="D283"/>
  <c r="D279"/>
  <c r="D275"/>
  <c r="D271"/>
  <c r="D267"/>
  <c r="D263"/>
  <c r="D259"/>
  <c r="D255"/>
  <c r="D251"/>
  <c r="D247"/>
  <c r="D243"/>
  <c r="D239"/>
  <c r="D235"/>
  <c r="D231"/>
  <c r="D227"/>
  <c r="D223"/>
  <c r="D219"/>
  <c r="D215"/>
  <c r="D211"/>
  <c r="D207"/>
  <c r="D203"/>
  <c r="D199"/>
  <c r="D195"/>
  <c r="D191"/>
  <c r="D187"/>
  <c r="D183"/>
  <c r="D179"/>
  <c r="D175"/>
  <c r="D171"/>
  <c r="D167"/>
  <c r="D163"/>
  <c r="D159"/>
  <c r="D155"/>
  <c r="D151"/>
  <c r="D147"/>
  <c r="D143"/>
  <c r="D139"/>
  <c r="D135"/>
  <c r="D131"/>
  <c r="D127"/>
  <c r="D123"/>
  <c r="D119"/>
  <c r="D115"/>
  <c r="D111"/>
  <c r="D107"/>
  <c r="D103"/>
  <c r="D99"/>
  <c r="D95"/>
  <c r="D91"/>
  <c r="D87"/>
  <c r="D83"/>
  <c r="D79"/>
  <c r="D75"/>
  <c r="D71"/>
  <c r="D67"/>
  <c r="D63"/>
  <c r="D59"/>
  <c r="D55"/>
  <c r="D51"/>
  <c r="D47"/>
  <c r="D43"/>
  <c r="D39"/>
  <c r="D35"/>
  <c r="D31"/>
  <c r="D27"/>
  <c r="D23"/>
  <c r="D19"/>
  <c r="D15"/>
  <c r="D11"/>
  <c r="C18" i="8" l="1"/>
  <c r="K18" s="1"/>
  <c r="C26"/>
  <c r="E26" s="1"/>
  <c r="C34"/>
  <c r="C42"/>
  <c r="E42" s="1"/>
  <c r="C50"/>
  <c r="C58"/>
  <c r="E58" s="1"/>
  <c r="C66"/>
  <c r="C74"/>
  <c r="E74" s="1"/>
  <c r="C82"/>
  <c r="C90"/>
  <c r="E90" s="1"/>
  <c r="C98"/>
  <c r="C106"/>
  <c r="E106" s="1"/>
  <c r="C114"/>
  <c r="C122"/>
  <c r="E122" s="1"/>
  <c r="C130"/>
  <c r="C138"/>
  <c r="E138" s="1"/>
  <c r="C146"/>
  <c r="C154"/>
  <c r="E154" s="1"/>
  <c r="C162"/>
  <c r="C170"/>
  <c r="E170" s="1"/>
  <c r="C178"/>
  <c r="C186"/>
  <c r="E186" s="1"/>
  <c r="C194"/>
  <c r="C202"/>
  <c r="E202" s="1"/>
  <c r="C210"/>
  <c r="C218"/>
  <c r="E218" s="1"/>
  <c r="C226"/>
  <c r="C234"/>
  <c r="K234" s="1"/>
  <c r="M234" s="1"/>
  <c r="C242"/>
  <c r="C250"/>
  <c r="K250" s="1"/>
  <c r="M250" s="1"/>
  <c r="C258"/>
  <c r="C266"/>
  <c r="K266" s="1"/>
  <c r="M266" s="1"/>
  <c r="C274"/>
  <c r="C282"/>
  <c r="K282" s="1"/>
  <c r="M282" s="1"/>
  <c r="C290"/>
  <c r="C298"/>
  <c r="E298" s="1"/>
  <c r="C10"/>
  <c r="K10" s="1"/>
  <c r="C17"/>
  <c r="E17" s="1"/>
  <c r="C25"/>
  <c r="C33"/>
  <c r="K33" s="1"/>
  <c r="M33" s="1"/>
  <c r="C41"/>
  <c r="C49"/>
  <c r="K49" s="1"/>
  <c r="M49" s="1"/>
  <c r="C57"/>
  <c r="C65"/>
  <c r="K65" s="1"/>
  <c r="M65" s="1"/>
  <c r="C73"/>
  <c r="C81"/>
  <c r="K81" s="1"/>
  <c r="M81" s="1"/>
  <c r="C89"/>
  <c r="C97"/>
  <c r="K97" s="1"/>
  <c r="M97" s="1"/>
  <c r="C105"/>
  <c r="K105" s="1"/>
  <c r="C113"/>
  <c r="E113" s="1"/>
  <c r="C121"/>
  <c r="C129"/>
  <c r="E129" s="1"/>
  <c r="C137"/>
  <c r="C145"/>
  <c r="E145" s="1"/>
  <c r="C153"/>
  <c r="C161"/>
  <c r="E161" s="1"/>
  <c r="C169"/>
  <c r="C177"/>
  <c r="E177" s="1"/>
  <c r="C185"/>
  <c r="C193"/>
  <c r="E193" s="1"/>
  <c r="C201"/>
  <c r="C209"/>
  <c r="E209" s="1"/>
  <c r="C217"/>
  <c r="C225"/>
  <c r="E225" s="1"/>
  <c r="C233"/>
  <c r="C241"/>
  <c r="E241" s="1"/>
  <c r="C249"/>
  <c r="C257"/>
  <c r="E257" s="1"/>
  <c r="C265"/>
  <c r="C273"/>
  <c r="E273" s="1"/>
  <c r="C281"/>
  <c r="C289"/>
  <c r="E289" s="1"/>
  <c r="C297"/>
  <c r="C305"/>
  <c r="E305" s="1"/>
  <c r="C20"/>
  <c r="C28"/>
  <c r="E28" s="1"/>
  <c r="C36"/>
  <c r="C44"/>
  <c r="E44" s="1"/>
  <c r="C52"/>
  <c r="C60"/>
  <c r="E60" s="1"/>
  <c r="C68"/>
  <c r="C76"/>
  <c r="E76" s="1"/>
  <c r="C84"/>
  <c r="C92"/>
  <c r="E92" s="1"/>
  <c r="C100"/>
  <c r="C108"/>
  <c r="E108" s="1"/>
  <c r="C116"/>
  <c r="K116" s="1"/>
  <c r="C124"/>
  <c r="K124" s="1"/>
  <c r="M124" s="1"/>
  <c r="C132"/>
  <c r="C140"/>
  <c r="K140" s="1"/>
  <c r="M140" s="1"/>
  <c r="C148"/>
  <c r="C156"/>
  <c r="K156" s="1"/>
  <c r="M156" s="1"/>
  <c r="C164"/>
  <c r="C172"/>
  <c r="K172" s="1"/>
  <c r="C180"/>
  <c r="C188"/>
  <c r="E188" s="1"/>
  <c r="C196"/>
  <c r="C204"/>
  <c r="E204" s="1"/>
  <c r="C212"/>
  <c r="C220"/>
  <c r="E220" s="1"/>
  <c r="C228"/>
  <c r="C236"/>
  <c r="E236" s="1"/>
  <c r="C244"/>
  <c r="C252"/>
  <c r="E252" s="1"/>
  <c r="C260"/>
  <c r="C268"/>
  <c r="E268" s="1"/>
  <c r="C276"/>
  <c r="C284"/>
  <c r="E284" s="1"/>
  <c r="C292"/>
  <c r="C300"/>
  <c r="E300" s="1"/>
  <c r="C11"/>
  <c r="C19"/>
  <c r="K19" s="1"/>
  <c r="M19" s="1"/>
  <c r="C27"/>
  <c r="C35"/>
  <c r="K35" s="1"/>
  <c r="M35" s="1"/>
  <c r="C43"/>
  <c r="C51"/>
  <c r="K51" s="1"/>
  <c r="M51" s="1"/>
  <c r="C59"/>
  <c r="C67"/>
  <c r="K67" s="1"/>
  <c r="M67" s="1"/>
  <c r="C75"/>
  <c r="C83"/>
  <c r="K83" s="1"/>
  <c r="C91"/>
  <c r="C99"/>
  <c r="E99" s="1"/>
  <c r="C107"/>
  <c r="C115"/>
  <c r="E115" s="1"/>
  <c r="C123"/>
  <c r="C131"/>
  <c r="E131" s="1"/>
  <c r="C139"/>
  <c r="C147"/>
  <c r="E147" s="1"/>
  <c r="C155"/>
  <c r="C163"/>
  <c r="E163" s="1"/>
  <c r="C171"/>
  <c r="C179"/>
  <c r="E179" s="1"/>
  <c r="C187"/>
  <c r="C195"/>
  <c r="K195" s="1"/>
  <c r="M195" s="1"/>
  <c r="C203"/>
  <c r="C211"/>
  <c r="K211" s="1"/>
  <c r="M211" s="1"/>
  <c r="C219"/>
  <c r="C227"/>
  <c r="K227" s="1"/>
  <c r="M227" s="1"/>
  <c r="C235"/>
  <c r="C243"/>
  <c r="K243" s="1"/>
  <c r="M243" s="1"/>
  <c r="C251"/>
  <c r="C259"/>
  <c r="K259" s="1"/>
  <c r="M259" s="1"/>
  <c r="C267"/>
  <c r="C275"/>
  <c r="K275" s="1"/>
  <c r="M275" s="1"/>
  <c r="C283"/>
  <c r="C291"/>
  <c r="K291" s="1"/>
  <c r="M291" s="1"/>
  <c r="C299"/>
  <c r="C12"/>
  <c r="K12" s="1"/>
  <c r="M12" s="1"/>
  <c r="C14"/>
  <c r="C22"/>
  <c r="K22" s="1"/>
  <c r="C30"/>
  <c r="C38"/>
  <c r="K38" s="1"/>
  <c r="M38" s="1"/>
  <c r="C46"/>
  <c r="C54"/>
  <c r="K54" s="1"/>
  <c r="M54" s="1"/>
  <c r="C62"/>
  <c r="C70"/>
  <c r="K70" s="1"/>
  <c r="M70" s="1"/>
  <c r="C78"/>
  <c r="C86"/>
  <c r="K86" s="1"/>
  <c r="M86" s="1"/>
  <c r="C94"/>
  <c r="C102"/>
  <c r="K102" s="1"/>
  <c r="M102" s="1"/>
  <c r="C110"/>
  <c r="C118"/>
  <c r="K118" s="1"/>
  <c r="M118" s="1"/>
  <c r="C126"/>
  <c r="C134"/>
  <c r="K134" s="1"/>
  <c r="M134" s="1"/>
  <c r="C142"/>
  <c r="C150"/>
  <c r="K150" s="1"/>
  <c r="M150" s="1"/>
  <c r="C158"/>
  <c r="C166"/>
  <c r="K166" s="1"/>
  <c r="M166" s="1"/>
  <c r="C174"/>
  <c r="C182"/>
  <c r="K182" s="1"/>
  <c r="M182" s="1"/>
  <c r="C190"/>
  <c r="C198"/>
  <c r="K198" s="1"/>
  <c r="M198" s="1"/>
  <c r="C206"/>
  <c r="C214"/>
  <c r="K214" s="1"/>
  <c r="M214" s="1"/>
  <c r="C222"/>
  <c r="C230"/>
  <c r="K230" s="1"/>
  <c r="M230" s="1"/>
  <c r="C238"/>
  <c r="C246"/>
  <c r="K246" s="1"/>
  <c r="M246" s="1"/>
  <c r="C254"/>
  <c r="C262"/>
  <c r="K262" s="1"/>
  <c r="M262" s="1"/>
  <c r="C270"/>
  <c r="C278"/>
  <c r="K278" s="1"/>
  <c r="M278" s="1"/>
  <c r="C286"/>
  <c r="C294"/>
  <c r="K294" s="1"/>
  <c r="M294" s="1"/>
  <c r="C302"/>
  <c r="C13"/>
  <c r="K13" s="1"/>
  <c r="M13" s="1"/>
  <c r="C21"/>
  <c r="C29"/>
  <c r="K29" s="1"/>
  <c r="C37"/>
  <c r="C45"/>
  <c r="K45" s="1"/>
  <c r="M45" s="1"/>
  <c r="C53"/>
  <c r="C61"/>
  <c r="K61" s="1"/>
  <c r="M61" s="1"/>
  <c r="C69"/>
  <c r="C77"/>
  <c r="K77" s="1"/>
  <c r="M77" s="1"/>
  <c r="C85"/>
  <c r="C93"/>
  <c r="K93" s="1"/>
  <c r="M93" s="1"/>
  <c r="C101"/>
  <c r="C109"/>
  <c r="K109" s="1"/>
  <c r="M109" s="1"/>
  <c r="C117"/>
  <c r="C125"/>
  <c r="K125" s="1"/>
  <c r="M125" s="1"/>
  <c r="C133"/>
  <c r="C141"/>
  <c r="K141" s="1"/>
  <c r="M141" s="1"/>
  <c r="C149"/>
  <c r="C157"/>
  <c r="K157" s="1"/>
  <c r="M157" s="1"/>
  <c r="C165"/>
  <c r="C173"/>
  <c r="K173" s="1"/>
  <c r="M173" s="1"/>
  <c r="C181"/>
  <c r="C189"/>
  <c r="K189" s="1"/>
  <c r="M189" s="1"/>
  <c r="C197"/>
  <c r="C205"/>
  <c r="K205" s="1"/>
  <c r="M205" s="1"/>
  <c r="C213"/>
  <c r="C221"/>
  <c r="K221" s="1"/>
  <c r="M221" s="1"/>
  <c r="C229"/>
  <c r="C237"/>
  <c r="K237" s="1"/>
  <c r="M237" s="1"/>
  <c r="C245"/>
  <c r="C253"/>
  <c r="K253" s="1"/>
  <c r="M253" s="1"/>
  <c r="C261"/>
  <c r="C269"/>
  <c r="K269" s="1"/>
  <c r="M269" s="1"/>
  <c r="C277"/>
  <c r="C285"/>
  <c r="K285" s="1"/>
  <c r="M285" s="1"/>
  <c r="C293"/>
  <c r="C301"/>
  <c r="K301" s="1"/>
  <c r="M301" s="1"/>
  <c r="C16"/>
  <c r="K16" s="1"/>
  <c r="C24"/>
  <c r="E24" s="1"/>
  <c r="C32"/>
  <c r="C40"/>
  <c r="E40" s="1"/>
  <c r="C48"/>
  <c r="C56"/>
  <c r="E56" s="1"/>
  <c r="C64"/>
  <c r="C72"/>
  <c r="E72" s="1"/>
  <c r="C80"/>
  <c r="C88"/>
  <c r="E88" s="1"/>
  <c r="C96"/>
  <c r="C104"/>
  <c r="E104" s="1"/>
  <c r="C112"/>
  <c r="C120"/>
  <c r="E120" s="1"/>
  <c r="C128"/>
  <c r="C136"/>
  <c r="E136" s="1"/>
  <c r="C144"/>
  <c r="C152"/>
  <c r="E152" s="1"/>
  <c r="C160"/>
  <c r="C168"/>
  <c r="E168" s="1"/>
  <c r="C176"/>
  <c r="C184"/>
  <c r="E184" s="1"/>
  <c r="C192"/>
  <c r="C200"/>
  <c r="E200" s="1"/>
  <c r="C208"/>
  <c r="C216"/>
  <c r="K216" s="1"/>
  <c r="M216" s="1"/>
  <c r="C224"/>
  <c r="C232"/>
  <c r="K232" s="1"/>
  <c r="M232" s="1"/>
  <c r="C240"/>
  <c r="C248"/>
  <c r="K248" s="1"/>
  <c r="M248" s="1"/>
  <c r="C256"/>
  <c r="C264"/>
  <c r="K264" s="1"/>
  <c r="M264" s="1"/>
  <c r="C272"/>
  <c r="C280"/>
  <c r="K280" s="1"/>
  <c r="M280" s="1"/>
  <c r="C288"/>
  <c r="C296"/>
  <c r="K296" s="1"/>
  <c r="M296" s="1"/>
  <c r="C304"/>
  <c r="C15"/>
  <c r="E15" s="1"/>
  <c r="C23"/>
  <c r="C31"/>
  <c r="E31" s="1"/>
  <c r="C39"/>
  <c r="K39" s="1"/>
  <c r="C47"/>
  <c r="K47" s="1"/>
  <c r="M47" s="1"/>
  <c r="C55"/>
  <c r="C63"/>
  <c r="K63" s="1"/>
  <c r="M63" s="1"/>
  <c r="C71"/>
  <c r="C79"/>
  <c r="K79" s="1"/>
  <c r="M79" s="1"/>
  <c r="C87"/>
  <c r="C95"/>
  <c r="K95" s="1"/>
  <c r="M95" s="1"/>
  <c r="C103"/>
  <c r="C111"/>
  <c r="K111" s="1"/>
  <c r="C119"/>
  <c r="C127"/>
  <c r="E127" s="1"/>
  <c r="C135"/>
  <c r="C143"/>
  <c r="E143" s="1"/>
  <c r="C151"/>
  <c r="C159"/>
  <c r="K159" s="1"/>
  <c r="M159" s="1"/>
  <c r="C167"/>
  <c r="C175"/>
  <c r="K175" s="1"/>
  <c r="M175" s="1"/>
  <c r="C183"/>
  <c r="C191"/>
  <c r="K191" s="1"/>
  <c r="M191" s="1"/>
  <c r="C199"/>
  <c r="C207"/>
  <c r="K207" s="1"/>
  <c r="M207" s="1"/>
  <c r="C215"/>
  <c r="C223"/>
  <c r="K223" s="1"/>
  <c r="M223" s="1"/>
  <c r="C231"/>
  <c r="C239"/>
  <c r="K239" s="1"/>
  <c r="M239" s="1"/>
  <c r="C247"/>
  <c r="C255"/>
  <c r="K255" s="1"/>
  <c r="M255" s="1"/>
  <c r="C263"/>
  <c r="C271"/>
  <c r="K271" s="1"/>
  <c r="M271" s="1"/>
  <c r="C279"/>
  <c r="C287"/>
  <c r="K287" s="1"/>
  <c r="M287" s="1"/>
  <c r="C295"/>
  <c r="C303"/>
  <c r="K303" s="1"/>
  <c r="K26"/>
  <c r="M26" s="1"/>
  <c r="K42"/>
  <c r="M42" s="1"/>
  <c r="K58"/>
  <c r="M58" s="1"/>
  <c r="K74"/>
  <c r="M74" s="1"/>
  <c r="K90"/>
  <c r="M90" s="1"/>
  <c r="K106"/>
  <c r="M106" s="1"/>
  <c r="K122"/>
  <c r="M122" s="1"/>
  <c r="K138"/>
  <c r="M138" s="1"/>
  <c r="K154"/>
  <c r="M154" s="1"/>
  <c r="K170"/>
  <c r="M170" s="1"/>
  <c r="K186"/>
  <c r="M186" s="1"/>
  <c r="K202"/>
  <c r="M202" s="1"/>
  <c r="K218"/>
  <c r="M218" s="1"/>
  <c r="E242"/>
  <c r="K242"/>
  <c r="M242" s="1"/>
  <c r="E258"/>
  <c r="K258"/>
  <c r="M258" s="1"/>
  <c r="E274"/>
  <c r="K274"/>
  <c r="M274" s="1"/>
  <c r="E290"/>
  <c r="K290"/>
  <c r="M290" s="1"/>
  <c r="K298"/>
  <c r="M298" s="1"/>
  <c r="K17"/>
  <c r="M17" s="1"/>
  <c r="E25"/>
  <c r="K25"/>
  <c r="M25" s="1"/>
  <c r="M18"/>
  <c r="E34"/>
  <c r="K34"/>
  <c r="M34" s="1"/>
  <c r="E50"/>
  <c r="K50"/>
  <c r="M50" s="1"/>
  <c r="E66"/>
  <c r="K66"/>
  <c r="M66" s="1"/>
  <c r="E82"/>
  <c r="K82"/>
  <c r="M82" s="1"/>
  <c r="E98"/>
  <c r="K98"/>
  <c r="M98" s="1"/>
  <c r="E114"/>
  <c r="K114"/>
  <c r="M114" s="1"/>
  <c r="E130"/>
  <c r="K130"/>
  <c r="M130" s="1"/>
  <c r="E146"/>
  <c r="K146"/>
  <c r="M146" s="1"/>
  <c r="E162"/>
  <c r="K162"/>
  <c r="M162" s="1"/>
  <c r="E178"/>
  <c r="K178"/>
  <c r="M178" s="1"/>
  <c r="E194"/>
  <c r="K194"/>
  <c r="M194" s="1"/>
  <c r="E210"/>
  <c r="K210"/>
  <c r="M210" s="1"/>
  <c r="E226"/>
  <c r="K226"/>
  <c r="M226" s="1"/>
  <c r="E234"/>
  <c r="E250"/>
  <c r="E266"/>
  <c r="E282"/>
  <c r="E33"/>
  <c r="E41"/>
  <c r="K41"/>
  <c r="M41" s="1"/>
  <c r="E49"/>
  <c r="E57"/>
  <c r="K57"/>
  <c r="M57" s="1"/>
  <c r="E65"/>
  <c r="E73"/>
  <c r="K73"/>
  <c r="M73" s="1"/>
  <c r="E81"/>
  <c r="E89"/>
  <c r="K89"/>
  <c r="M89" s="1"/>
  <c r="E97"/>
  <c r="M105"/>
  <c r="K113"/>
  <c r="M113" s="1"/>
  <c r="E121"/>
  <c r="K121"/>
  <c r="M121" s="1"/>
  <c r="K129"/>
  <c r="M129" s="1"/>
  <c r="E137"/>
  <c r="K137"/>
  <c r="M137" s="1"/>
  <c r="K145"/>
  <c r="M145" s="1"/>
  <c r="E153"/>
  <c r="K153"/>
  <c r="M153" s="1"/>
  <c r="K161"/>
  <c r="M161" s="1"/>
  <c r="E169"/>
  <c r="K169"/>
  <c r="M169" s="1"/>
  <c r="K177"/>
  <c r="M177" s="1"/>
  <c r="E185"/>
  <c r="K185"/>
  <c r="M185" s="1"/>
  <c r="K193"/>
  <c r="M193" s="1"/>
  <c r="E201"/>
  <c r="K201"/>
  <c r="M201" s="1"/>
  <c r="K209"/>
  <c r="M209" s="1"/>
  <c r="E217"/>
  <c r="K217"/>
  <c r="M217" s="1"/>
  <c r="K225"/>
  <c r="M225" s="1"/>
  <c r="E233"/>
  <c r="K233"/>
  <c r="M233" s="1"/>
  <c r="K241"/>
  <c r="M241" s="1"/>
  <c r="E249"/>
  <c r="K249"/>
  <c r="M249" s="1"/>
  <c r="K257"/>
  <c r="M257" s="1"/>
  <c r="E265"/>
  <c r="K265"/>
  <c r="M265" s="1"/>
  <c r="K273"/>
  <c r="M273" s="1"/>
  <c r="E281"/>
  <c r="K281"/>
  <c r="M281" s="1"/>
  <c r="K289"/>
  <c r="M289" s="1"/>
  <c r="E297"/>
  <c r="K297"/>
  <c r="M297" s="1"/>
  <c r="K305"/>
  <c r="M305" s="1"/>
  <c r="E20"/>
  <c r="K20"/>
  <c r="M20" s="1"/>
  <c r="K28"/>
  <c r="M28" s="1"/>
  <c r="E36"/>
  <c r="K36"/>
  <c r="M36" s="1"/>
  <c r="K44"/>
  <c r="M44" s="1"/>
  <c r="E52"/>
  <c r="K52"/>
  <c r="M52" s="1"/>
  <c r="K60"/>
  <c r="M60" s="1"/>
  <c r="E68"/>
  <c r="K68"/>
  <c r="M68" s="1"/>
  <c r="K76"/>
  <c r="M76" s="1"/>
  <c r="E84"/>
  <c r="K84"/>
  <c r="M84" s="1"/>
  <c r="K92"/>
  <c r="M92" s="1"/>
  <c r="E100"/>
  <c r="K100"/>
  <c r="M100" s="1"/>
  <c r="K108"/>
  <c r="M108" s="1"/>
  <c r="M116"/>
  <c r="E124"/>
  <c r="E132"/>
  <c r="K132"/>
  <c r="M132" s="1"/>
  <c r="E140"/>
  <c r="E148"/>
  <c r="K148"/>
  <c r="M148" s="1"/>
  <c r="E156"/>
  <c r="E164"/>
  <c r="K164"/>
  <c r="M164" s="1"/>
  <c r="M172"/>
  <c r="E180"/>
  <c r="K180"/>
  <c r="M180" s="1"/>
  <c r="K188"/>
  <c r="M188" s="1"/>
  <c r="E196"/>
  <c r="K196"/>
  <c r="M196" s="1"/>
  <c r="K204"/>
  <c r="M204" s="1"/>
  <c r="E212"/>
  <c r="K212"/>
  <c r="M212" s="1"/>
  <c r="K220"/>
  <c r="M220" s="1"/>
  <c r="E228"/>
  <c r="K228"/>
  <c r="M228" s="1"/>
  <c r="K236"/>
  <c r="M236" s="1"/>
  <c r="E244"/>
  <c r="K244"/>
  <c r="M244" s="1"/>
  <c r="K252"/>
  <c r="M252" s="1"/>
  <c r="E260"/>
  <c r="K260"/>
  <c r="M260" s="1"/>
  <c r="K268"/>
  <c r="M268" s="1"/>
  <c r="E276"/>
  <c r="K276"/>
  <c r="M276" s="1"/>
  <c r="K284"/>
  <c r="M284" s="1"/>
  <c r="E292"/>
  <c r="K292"/>
  <c r="M292" s="1"/>
  <c r="K300"/>
  <c r="M300" s="1"/>
  <c r="E11"/>
  <c r="K11"/>
  <c r="M11" s="1"/>
  <c r="E27"/>
  <c r="K27"/>
  <c r="M27" s="1"/>
  <c r="E35"/>
  <c r="E43"/>
  <c r="K43"/>
  <c r="M43" s="1"/>
  <c r="E51"/>
  <c r="E59"/>
  <c r="K59"/>
  <c r="M59" s="1"/>
  <c r="E67"/>
  <c r="E75"/>
  <c r="K75"/>
  <c r="M75" s="1"/>
  <c r="M83"/>
  <c r="E91"/>
  <c r="K91"/>
  <c r="M91" s="1"/>
  <c r="K99"/>
  <c r="M99" s="1"/>
  <c r="E107"/>
  <c r="K107"/>
  <c r="M107" s="1"/>
  <c r="K115"/>
  <c r="M115" s="1"/>
  <c r="E123"/>
  <c r="K123"/>
  <c r="M123" s="1"/>
  <c r="K131"/>
  <c r="M131" s="1"/>
  <c r="E139"/>
  <c r="K139"/>
  <c r="M139" s="1"/>
  <c r="K147"/>
  <c r="M147" s="1"/>
  <c r="E155"/>
  <c r="K155"/>
  <c r="M155" s="1"/>
  <c r="K163"/>
  <c r="M163" s="1"/>
  <c r="E171"/>
  <c r="K171"/>
  <c r="M171" s="1"/>
  <c r="K179"/>
  <c r="M179" s="1"/>
  <c r="E187"/>
  <c r="K187"/>
  <c r="M187" s="1"/>
  <c r="E203"/>
  <c r="K203"/>
  <c r="M203" s="1"/>
  <c r="E211"/>
  <c r="E219"/>
  <c r="K219"/>
  <c r="M219" s="1"/>
  <c r="E227"/>
  <c r="E235"/>
  <c r="K235"/>
  <c r="M235" s="1"/>
  <c r="E243"/>
  <c r="E251"/>
  <c r="K251"/>
  <c r="M251" s="1"/>
  <c r="E259"/>
  <c r="E267"/>
  <c r="K267"/>
  <c r="M267" s="1"/>
  <c r="E275"/>
  <c r="E283"/>
  <c r="K283"/>
  <c r="M283" s="1"/>
  <c r="E291"/>
  <c r="E299"/>
  <c r="K299"/>
  <c r="M299" s="1"/>
  <c r="E12"/>
  <c r="E14"/>
  <c r="K14"/>
  <c r="M14" s="1"/>
  <c r="M22"/>
  <c r="E30"/>
  <c r="K30"/>
  <c r="M30" s="1"/>
  <c r="E46"/>
  <c r="K46"/>
  <c r="M46" s="1"/>
  <c r="E54"/>
  <c r="E62"/>
  <c r="K62"/>
  <c r="M62" s="1"/>
  <c r="E70"/>
  <c r="E78"/>
  <c r="K78"/>
  <c r="M78" s="1"/>
  <c r="E86"/>
  <c r="E94"/>
  <c r="K94"/>
  <c r="M94" s="1"/>
  <c r="E102"/>
  <c r="E110"/>
  <c r="K110"/>
  <c r="M110" s="1"/>
  <c r="E118"/>
  <c r="E126"/>
  <c r="K126"/>
  <c r="M126" s="1"/>
  <c r="E134"/>
  <c r="E142"/>
  <c r="K142"/>
  <c r="M142" s="1"/>
  <c r="E150"/>
  <c r="E158"/>
  <c r="K158"/>
  <c r="M158" s="1"/>
  <c r="E166"/>
  <c r="E174"/>
  <c r="K174"/>
  <c r="M174" s="1"/>
  <c r="E182"/>
  <c r="E190"/>
  <c r="K190"/>
  <c r="M190" s="1"/>
  <c r="E198"/>
  <c r="E206"/>
  <c r="K206"/>
  <c r="M206" s="1"/>
  <c r="E214"/>
  <c r="E222"/>
  <c r="K222"/>
  <c r="M222" s="1"/>
  <c r="E230"/>
  <c r="E238"/>
  <c r="K238"/>
  <c r="M238" s="1"/>
  <c r="E246"/>
  <c r="E254"/>
  <c r="K254"/>
  <c r="M254" s="1"/>
  <c r="E262"/>
  <c r="E270"/>
  <c r="K270"/>
  <c r="M270" s="1"/>
  <c r="E278"/>
  <c r="E286"/>
  <c r="K286"/>
  <c r="M286" s="1"/>
  <c r="E294"/>
  <c r="E302"/>
  <c r="K302"/>
  <c r="M302" s="1"/>
  <c r="E13"/>
  <c r="E21"/>
  <c r="K21"/>
  <c r="M21" s="1"/>
  <c r="E29"/>
  <c r="E37"/>
  <c r="K37"/>
  <c r="M37" s="1"/>
  <c r="E45"/>
  <c r="E53"/>
  <c r="K53"/>
  <c r="M53" s="1"/>
  <c r="E61"/>
  <c r="E69"/>
  <c r="K69"/>
  <c r="M69" s="1"/>
  <c r="E77"/>
  <c r="E85"/>
  <c r="K85"/>
  <c r="M85" s="1"/>
  <c r="E93"/>
  <c r="E101"/>
  <c r="K101"/>
  <c r="M101" s="1"/>
  <c r="E109"/>
  <c r="E117"/>
  <c r="K117"/>
  <c r="M117" s="1"/>
  <c r="E125"/>
  <c r="E133"/>
  <c r="K133"/>
  <c r="M133" s="1"/>
  <c r="E141"/>
  <c r="E149"/>
  <c r="K149"/>
  <c r="M149" s="1"/>
  <c r="E157"/>
  <c r="E165"/>
  <c r="K165"/>
  <c r="M165" s="1"/>
  <c r="E173"/>
  <c r="E181"/>
  <c r="K181"/>
  <c r="M181" s="1"/>
  <c r="E189"/>
  <c r="E197"/>
  <c r="K197"/>
  <c r="M197" s="1"/>
  <c r="E205"/>
  <c r="E213"/>
  <c r="K213"/>
  <c r="M213" s="1"/>
  <c r="E221"/>
  <c r="E229"/>
  <c r="K229"/>
  <c r="M229" s="1"/>
  <c r="E237"/>
  <c r="E245"/>
  <c r="K245"/>
  <c r="M245" s="1"/>
  <c r="E253"/>
  <c r="E261"/>
  <c r="K261"/>
  <c r="M261" s="1"/>
  <c r="E269"/>
  <c r="E277"/>
  <c r="K277"/>
  <c r="M277" s="1"/>
  <c r="E285"/>
  <c r="E293"/>
  <c r="K293"/>
  <c r="M293" s="1"/>
  <c r="E301"/>
  <c r="M16"/>
  <c r="K24"/>
  <c r="M24" s="1"/>
  <c r="E32"/>
  <c r="K32"/>
  <c r="M32" s="1"/>
  <c r="K40"/>
  <c r="M40" s="1"/>
  <c r="E48"/>
  <c r="K48"/>
  <c r="M48" s="1"/>
  <c r="K56"/>
  <c r="M56" s="1"/>
  <c r="E64"/>
  <c r="K64"/>
  <c r="M64" s="1"/>
  <c r="K72"/>
  <c r="M72" s="1"/>
  <c r="E80"/>
  <c r="K80"/>
  <c r="M80" s="1"/>
  <c r="K88"/>
  <c r="M88" s="1"/>
  <c r="E96"/>
  <c r="K96"/>
  <c r="M96" s="1"/>
  <c r="K104"/>
  <c r="M104" s="1"/>
  <c r="E112"/>
  <c r="K112"/>
  <c r="M112" s="1"/>
  <c r="K120"/>
  <c r="M120" s="1"/>
  <c r="E128"/>
  <c r="K128"/>
  <c r="M128" s="1"/>
  <c r="K136"/>
  <c r="M136" s="1"/>
  <c r="E144"/>
  <c r="K144"/>
  <c r="M144" s="1"/>
  <c r="K152"/>
  <c r="M152" s="1"/>
  <c r="E160"/>
  <c r="K160"/>
  <c r="M160" s="1"/>
  <c r="K168"/>
  <c r="M168" s="1"/>
  <c r="E176"/>
  <c r="K176"/>
  <c r="M176" s="1"/>
  <c r="K184"/>
  <c r="M184" s="1"/>
  <c r="E192"/>
  <c r="K192"/>
  <c r="M192" s="1"/>
  <c r="K200"/>
  <c r="M200" s="1"/>
  <c r="E208"/>
  <c r="K208"/>
  <c r="M208" s="1"/>
  <c r="E224"/>
  <c r="K224"/>
  <c r="M224" s="1"/>
  <c r="E232"/>
  <c r="E240"/>
  <c r="K240"/>
  <c r="M240" s="1"/>
  <c r="E248"/>
  <c r="E256"/>
  <c r="K256"/>
  <c r="M256" s="1"/>
  <c r="E264"/>
  <c r="E272"/>
  <c r="K272"/>
  <c r="M272" s="1"/>
  <c r="E280"/>
  <c r="E288"/>
  <c r="K288"/>
  <c r="M288" s="1"/>
  <c r="E296"/>
  <c r="E304"/>
  <c r="K304"/>
  <c r="M304" s="1"/>
  <c r="K15"/>
  <c r="M15" s="1"/>
  <c r="E23"/>
  <c r="K23"/>
  <c r="M23" s="1"/>
  <c r="K31"/>
  <c r="M31" s="1"/>
  <c r="M39"/>
  <c r="E47"/>
  <c r="E55"/>
  <c r="K55"/>
  <c r="M55" s="1"/>
  <c r="E63"/>
  <c r="E71"/>
  <c r="K71"/>
  <c r="M71" s="1"/>
  <c r="E79"/>
  <c r="E87"/>
  <c r="K87"/>
  <c r="M87" s="1"/>
  <c r="E95"/>
  <c r="E103"/>
  <c r="K103"/>
  <c r="M103" s="1"/>
  <c r="M111"/>
  <c r="E119"/>
  <c r="K119"/>
  <c r="M119" s="1"/>
  <c r="K127"/>
  <c r="M127" s="1"/>
  <c r="E135"/>
  <c r="K135"/>
  <c r="M135" s="1"/>
  <c r="K143"/>
  <c r="M143" s="1"/>
  <c r="E151"/>
  <c r="K151"/>
  <c r="M151" s="1"/>
  <c r="E167"/>
  <c r="K167"/>
  <c r="M167" s="1"/>
  <c r="E175"/>
  <c r="E183"/>
  <c r="K183"/>
  <c r="M183" s="1"/>
  <c r="E191"/>
  <c r="E199"/>
  <c r="K199"/>
  <c r="M199" s="1"/>
  <c r="E207"/>
  <c r="E215"/>
  <c r="K215"/>
  <c r="M215" s="1"/>
  <c r="E223"/>
  <c r="E231"/>
  <c r="K231"/>
  <c r="M231" s="1"/>
  <c r="E239"/>
  <c r="E247"/>
  <c r="K247"/>
  <c r="M247" s="1"/>
  <c r="E255"/>
  <c r="E263"/>
  <c r="K263"/>
  <c r="M263" s="1"/>
  <c r="E271"/>
  <c r="E279"/>
  <c r="K279"/>
  <c r="M279" s="1"/>
  <c r="E287"/>
  <c r="E295"/>
  <c r="K295"/>
  <c r="M295" s="1"/>
  <c r="M303"/>
  <c r="M10"/>
  <c r="E22"/>
  <c r="E18"/>
  <c r="E105"/>
  <c r="E116"/>
  <c r="E172"/>
  <c r="E83"/>
  <c r="E38"/>
  <c r="E16"/>
  <c r="E216"/>
  <c r="E39"/>
  <c r="E111"/>
  <c r="E303"/>
  <c r="E10"/>
  <c r="C8"/>
  <c r="D5" i="3"/>
  <c r="E159" i="8" l="1"/>
  <c r="E195"/>
  <c r="E19"/>
  <c r="K8"/>
  <c r="M11" i="13"/>
  <c r="M304"/>
  <c r="N151" i="8"/>
  <c r="M152" i="13"/>
  <c r="N143" i="8"/>
  <c r="M144" i="13"/>
  <c r="N135" i="8"/>
  <c r="M136" i="13"/>
  <c r="N127" i="8"/>
  <c r="M128" i="13"/>
  <c r="N119" i="8"/>
  <c r="M120" i="13"/>
  <c r="M112"/>
  <c r="N31" i="8"/>
  <c r="M32" i="13"/>
  <c r="N23" i="8"/>
  <c r="M24" i="13"/>
  <c r="N15" i="8"/>
  <c r="M16" i="13"/>
  <c r="N304" i="8"/>
  <c r="M305" i="13"/>
  <c r="N296" i="8"/>
  <c r="M297" i="13"/>
  <c r="N288" i="8"/>
  <c r="M289" i="13"/>
  <c r="N280" i="8"/>
  <c r="M281" i="13"/>
  <c r="N272" i="8"/>
  <c r="M273" i="13"/>
  <c r="N264" i="8"/>
  <c r="M265" i="13"/>
  <c r="N256" i="8"/>
  <c r="M257" i="13"/>
  <c r="N248" i="8"/>
  <c r="M249" i="13"/>
  <c r="N240" i="8"/>
  <c r="M241" i="13"/>
  <c r="N232" i="8"/>
  <c r="M233" i="13"/>
  <c r="N224" i="8"/>
  <c r="M225" i="13"/>
  <c r="M217"/>
  <c r="N301" i="8"/>
  <c r="M302" i="13"/>
  <c r="N293" i="8"/>
  <c r="M294" i="13"/>
  <c r="N285" i="8"/>
  <c r="M286" i="13"/>
  <c r="N277" i="8"/>
  <c r="M278" i="13"/>
  <c r="N269" i="8"/>
  <c r="M270" i="13"/>
  <c r="N261" i="8"/>
  <c r="M262" i="13"/>
  <c r="N253" i="8"/>
  <c r="M254" i="13"/>
  <c r="N245" i="8"/>
  <c r="M246" i="13"/>
  <c r="N237" i="8"/>
  <c r="M238" i="13"/>
  <c r="N229" i="8"/>
  <c r="M230" i="13"/>
  <c r="N221" i="8"/>
  <c r="M222" i="13"/>
  <c r="N213" i="8"/>
  <c r="M214" i="13"/>
  <c r="N205" i="8"/>
  <c r="M206" i="13"/>
  <c r="N197" i="8"/>
  <c r="M198" i="13"/>
  <c r="N189" i="8"/>
  <c r="M190" i="13"/>
  <c r="N181" i="8"/>
  <c r="M182" i="13"/>
  <c r="N173" i="8"/>
  <c r="M174" i="13"/>
  <c r="N165" i="8"/>
  <c r="M166" i="13"/>
  <c r="N157" i="8"/>
  <c r="M158" i="13"/>
  <c r="N149" i="8"/>
  <c r="M150" i="13"/>
  <c r="N141" i="8"/>
  <c r="M142" i="13"/>
  <c r="N133" i="8"/>
  <c r="M134" i="13"/>
  <c r="N125" i="8"/>
  <c r="M126" i="13"/>
  <c r="N117" i="8"/>
  <c r="M118" i="13"/>
  <c r="N109" i="8"/>
  <c r="M110" i="13"/>
  <c r="N101" i="8"/>
  <c r="M102" i="13"/>
  <c r="N93" i="8"/>
  <c r="M94" i="13"/>
  <c r="N85" i="8"/>
  <c r="M86" i="13"/>
  <c r="N77" i="8"/>
  <c r="M78" i="13"/>
  <c r="N69" i="8"/>
  <c r="M70" i="13"/>
  <c r="N61" i="8"/>
  <c r="M62" i="13"/>
  <c r="N53" i="8"/>
  <c r="M54" i="13"/>
  <c r="N45" i="8"/>
  <c r="M46" i="13"/>
  <c r="N37" i="8"/>
  <c r="M38" i="13"/>
  <c r="N21" i="8"/>
  <c r="M22" i="13"/>
  <c r="N13" i="8"/>
  <c r="M14" i="13"/>
  <c r="N302" i="8"/>
  <c r="M303" i="13"/>
  <c r="N294" i="8"/>
  <c r="M295" i="13"/>
  <c r="N286" i="8"/>
  <c r="M287" i="13"/>
  <c r="N278" i="8"/>
  <c r="M279" i="13"/>
  <c r="N270" i="8"/>
  <c r="M271" i="13"/>
  <c r="N262" i="8"/>
  <c r="M263" i="13"/>
  <c r="N254" i="8"/>
  <c r="M255" i="13"/>
  <c r="N246" i="8"/>
  <c r="M247" i="13"/>
  <c r="N238" i="8"/>
  <c r="M239" i="13"/>
  <c r="N230" i="8"/>
  <c r="M231" i="13"/>
  <c r="N222" i="8"/>
  <c r="M223" i="13"/>
  <c r="N214" i="8"/>
  <c r="M215" i="13"/>
  <c r="N206" i="8"/>
  <c r="M207" i="13"/>
  <c r="N198" i="8"/>
  <c r="M199" i="13"/>
  <c r="N190" i="8"/>
  <c r="M191" i="13"/>
  <c r="N182" i="8"/>
  <c r="M183" i="13"/>
  <c r="N174" i="8"/>
  <c r="M175" i="13"/>
  <c r="N166" i="8"/>
  <c r="M167" i="13"/>
  <c r="N158" i="8"/>
  <c r="M159" i="13"/>
  <c r="N150" i="8"/>
  <c r="M151" i="13"/>
  <c r="N142" i="8"/>
  <c r="M143" i="13"/>
  <c r="N134" i="8"/>
  <c r="M135" i="13"/>
  <c r="N126" i="8"/>
  <c r="M127" i="13"/>
  <c r="N118" i="8"/>
  <c r="M119" i="13"/>
  <c r="N110" i="8"/>
  <c r="M111" i="13"/>
  <c r="N102" i="8"/>
  <c r="M103" i="13"/>
  <c r="N94" i="8"/>
  <c r="M95" i="13"/>
  <c r="N86" i="8"/>
  <c r="M87" i="13"/>
  <c r="N78" i="8"/>
  <c r="M79" i="13"/>
  <c r="N70" i="8"/>
  <c r="M71" i="13"/>
  <c r="N62" i="8"/>
  <c r="M63" i="13"/>
  <c r="N54" i="8"/>
  <c r="M55" i="13"/>
  <c r="N46" i="8"/>
  <c r="M47" i="13"/>
  <c r="M39"/>
  <c r="N14" i="8"/>
  <c r="M15" i="13"/>
  <c r="N12" i="8"/>
  <c r="M13" i="13"/>
  <c r="N299" i="8"/>
  <c r="M300" i="13"/>
  <c r="N291" i="8"/>
  <c r="M292" i="13"/>
  <c r="N283" i="8"/>
  <c r="M284" i="13"/>
  <c r="N275" i="8"/>
  <c r="M276" i="13"/>
  <c r="N267" i="8"/>
  <c r="M268" i="13"/>
  <c r="N259" i="8"/>
  <c r="M260" i="13"/>
  <c r="N251" i="8"/>
  <c r="M252" i="13"/>
  <c r="N243" i="8"/>
  <c r="M244" i="13"/>
  <c r="N235" i="8"/>
  <c r="M236" i="13"/>
  <c r="N227" i="8"/>
  <c r="M228" i="13"/>
  <c r="N219" i="8"/>
  <c r="M220" i="13"/>
  <c r="N211" i="8"/>
  <c r="M212" i="13"/>
  <c r="N203" i="8"/>
  <c r="M204" i="13"/>
  <c r="M196"/>
  <c r="N75" i="8"/>
  <c r="M76" i="13"/>
  <c r="N67" i="8"/>
  <c r="M68" i="13"/>
  <c r="N59" i="8"/>
  <c r="M60" i="13"/>
  <c r="N51" i="8"/>
  <c r="M52" i="13"/>
  <c r="N43" i="8"/>
  <c r="M44" i="13"/>
  <c r="N35" i="8"/>
  <c r="M36" i="13"/>
  <c r="N27" i="8"/>
  <c r="M28" i="13"/>
  <c r="M20"/>
  <c r="N164" i="8"/>
  <c r="M165" i="13"/>
  <c r="N156" i="8"/>
  <c r="M157" i="13"/>
  <c r="N148" i="8"/>
  <c r="M149" i="13"/>
  <c r="N140" i="8"/>
  <c r="M141" i="13"/>
  <c r="N132" i="8"/>
  <c r="M133" i="13"/>
  <c r="N124" i="8"/>
  <c r="M125" i="13"/>
  <c r="M117"/>
  <c r="N97" i="8"/>
  <c r="M98" i="13"/>
  <c r="N89" i="8"/>
  <c r="M90" i="13"/>
  <c r="N81" i="8"/>
  <c r="M82" i="13"/>
  <c r="N73" i="8"/>
  <c r="M74" i="13"/>
  <c r="N65" i="8"/>
  <c r="M66" i="13"/>
  <c r="N57" i="8"/>
  <c r="M58" i="13"/>
  <c r="N49" i="8"/>
  <c r="M50" i="13"/>
  <c r="N41" i="8"/>
  <c r="M42" i="13"/>
  <c r="N33" i="8"/>
  <c r="M34" i="13"/>
  <c r="N282" i="8"/>
  <c r="M283" i="13"/>
  <c r="N266" i="8"/>
  <c r="M267" i="13"/>
  <c r="N250" i="8"/>
  <c r="M251" i="13"/>
  <c r="N234" i="8"/>
  <c r="M235" i="13"/>
  <c r="N226" i="8"/>
  <c r="M227" i="13"/>
  <c r="N210" i="8"/>
  <c r="M211" i="13"/>
  <c r="N194" i="8"/>
  <c r="M195" i="13"/>
  <c r="N178" i="8"/>
  <c r="M179" i="13"/>
  <c r="N162" i="8"/>
  <c r="M163" i="13"/>
  <c r="N146" i="8"/>
  <c r="M147" i="13"/>
  <c r="N130" i="8"/>
  <c r="M131" i="13"/>
  <c r="N114" i="8"/>
  <c r="M115" i="13"/>
  <c r="N98" i="8"/>
  <c r="M99" i="13"/>
  <c r="N82" i="8"/>
  <c r="M83" i="13"/>
  <c r="N66" i="8"/>
  <c r="M67" i="13"/>
  <c r="N50" i="8"/>
  <c r="M51" i="13"/>
  <c r="N34" i="8"/>
  <c r="M35" i="13"/>
  <c r="M19"/>
  <c r="N295" i="8"/>
  <c r="M296" i="13"/>
  <c r="N287" i="8"/>
  <c r="M288" i="13"/>
  <c r="N279" i="8"/>
  <c r="M280" i="13"/>
  <c r="N271" i="8"/>
  <c r="M272" i="13"/>
  <c r="N263" i="8"/>
  <c r="M264" i="13"/>
  <c r="N255" i="8"/>
  <c r="M256" i="13"/>
  <c r="N247" i="8"/>
  <c r="M248" i="13"/>
  <c r="N239" i="8"/>
  <c r="M240" i="13"/>
  <c r="N231" i="8"/>
  <c r="M232" i="13"/>
  <c r="N223" i="8"/>
  <c r="M224" i="13"/>
  <c r="N215" i="8"/>
  <c r="M216" i="13"/>
  <c r="N207" i="8"/>
  <c r="M208" i="13"/>
  <c r="N199" i="8"/>
  <c r="M200" i="13"/>
  <c r="N191" i="8"/>
  <c r="M192" i="13"/>
  <c r="N183" i="8"/>
  <c r="M184" i="13"/>
  <c r="N175" i="8"/>
  <c r="M176" i="13"/>
  <c r="N167" i="8"/>
  <c r="M168" i="13"/>
  <c r="M160"/>
  <c r="N103" i="8"/>
  <c r="M104" i="13"/>
  <c r="N95" i="8"/>
  <c r="M96" i="13"/>
  <c r="N87" i="8"/>
  <c r="M88" i="13"/>
  <c r="N79" i="8"/>
  <c r="M80" i="13"/>
  <c r="N71" i="8"/>
  <c r="M72" i="13"/>
  <c r="N63" i="8"/>
  <c r="M64" i="13"/>
  <c r="N55" i="8"/>
  <c r="M56" i="13"/>
  <c r="N47" i="8"/>
  <c r="M48" i="13"/>
  <c r="M40"/>
  <c r="N208" i="8"/>
  <c r="M209" i="13"/>
  <c r="N200" i="8"/>
  <c r="M201" i="13"/>
  <c r="N192" i="8"/>
  <c r="M193" i="13"/>
  <c r="N184" i="8"/>
  <c r="M185" i="13"/>
  <c r="N176" i="8"/>
  <c r="M177" i="13"/>
  <c r="N168" i="8"/>
  <c r="M169" i="13"/>
  <c r="N160" i="8"/>
  <c r="M161" i="13"/>
  <c r="N152" i="8"/>
  <c r="M153" i="13"/>
  <c r="N144" i="8"/>
  <c r="M145" i="13"/>
  <c r="N136" i="8"/>
  <c r="M137" i="13"/>
  <c r="N128" i="8"/>
  <c r="M129" i="13"/>
  <c r="N120" i="8"/>
  <c r="M121" i="13"/>
  <c r="N112" i="8"/>
  <c r="M113" i="13"/>
  <c r="N104" i="8"/>
  <c r="M105" i="13"/>
  <c r="N96" i="8"/>
  <c r="M97" i="13"/>
  <c r="N88" i="8"/>
  <c r="M89" i="13"/>
  <c r="N80" i="8"/>
  <c r="M81" i="13"/>
  <c r="N72" i="8"/>
  <c r="M73" i="13"/>
  <c r="N64" i="8"/>
  <c r="M65" i="13"/>
  <c r="N56" i="8"/>
  <c r="M57" i="13"/>
  <c r="N48" i="8"/>
  <c r="M49" i="13"/>
  <c r="N40" i="8"/>
  <c r="M41" i="13"/>
  <c r="N32" i="8"/>
  <c r="M33" i="13"/>
  <c r="N24" i="8"/>
  <c r="M25" i="13"/>
  <c r="M17"/>
  <c r="N30" i="8"/>
  <c r="M31" i="13"/>
  <c r="M23"/>
  <c r="N187" i="8"/>
  <c r="M188" i="13"/>
  <c r="N179" i="8"/>
  <c r="M180" i="13"/>
  <c r="N171" i="8"/>
  <c r="M172" i="13"/>
  <c r="N163" i="8"/>
  <c r="M164" i="13"/>
  <c r="N155" i="8"/>
  <c r="M156" i="13"/>
  <c r="N147" i="8"/>
  <c r="M148" i="13"/>
  <c r="N139" i="8"/>
  <c r="M140" i="13"/>
  <c r="N131" i="8"/>
  <c r="M132" i="13"/>
  <c r="N123" i="8"/>
  <c r="M124" i="13"/>
  <c r="N115" i="8"/>
  <c r="M116" i="13"/>
  <c r="N107" i="8"/>
  <c r="M108" i="13"/>
  <c r="N99" i="8"/>
  <c r="M100" i="13"/>
  <c r="N91" i="8"/>
  <c r="M92" i="13"/>
  <c r="M84"/>
  <c r="N11" i="8"/>
  <c r="M12" i="13"/>
  <c r="N300" i="8"/>
  <c r="M301" i="13"/>
  <c r="N292" i="8"/>
  <c r="M293" i="13"/>
  <c r="N284" i="8"/>
  <c r="M285" i="13"/>
  <c r="M277"/>
  <c r="N268" i="8"/>
  <c r="M269" i="13"/>
  <c r="N260" i="8"/>
  <c r="M261" i="13"/>
  <c r="N252" i="8"/>
  <c r="M253" i="13"/>
  <c r="N244" i="8"/>
  <c r="M245" i="13"/>
  <c r="N236" i="8"/>
  <c r="M237" i="13"/>
  <c r="N228" i="8"/>
  <c r="M229" i="13"/>
  <c r="N220" i="8"/>
  <c r="M221" i="13"/>
  <c r="N212" i="8"/>
  <c r="M213" i="13"/>
  <c r="N204" i="8"/>
  <c r="M205" i="13"/>
  <c r="N196" i="8"/>
  <c r="M197" i="13"/>
  <c r="N188" i="8"/>
  <c r="M189" i="13"/>
  <c r="N180" i="8"/>
  <c r="M181" i="13"/>
  <c r="M173"/>
  <c r="N108" i="8"/>
  <c r="M109" i="13"/>
  <c r="N100" i="8"/>
  <c r="M101" i="13"/>
  <c r="N92" i="8"/>
  <c r="M93" i="13"/>
  <c r="N84" i="8"/>
  <c r="M85" i="13"/>
  <c r="N76" i="8"/>
  <c r="M77" i="13"/>
  <c r="N68" i="8"/>
  <c r="M69" i="13"/>
  <c r="N60" i="8"/>
  <c r="M61" i="13"/>
  <c r="N52" i="8"/>
  <c r="M53" i="13"/>
  <c r="N44" i="8"/>
  <c r="M45" i="13"/>
  <c r="N36" i="8"/>
  <c r="M37" i="13"/>
  <c r="N28" i="8"/>
  <c r="M29" i="13"/>
  <c r="N20" i="8"/>
  <c r="M21" i="13"/>
  <c r="N305" i="8"/>
  <c r="M306" i="13"/>
  <c r="N297" i="8"/>
  <c r="M298" i="13"/>
  <c r="N289" i="8"/>
  <c r="M290" i="13"/>
  <c r="N281" i="8"/>
  <c r="M282" i="13"/>
  <c r="N273" i="8"/>
  <c r="M274" i="13"/>
  <c r="N265" i="8"/>
  <c r="M266" i="13"/>
  <c r="N257" i="8"/>
  <c r="M258" i="13"/>
  <c r="N249" i="8"/>
  <c r="M250" i="13"/>
  <c r="N241" i="8"/>
  <c r="M242" i="13"/>
  <c r="N233" i="8"/>
  <c r="M234" i="13"/>
  <c r="N225" i="8"/>
  <c r="M226" i="13"/>
  <c r="N217" i="8"/>
  <c r="M218" i="13"/>
  <c r="N209" i="8"/>
  <c r="M210" i="13"/>
  <c r="N201" i="8"/>
  <c r="M202" i="13"/>
  <c r="N193" i="8"/>
  <c r="M194" i="13"/>
  <c r="N185" i="8"/>
  <c r="M186" i="13"/>
  <c r="N177" i="8"/>
  <c r="M178" i="13"/>
  <c r="N169" i="8"/>
  <c r="M170" i="13"/>
  <c r="N161" i="8"/>
  <c r="M162" i="13"/>
  <c r="N153" i="8"/>
  <c r="M154" i="13"/>
  <c r="N145" i="8"/>
  <c r="M146" i="13"/>
  <c r="N137" i="8"/>
  <c r="M138" i="13"/>
  <c r="N129" i="8"/>
  <c r="M130" i="13"/>
  <c r="N121" i="8"/>
  <c r="M122" i="13"/>
  <c r="N113" i="8"/>
  <c r="M114" i="13"/>
  <c r="M106"/>
  <c r="N25" i="8"/>
  <c r="M26" i="13"/>
  <c r="N17" i="8"/>
  <c r="M18" i="13"/>
  <c r="N298" i="8"/>
  <c r="M299" i="13"/>
  <c r="N290" i="8"/>
  <c r="M291" i="13"/>
  <c r="N274" i="8"/>
  <c r="M275" i="13"/>
  <c r="N258" i="8"/>
  <c r="M259" i="13"/>
  <c r="N242" i="8"/>
  <c r="M243" i="13"/>
  <c r="N218" i="8"/>
  <c r="M219" i="13"/>
  <c r="N202" i="8"/>
  <c r="M203" i="13"/>
  <c r="N186" i="8"/>
  <c r="M187" i="13"/>
  <c r="N170" i="8"/>
  <c r="M171" i="13"/>
  <c r="N154" i="8"/>
  <c r="M155" i="13"/>
  <c r="N138" i="8"/>
  <c r="M139" i="13"/>
  <c r="N122" i="8"/>
  <c r="M123" i="13"/>
  <c r="N106" i="8"/>
  <c r="M107" i="13"/>
  <c r="N90" i="8"/>
  <c r="M91" i="13"/>
  <c r="N74" i="8"/>
  <c r="M75" i="13"/>
  <c r="N58" i="8"/>
  <c r="M59" i="13"/>
  <c r="N42" i="8"/>
  <c r="M43" i="13"/>
  <c r="N26" i="8"/>
  <c r="M27" i="13"/>
  <c r="M29" i="8"/>
  <c r="N39"/>
  <c r="N16"/>
  <c r="N19"/>
  <c r="N105"/>
  <c r="N303"/>
  <c r="N159"/>
  <c r="N111"/>
  <c r="N216"/>
  <c r="N38"/>
  <c r="N22"/>
  <c r="N195"/>
  <c r="N83"/>
  <c r="N172"/>
  <c r="N116"/>
  <c r="N18"/>
  <c r="E8"/>
  <c r="B22" i="18" s="1"/>
  <c r="B23" s="1"/>
  <c r="B24" s="1"/>
  <c r="N10" i="8"/>
  <c r="M8"/>
  <c r="E14" i="1"/>
  <c r="E12"/>
  <c r="B12"/>
  <c r="B15" i="18" l="1"/>
  <c r="M30" i="13"/>
  <c r="Q27"/>
  <c r="Z27" s="1"/>
  <c r="V27"/>
  <c r="Q43"/>
  <c r="Z43" s="1"/>
  <c r="V43"/>
  <c r="Q59"/>
  <c r="Z59" s="1"/>
  <c r="V59"/>
  <c r="Q75"/>
  <c r="Z75" s="1"/>
  <c r="V75"/>
  <c r="Q91"/>
  <c r="Z91" s="1"/>
  <c r="V91"/>
  <c r="Q107"/>
  <c r="Z107" s="1"/>
  <c r="V107"/>
  <c r="Q123"/>
  <c r="Z123" s="1"/>
  <c r="V123"/>
  <c r="Q139"/>
  <c r="Z139" s="1"/>
  <c r="V139"/>
  <c r="Q155"/>
  <c r="Z155" s="1"/>
  <c r="V155"/>
  <c r="Q171"/>
  <c r="Z171" s="1"/>
  <c r="V171"/>
  <c r="Q187"/>
  <c r="Z187" s="1"/>
  <c r="V187"/>
  <c r="Q203"/>
  <c r="Z203" s="1"/>
  <c r="V203"/>
  <c r="Q219"/>
  <c r="Z219" s="1"/>
  <c r="V219"/>
  <c r="Q243"/>
  <c r="Z243" s="1"/>
  <c r="V243"/>
  <c r="V259"/>
  <c r="Q259"/>
  <c r="Z259" s="1"/>
  <c r="Q275"/>
  <c r="Z275" s="1"/>
  <c r="V275"/>
  <c r="Q291"/>
  <c r="Z291" s="1"/>
  <c r="V291"/>
  <c r="Q299"/>
  <c r="Z299" s="1"/>
  <c r="V299"/>
  <c r="V18"/>
  <c r="Q18"/>
  <c r="Z18" s="1"/>
  <c r="V26"/>
  <c r="Q26"/>
  <c r="Z26" s="1"/>
  <c r="V106"/>
  <c r="Q106"/>
  <c r="Z106" s="1"/>
  <c r="V181"/>
  <c r="Q181"/>
  <c r="Z181" s="1"/>
  <c r="V189"/>
  <c r="Q189"/>
  <c r="Z189" s="1"/>
  <c r="V197"/>
  <c r="Q197"/>
  <c r="Z197" s="1"/>
  <c r="V205"/>
  <c r="Q205"/>
  <c r="Z205" s="1"/>
  <c r="V213"/>
  <c r="Q213"/>
  <c r="Z213" s="1"/>
  <c r="V221"/>
  <c r="Q221"/>
  <c r="Z221" s="1"/>
  <c r="V229"/>
  <c r="Q229"/>
  <c r="Z229" s="1"/>
  <c r="V237"/>
  <c r="Q237"/>
  <c r="Z237" s="1"/>
  <c r="V245"/>
  <c r="Q245"/>
  <c r="Z245" s="1"/>
  <c r="V253"/>
  <c r="Q253"/>
  <c r="Z253" s="1"/>
  <c r="V261"/>
  <c r="Q261"/>
  <c r="Z261" s="1"/>
  <c r="V269"/>
  <c r="Q269"/>
  <c r="Z269" s="1"/>
  <c r="V277"/>
  <c r="Q277"/>
  <c r="Z277" s="1"/>
  <c r="V92"/>
  <c r="Q92"/>
  <c r="Z92" s="1"/>
  <c r="V100"/>
  <c r="Q100"/>
  <c r="Z100" s="1"/>
  <c r="V108"/>
  <c r="Q108"/>
  <c r="Z108" s="1"/>
  <c r="V116"/>
  <c r="Q116"/>
  <c r="Z116" s="1"/>
  <c r="V124"/>
  <c r="Q124"/>
  <c r="Z124" s="1"/>
  <c r="V132"/>
  <c r="Q132"/>
  <c r="Z132" s="1"/>
  <c r="V140"/>
  <c r="Q140"/>
  <c r="Z140" s="1"/>
  <c r="V148"/>
  <c r="Q148"/>
  <c r="Z148" s="1"/>
  <c r="V156"/>
  <c r="Q156"/>
  <c r="Z156" s="1"/>
  <c r="V164"/>
  <c r="Q164"/>
  <c r="Z164" s="1"/>
  <c r="V172"/>
  <c r="Q172"/>
  <c r="Z172" s="1"/>
  <c r="V114"/>
  <c r="Q114"/>
  <c r="Z114" s="1"/>
  <c r="V122"/>
  <c r="Q122"/>
  <c r="Z122" s="1"/>
  <c r="V130"/>
  <c r="Q130"/>
  <c r="Z130" s="1"/>
  <c r="V138"/>
  <c r="Q138"/>
  <c r="Z138" s="1"/>
  <c r="V146"/>
  <c r="Q146"/>
  <c r="Z146" s="1"/>
  <c r="V154"/>
  <c r="Q154"/>
  <c r="Z154" s="1"/>
  <c r="V162"/>
  <c r="Q162"/>
  <c r="Z162" s="1"/>
  <c r="V170"/>
  <c r="Q170"/>
  <c r="Z170" s="1"/>
  <c r="V178"/>
  <c r="Q178"/>
  <c r="Z178" s="1"/>
  <c r="V186"/>
  <c r="Q186"/>
  <c r="Z186" s="1"/>
  <c r="V194"/>
  <c r="Q194"/>
  <c r="Z194" s="1"/>
  <c r="V202"/>
  <c r="Q202"/>
  <c r="Z202" s="1"/>
  <c r="V210"/>
  <c r="Q210"/>
  <c r="Z210" s="1"/>
  <c r="V218"/>
  <c r="Q218"/>
  <c r="Z218" s="1"/>
  <c r="V226"/>
  <c r="Q226"/>
  <c r="Z226" s="1"/>
  <c r="V234"/>
  <c r="Q234"/>
  <c r="Z234" s="1"/>
  <c r="V242"/>
  <c r="Q242"/>
  <c r="Z242" s="1"/>
  <c r="V250"/>
  <c r="Q250"/>
  <c r="Z250" s="1"/>
  <c r="V258"/>
  <c r="Q258"/>
  <c r="Z258" s="1"/>
  <c r="V266"/>
  <c r="Q266"/>
  <c r="Z266" s="1"/>
  <c r="V274"/>
  <c r="Q274"/>
  <c r="Z274" s="1"/>
  <c r="V282"/>
  <c r="Q282"/>
  <c r="Z282" s="1"/>
  <c r="V290"/>
  <c r="Q290"/>
  <c r="Z290" s="1"/>
  <c r="V298"/>
  <c r="Q298"/>
  <c r="Z298" s="1"/>
  <c r="V306"/>
  <c r="Q306"/>
  <c r="Z306" s="1"/>
  <c r="V21"/>
  <c r="Q21"/>
  <c r="Z21" s="1"/>
  <c r="V29"/>
  <c r="Q29"/>
  <c r="Z29" s="1"/>
  <c r="V37"/>
  <c r="Q37"/>
  <c r="Z37" s="1"/>
  <c r="V45"/>
  <c r="Q45"/>
  <c r="Z45" s="1"/>
  <c r="V53"/>
  <c r="Q53"/>
  <c r="Z53" s="1"/>
  <c r="V61"/>
  <c r="Q61"/>
  <c r="Z61" s="1"/>
  <c r="V69"/>
  <c r="Q69"/>
  <c r="Z69" s="1"/>
  <c r="V77"/>
  <c r="Q77"/>
  <c r="Z77" s="1"/>
  <c r="V85"/>
  <c r="Q85"/>
  <c r="Z85" s="1"/>
  <c r="V93"/>
  <c r="Q93"/>
  <c r="Z93" s="1"/>
  <c r="V101"/>
  <c r="Q101"/>
  <c r="Z101" s="1"/>
  <c r="V109"/>
  <c r="Q109"/>
  <c r="Z109" s="1"/>
  <c r="V173"/>
  <c r="Q173"/>
  <c r="Z173" s="1"/>
  <c r="V285"/>
  <c r="Q285"/>
  <c r="Z285" s="1"/>
  <c r="V293"/>
  <c r="Q293"/>
  <c r="Z293" s="1"/>
  <c r="V301"/>
  <c r="Q301"/>
  <c r="Z301" s="1"/>
  <c r="V12"/>
  <c r="Q12"/>
  <c r="Z12" s="1"/>
  <c r="V84"/>
  <c r="Q84"/>
  <c r="Z84" s="1"/>
  <c r="V31"/>
  <c r="Q31"/>
  <c r="Z31" s="1"/>
  <c r="V17"/>
  <c r="Q17"/>
  <c r="Z17" s="1"/>
  <c r="V180"/>
  <c r="Q180"/>
  <c r="Z180" s="1"/>
  <c r="V188"/>
  <c r="Q188"/>
  <c r="Z188" s="1"/>
  <c r="V23"/>
  <c r="Q23"/>
  <c r="Z23" s="1"/>
  <c r="V25"/>
  <c r="Q25"/>
  <c r="Z25" s="1"/>
  <c r="V33"/>
  <c r="Q33"/>
  <c r="Z33" s="1"/>
  <c r="V41"/>
  <c r="Q41"/>
  <c r="Z41" s="1"/>
  <c r="V49"/>
  <c r="Q49"/>
  <c r="Z49" s="1"/>
  <c r="V57"/>
  <c r="Q57"/>
  <c r="Z57" s="1"/>
  <c r="V65"/>
  <c r="Q65"/>
  <c r="Z65" s="1"/>
  <c r="V73"/>
  <c r="Q73"/>
  <c r="Z73" s="1"/>
  <c r="V81"/>
  <c r="Q81"/>
  <c r="Z81" s="1"/>
  <c r="V89"/>
  <c r="Q89"/>
  <c r="Z89" s="1"/>
  <c r="V97"/>
  <c r="Q97"/>
  <c r="Z97" s="1"/>
  <c r="V105"/>
  <c r="Q105"/>
  <c r="Z105" s="1"/>
  <c r="V113"/>
  <c r="Q113"/>
  <c r="Z113" s="1"/>
  <c r="V121"/>
  <c r="Q121"/>
  <c r="Z121" s="1"/>
  <c r="V129"/>
  <c r="Q129"/>
  <c r="Z129" s="1"/>
  <c r="V137"/>
  <c r="Q137"/>
  <c r="Z137" s="1"/>
  <c r="V145"/>
  <c r="Q145"/>
  <c r="Z145" s="1"/>
  <c r="V153"/>
  <c r="Q153"/>
  <c r="Z153" s="1"/>
  <c r="V161"/>
  <c r="Q161"/>
  <c r="Z161" s="1"/>
  <c r="V169"/>
  <c r="Q169"/>
  <c r="Z169" s="1"/>
  <c r="V177"/>
  <c r="Q177"/>
  <c r="Z177" s="1"/>
  <c r="V185"/>
  <c r="Q185"/>
  <c r="Z185" s="1"/>
  <c r="V193"/>
  <c r="Q193"/>
  <c r="Z193" s="1"/>
  <c r="V201"/>
  <c r="Q201"/>
  <c r="Z201" s="1"/>
  <c r="V209"/>
  <c r="Q209"/>
  <c r="Z209" s="1"/>
  <c r="V40"/>
  <c r="Q40"/>
  <c r="Z40" s="1"/>
  <c r="V168"/>
  <c r="Q168"/>
  <c r="Z168" s="1"/>
  <c r="V176"/>
  <c r="Q176"/>
  <c r="Z176" s="1"/>
  <c r="V184"/>
  <c r="Q184"/>
  <c r="Z184" s="1"/>
  <c r="V192"/>
  <c r="Q192"/>
  <c r="Z192" s="1"/>
  <c r="V200"/>
  <c r="Q200"/>
  <c r="Z200" s="1"/>
  <c r="V208"/>
  <c r="Q208"/>
  <c r="Z208" s="1"/>
  <c r="V216"/>
  <c r="Q216"/>
  <c r="Z216" s="1"/>
  <c r="V224"/>
  <c r="Q224"/>
  <c r="Z224" s="1"/>
  <c r="V232"/>
  <c r="Q232"/>
  <c r="Z232" s="1"/>
  <c r="V240"/>
  <c r="Q240"/>
  <c r="Z240" s="1"/>
  <c r="V248"/>
  <c r="Q248"/>
  <c r="Z248" s="1"/>
  <c r="V256"/>
  <c r="Q256"/>
  <c r="Z256" s="1"/>
  <c r="V264"/>
  <c r="Q264"/>
  <c r="Z264" s="1"/>
  <c r="V272"/>
  <c r="Q272"/>
  <c r="Z272" s="1"/>
  <c r="V280"/>
  <c r="Q280"/>
  <c r="Z280" s="1"/>
  <c r="V288"/>
  <c r="Q288"/>
  <c r="Z288" s="1"/>
  <c r="V296"/>
  <c r="Q296"/>
  <c r="Z296" s="1"/>
  <c r="Q19"/>
  <c r="Z19" s="1"/>
  <c r="V19"/>
  <c r="V125"/>
  <c r="Q125"/>
  <c r="Z125" s="1"/>
  <c r="V133"/>
  <c r="Q133"/>
  <c r="Z133" s="1"/>
  <c r="V141"/>
  <c r="Q141"/>
  <c r="Z141" s="1"/>
  <c r="V149"/>
  <c r="Q149"/>
  <c r="Z149" s="1"/>
  <c r="V157"/>
  <c r="Q157"/>
  <c r="Z157" s="1"/>
  <c r="V165"/>
  <c r="Q165"/>
  <c r="Z165" s="1"/>
  <c r="V20"/>
  <c r="Q20"/>
  <c r="Z20" s="1"/>
  <c r="V204"/>
  <c r="Q204"/>
  <c r="Z204" s="1"/>
  <c r="V48"/>
  <c r="Q48"/>
  <c r="Z48" s="1"/>
  <c r="V56"/>
  <c r="Q56"/>
  <c r="Z56" s="1"/>
  <c r="V64"/>
  <c r="Q64"/>
  <c r="Z64" s="1"/>
  <c r="V72"/>
  <c r="Q72"/>
  <c r="Z72" s="1"/>
  <c r="V80"/>
  <c r="Q80"/>
  <c r="Z80" s="1"/>
  <c r="V88"/>
  <c r="Q88"/>
  <c r="Z88" s="1"/>
  <c r="V96"/>
  <c r="Q96"/>
  <c r="Z96" s="1"/>
  <c r="V104"/>
  <c r="Q104"/>
  <c r="Z104" s="1"/>
  <c r="V160"/>
  <c r="Q160"/>
  <c r="Z160" s="1"/>
  <c r="Q35"/>
  <c r="Z35" s="1"/>
  <c r="V35"/>
  <c r="Q51"/>
  <c r="Z51" s="1"/>
  <c r="V51"/>
  <c r="Q67"/>
  <c r="Z67" s="1"/>
  <c r="V67"/>
  <c r="Q83"/>
  <c r="Z83" s="1"/>
  <c r="V83"/>
  <c r="Q99"/>
  <c r="Z99" s="1"/>
  <c r="V99"/>
  <c r="Q115"/>
  <c r="Z115" s="1"/>
  <c r="V115"/>
  <c r="Q131"/>
  <c r="Z131" s="1"/>
  <c r="V131"/>
  <c r="Q147"/>
  <c r="Z147" s="1"/>
  <c r="V147"/>
  <c r="Q163"/>
  <c r="Z163" s="1"/>
  <c r="V163"/>
  <c r="Q179"/>
  <c r="Z179" s="1"/>
  <c r="V179"/>
  <c r="Q195"/>
  <c r="Z195" s="1"/>
  <c r="V195"/>
  <c r="Q211"/>
  <c r="Z211" s="1"/>
  <c r="V211"/>
  <c r="Q227"/>
  <c r="Z227" s="1"/>
  <c r="V227"/>
  <c r="Q235"/>
  <c r="Z235" s="1"/>
  <c r="V235"/>
  <c r="Q251"/>
  <c r="Z251" s="1"/>
  <c r="V251"/>
  <c r="Q267"/>
  <c r="Z267" s="1"/>
  <c r="V267"/>
  <c r="Q283"/>
  <c r="Z283" s="1"/>
  <c r="V283"/>
  <c r="V34"/>
  <c r="Q34"/>
  <c r="Z34" s="1"/>
  <c r="V42"/>
  <c r="Q42"/>
  <c r="Z42" s="1"/>
  <c r="V50"/>
  <c r="Q50"/>
  <c r="Z50" s="1"/>
  <c r="V58"/>
  <c r="Q58"/>
  <c r="Z58" s="1"/>
  <c r="V66"/>
  <c r="Q66"/>
  <c r="Z66" s="1"/>
  <c r="V74"/>
  <c r="Q74"/>
  <c r="Z74" s="1"/>
  <c r="V82"/>
  <c r="Q82"/>
  <c r="Z82" s="1"/>
  <c r="V90"/>
  <c r="Q90"/>
  <c r="Z90" s="1"/>
  <c r="V98"/>
  <c r="Q98"/>
  <c r="Z98" s="1"/>
  <c r="V117"/>
  <c r="Q117"/>
  <c r="Z117" s="1"/>
  <c r="V28"/>
  <c r="Q28"/>
  <c r="Z28" s="1"/>
  <c r="V36"/>
  <c r="Q36"/>
  <c r="Z36" s="1"/>
  <c r="V44"/>
  <c r="Q44"/>
  <c r="Z44" s="1"/>
  <c r="V52"/>
  <c r="Q52"/>
  <c r="Z52" s="1"/>
  <c r="V60"/>
  <c r="Q60"/>
  <c r="Z60" s="1"/>
  <c r="V68"/>
  <c r="Q68"/>
  <c r="Z68" s="1"/>
  <c r="V76"/>
  <c r="Q76"/>
  <c r="Z76" s="1"/>
  <c r="V196"/>
  <c r="Q196"/>
  <c r="Z196" s="1"/>
  <c r="V47"/>
  <c r="Q47"/>
  <c r="Z47" s="1"/>
  <c r="V55"/>
  <c r="Q55"/>
  <c r="Z55" s="1"/>
  <c r="V212"/>
  <c r="Q212"/>
  <c r="Z212" s="1"/>
  <c r="V220"/>
  <c r="Q220"/>
  <c r="Z220" s="1"/>
  <c r="V228"/>
  <c r="Q228"/>
  <c r="Z228" s="1"/>
  <c r="V236"/>
  <c r="Q236"/>
  <c r="Z236" s="1"/>
  <c r="V244"/>
  <c r="Q244"/>
  <c r="Z244" s="1"/>
  <c r="V252"/>
  <c r="Q252"/>
  <c r="Z252" s="1"/>
  <c r="V260"/>
  <c r="Q260"/>
  <c r="Z260" s="1"/>
  <c r="V268"/>
  <c r="Q268"/>
  <c r="Z268" s="1"/>
  <c r="V276"/>
  <c r="Q276"/>
  <c r="Z276" s="1"/>
  <c r="V284"/>
  <c r="Q284"/>
  <c r="Z284" s="1"/>
  <c r="V292"/>
  <c r="Q292"/>
  <c r="Z292" s="1"/>
  <c r="V300"/>
  <c r="Q300"/>
  <c r="Z300" s="1"/>
  <c r="V13"/>
  <c r="Q13"/>
  <c r="Z13" s="1"/>
  <c r="Q15"/>
  <c r="Z15" s="1"/>
  <c r="V15"/>
  <c r="V39"/>
  <c r="Q39"/>
  <c r="Z39" s="1"/>
  <c r="V225"/>
  <c r="Q225"/>
  <c r="Z225" s="1"/>
  <c r="V233"/>
  <c r="Q233"/>
  <c r="Z233" s="1"/>
  <c r="V241"/>
  <c r="Q241"/>
  <c r="Z241" s="1"/>
  <c r="V249"/>
  <c r="Q249"/>
  <c r="Z249" s="1"/>
  <c r="V257"/>
  <c r="Q257"/>
  <c r="Z257" s="1"/>
  <c r="V265"/>
  <c r="Q265"/>
  <c r="Z265" s="1"/>
  <c r="V273"/>
  <c r="Q273"/>
  <c r="Z273" s="1"/>
  <c r="V281"/>
  <c r="Q281"/>
  <c r="Z281" s="1"/>
  <c r="V289"/>
  <c r="Q289"/>
  <c r="Z289" s="1"/>
  <c r="V297"/>
  <c r="Q297"/>
  <c r="Z297" s="1"/>
  <c r="V305"/>
  <c r="Q305"/>
  <c r="Z305" s="1"/>
  <c r="V16"/>
  <c r="Q16"/>
  <c r="Z16" s="1"/>
  <c r="V24"/>
  <c r="Q24"/>
  <c r="Z24" s="1"/>
  <c r="V32"/>
  <c r="Q32"/>
  <c r="Z32" s="1"/>
  <c r="V112"/>
  <c r="Q112"/>
  <c r="Z112" s="1"/>
  <c r="Q11"/>
  <c r="Z11" s="1"/>
  <c r="V11"/>
  <c r="M9"/>
  <c r="V63"/>
  <c r="Q63"/>
  <c r="Z63" s="1"/>
  <c r="V71"/>
  <c r="Q71"/>
  <c r="Z71" s="1"/>
  <c r="V79"/>
  <c r="Q79"/>
  <c r="Z79" s="1"/>
  <c r="V87"/>
  <c r="Q87"/>
  <c r="Z87" s="1"/>
  <c r="V95"/>
  <c r="Q95"/>
  <c r="Z95" s="1"/>
  <c r="V103"/>
  <c r="Q103"/>
  <c r="Z103" s="1"/>
  <c r="V111"/>
  <c r="Q111"/>
  <c r="Z111" s="1"/>
  <c r="V119"/>
  <c r="Q119"/>
  <c r="Z119" s="1"/>
  <c r="V127"/>
  <c r="Q127"/>
  <c r="Z127" s="1"/>
  <c r="V135"/>
  <c r="Q135"/>
  <c r="Z135" s="1"/>
  <c r="V143"/>
  <c r="Q143"/>
  <c r="Z143" s="1"/>
  <c r="V151"/>
  <c r="Q151"/>
  <c r="Z151" s="1"/>
  <c r="V159"/>
  <c r="Q159"/>
  <c r="Z159" s="1"/>
  <c r="V167"/>
  <c r="Q167"/>
  <c r="Z167" s="1"/>
  <c r="V175"/>
  <c r="Q175"/>
  <c r="Z175" s="1"/>
  <c r="Q183"/>
  <c r="Z183" s="1"/>
  <c r="V183"/>
  <c r="Q191"/>
  <c r="Z191" s="1"/>
  <c r="V191"/>
  <c r="Q199"/>
  <c r="Z199" s="1"/>
  <c r="V199"/>
  <c r="Q207"/>
  <c r="Z207" s="1"/>
  <c r="V207"/>
  <c r="Q215"/>
  <c r="Z215" s="1"/>
  <c r="V215"/>
  <c r="Q223"/>
  <c r="Z223" s="1"/>
  <c r="V223"/>
  <c r="Q231"/>
  <c r="Z231" s="1"/>
  <c r="V231"/>
  <c r="Q239"/>
  <c r="Z239" s="1"/>
  <c r="V239"/>
  <c r="Q247"/>
  <c r="Z247" s="1"/>
  <c r="V247"/>
  <c r="Q255"/>
  <c r="Z255" s="1"/>
  <c r="V255"/>
  <c r="Q263"/>
  <c r="Z263" s="1"/>
  <c r="V263"/>
  <c r="V271"/>
  <c r="Q271"/>
  <c r="Z271" s="1"/>
  <c r="V279"/>
  <c r="Q279"/>
  <c r="Z279" s="1"/>
  <c r="V287"/>
  <c r="Q287"/>
  <c r="Z287" s="1"/>
  <c r="V295"/>
  <c r="Q295"/>
  <c r="Z295" s="1"/>
  <c r="V303"/>
  <c r="Q303"/>
  <c r="Z303" s="1"/>
  <c r="V14"/>
  <c r="Q14"/>
  <c r="Z14" s="1"/>
  <c r="V22"/>
  <c r="Q22"/>
  <c r="Z22" s="1"/>
  <c r="V38"/>
  <c r="Q38"/>
  <c r="Z38" s="1"/>
  <c r="V46"/>
  <c r="Q46"/>
  <c r="Z46" s="1"/>
  <c r="V54"/>
  <c r="Q54"/>
  <c r="Z54" s="1"/>
  <c r="V62"/>
  <c r="Q62"/>
  <c r="Z62" s="1"/>
  <c r="V70"/>
  <c r="Q70"/>
  <c r="Z70" s="1"/>
  <c r="V78"/>
  <c r="Q78"/>
  <c r="Z78" s="1"/>
  <c r="V86"/>
  <c r="Q86"/>
  <c r="Z86" s="1"/>
  <c r="V94"/>
  <c r="Q94"/>
  <c r="Z94" s="1"/>
  <c r="V102"/>
  <c r="Q102"/>
  <c r="Z102" s="1"/>
  <c r="V110"/>
  <c r="Q110"/>
  <c r="Z110" s="1"/>
  <c r="V118"/>
  <c r="Q118"/>
  <c r="Z118" s="1"/>
  <c r="V126"/>
  <c r="Q126"/>
  <c r="Z126" s="1"/>
  <c r="V134"/>
  <c r="Q134"/>
  <c r="Z134" s="1"/>
  <c r="V142"/>
  <c r="Q142"/>
  <c r="Z142" s="1"/>
  <c r="V150"/>
  <c r="Q150"/>
  <c r="Z150" s="1"/>
  <c r="V158"/>
  <c r="Q158"/>
  <c r="Z158" s="1"/>
  <c r="V166"/>
  <c r="Q166"/>
  <c r="Z166" s="1"/>
  <c r="V174"/>
  <c r="Q174"/>
  <c r="Z174" s="1"/>
  <c r="V182"/>
  <c r="Q182"/>
  <c r="Z182" s="1"/>
  <c r="V190"/>
  <c r="Q190"/>
  <c r="Z190" s="1"/>
  <c r="V198"/>
  <c r="Q198"/>
  <c r="Z198" s="1"/>
  <c r="V206"/>
  <c r="Q206"/>
  <c r="Z206" s="1"/>
  <c r="V214"/>
  <c r="Q214"/>
  <c r="Z214" s="1"/>
  <c r="V222"/>
  <c r="Q222"/>
  <c r="Z222" s="1"/>
  <c r="V230"/>
  <c r="Q230"/>
  <c r="Z230" s="1"/>
  <c r="V238"/>
  <c r="Q238"/>
  <c r="Z238" s="1"/>
  <c r="V246"/>
  <c r="Q246"/>
  <c r="Z246" s="1"/>
  <c r="V254"/>
  <c r="Q254"/>
  <c r="Z254" s="1"/>
  <c r="V262"/>
  <c r="Q262"/>
  <c r="Z262" s="1"/>
  <c r="V270"/>
  <c r="Q270"/>
  <c r="Z270" s="1"/>
  <c r="V278"/>
  <c r="Q278"/>
  <c r="Z278" s="1"/>
  <c r="V286"/>
  <c r="Q286"/>
  <c r="Z286" s="1"/>
  <c r="V294"/>
  <c r="Q294"/>
  <c r="Z294" s="1"/>
  <c r="V302"/>
  <c r="Q302"/>
  <c r="Z302" s="1"/>
  <c r="V217"/>
  <c r="Q217"/>
  <c r="Z217" s="1"/>
  <c r="V120"/>
  <c r="Q120"/>
  <c r="Z120" s="1"/>
  <c r="V128"/>
  <c r="Q128"/>
  <c r="Z128" s="1"/>
  <c r="V136"/>
  <c r="Q136"/>
  <c r="Z136" s="1"/>
  <c r="V144"/>
  <c r="Q144"/>
  <c r="Z144" s="1"/>
  <c r="V152"/>
  <c r="Q152"/>
  <c r="Z152" s="1"/>
  <c r="V304"/>
  <c r="Q304"/>
  <c r="Z304" s="1"/>
  <c r="N29" i="8"/>
  <c r="N8"/>
  <c r="AA304" i="13" l="1"/>
  <c r="AG304" s="1"/>
  <c r="AJ304" s="1"/>
  <c r="AA152"/>
  <c r="AG152" s="1"/>
  <c r="AJ152" s="1"/>
  <c r="AA144"/>
  <c r="AG144" s="1"/>
  <c r="AJ144" s="1"/>
  <c r="AA136"/>
  <c r="AG136" s="1"/>
  <c r="AJ136" s="1"/>
  <c r="AA128"/>
  <c r="AG128" s="1"/>
  <c r="AJ128" s="1"/>
  <c r="AA120"/>
  <c r="AG120" s="1"/>
  <c r="AJ120" s="1"/>
  <c r="AA217"/>
  <c r="AG217" s="1"/>
  <c r="AJ217" s="1"/>
  <c r="AA302"/>
  <c r="AG302" s="1"/>
  <c r="AJ302" s="1"/>
  <c r="AA294"/>
  <c r="AG294" s="1"/>
  <c r="AJ294" s="1"/>
  <c r="AA286"/>
  <c r="AG286" s="1"/>
  <c r="AJ286" s="1"/>
  <c r="AA278"/>
  <c r="AG278" s="1"/>
  <c r="AJ278" s="1"/>
  <c r="AA270"/>
  <c r="AG270" s="1"/>
  <c r="AJ270" s="1"/>
  <c r="AA262"/>
  <c r="AG262" s="1"/>
  <c r="AJ262" s="1"/>
  <c r="AA254"/>
  <c r="AG254" s="1"/>
  <c r="AJ254" s="1"/>
  <c r="AA246"/>
  <c r="AG246" s="1"/>
  <c r="AJ246" s="1"/>
  <c r="AA238"/>
  <c r="AG238" s="1"/>
  <c r="AJ238" s="1"/>
  <c r="AA230"/>
  <c r="AG230" s="1"/>
  <c r="AJ230" s="1"/>
  <c r="AA222"/>
  <c r="AG222" s="1"/>
  <c r="AJ222" s="1"/>
  <c r="AA214"/>
  <c r="AG214" s="1"/>
  <c r="AJ214" s="1"/>
  <c r="AA206"/>
  <c r="AG206" s="1"/>
  <c r="AJ206" s="1"/>
  <c r="AA198"/>
  <c r="AG198" s="1"/>
  <c r="AJ198" s="1"/>
  <c r="AA190"/>
  <c r="AG190" s="1"/>
  <c r="AJ190" s="1"/>
  <c r="AA182"/>
  <c r="AG182" s="1"/>
  <c r="AJ182" s="1"/>
  <c r="AA174"/>
  <c r="AG174" s="1"/>
  <c r="AJ174" s="1"/>
  <c r="AA166"/>
  <c r="AG166" s="1"/>
  <c r="AJ166" s="1"/>
  <c r="AA158"/>
  <c r="AG158" s="1"/>
  <c r="AJ158" s="1"/>
  <c r="AA150"/>
  <c r="AG150" s="1"/>
  <c r="AJ150" s="1"/>
  <c r="AA142"/>
  <c r="AG142" s="1"/>
  <c r="AJ142" s="1"/>
  <c r="AA134"/>
  <c r="AG134" s="1"/>
  <c r="AJ134" s="1"/>
  <c r="AA126"/>
  <c r="AG126" s="1"/>
  <c r="AJ126" s="1"/>
  <c r="AA118"/>
  <c r="AG118" s="1"/>
  <c r="AJ118" s="1"/>
  <c r="AA110"/>
  <c r="AG110" s="1"/>
  <c r="AJ110" s="1"/>
  <c r="AA102"/>
  <c r="AG102" s="1"/>
  <c r="AJ102" s="1"/>
  <c r="AA94"/>
  <c r="AG94" s="1"/>
  <c r="AJ94" s="1"/>
  <c r="AA86"/>
  <c r="AG86" s="1"/>
  <c r="AJ86" s="1"/>
  <c r="AA78"/>
  <c r="AG78" s="1"/>
  <c r="AJ78" s="1"/>
  <c r="AA70"/>
  <c r="AG70" s="1"/>
  <c r="AJ70" s="1"/>
  <c r="AA62"/>
  <c r="AG62" s="1"/>
  <c r="AJ62" s="1"/>
  <c r="AA54"/>
  <c r="AG54" s="1"/>
  <c r="AJ54" s="1"/>
  <c r="AA46"/>
  <c r="AG46" s="1"/>
  <c r="AJ46" s="1"/>
  <c r="AA38"/>
  <c r="AG38" s="1"/>
  <c r="AJ38" s="1"/>
  <c r="AA22"/>
  <c r="AG22" s="1"/>
  <c r="AJ22" s="1"/>
  <c r="AA14"/>
  <c r="AG14" s="1"/>
  <c r="AJ14" s="1"/>
  <c r="AA303"/>
  <c r="AG303" s="1"/>
  <c r="AJ303" s="1"/>
  <c r="AA295"/>
  <c r="AG295" s="1"/>
  <c r="AJ295" s="1"/>
  <c r="AA287"/>
  <c r="AG287" s="1"/>
  <c r="AJ287" s="1"/>
  <c r="AA279"/>
  <c r="AG279" s="1"/>
  <c r="AJ279" s="1"/>
  <c r="AA271"/>
  <c r="AG271" s="1"/>
  <c r="AJ271" s="1"/>
  <c r="AA175"/>
  <c r="AG175" s="1"/>
  <c r="AJ175" s="1"/>
  <c r="AA167"/>
  <c r="AG167" s="1"/>
  <c r="AJ167" s="1"/>
  <c r="AA159"/>
  <c r="AG159" s="1"/>
  <c r="AJ159" s="1"/>
  <c r="AA151"/>
  <c r="AG151" s="1"/>
  <c r="AJ151" s="1"/>
  <c r="AA143"/>
  <c r="AG143" s="1"/>
  <c r="AJ143" s="1"/>
  <c r="AA135"/>
  <c r="AG135" s="1"/>
  <c r="AJ135" s="1"/>
  <c r="AA127"/>
  <c r="AG127" s="1"/>
  <c r="AJ127" s="1"/>
  <c r="AA119"/>
  <c r="AG119" s="1"/>
  <c r="AJ119" s="1"/>
  <c r="AA111"/>
  <c r="AG111" s="1"/>
  <c r="AJ111" s="1"/>
  <c r="AA103"/>
  <c r="AG103" s="1"/>
  <c r="AJ103" s="1"/>
  <c r="AA95"/>
  <c r="AG95" s="1"/>
  <c r="AJ95" s="1"/>
  <c r="AA87"/>
  <c r="AG87" s="1"/>
  <c r="AJ87" s="1"/>
  <c r="AA79"/>
  <c r="AG79" s="1"/>
  <c r="AJ79" s="1"/>
  <c r="AA71"/>
  <c r="AG71" s="1"/>
  <c r="AJ71" s="1"/>
  <c r="AA63"/>
  <c r="AG63" s="1"/>
  <c r="AJ63" s="1"/>
  <c r="AA15"/>
  <c r="AG15" s="1"/>
  <c r="AJ15" s="1"/>
  <c r="AA283"/>
  <c r="AG283" s="1"/>
  <c r="AJ283" s="1"/>
  <c r="AA267"/>
  <c r="AG267" s="1"/>
  <c r="AJ267" s="1"/>
  <c r="AA251"/>
  <c r="AG251" s="1"/>
  <c r="AJ251" s="1"/>
  <c r="AA235"/>
  <c r="AG235" s="1"/>
  <c r="AJ235" s="1"/>
  <c r="AA227"/>
  <c r="AG227" s="1"/>
  <c r="AJ227" s="1"/>
  <c r="AA211"/>
  <c r="AG211" s="1"/>
  <c r="AJ211" s="1"/>
  <c r="AA195"/>
  <c r="AG195" s="1"/>
  <c r="AJ195" s="1"/>
  <c r="AA179"/>
  <c r="AG179" s="1"/>
  <c r="AJ179" s="1"/>
  <c r="AA163"/>
  <c r="AG163" s="1"/>
  <c r="AJ163" s="1"/>
  <c r="AA147"/>
  <c r="AG147" s="1"/>
  <c r="AJ147" s="1"/>
  <c r="AA131"/>
  <c r="AG131" s="1"/>
  <c r="AJ131" s="1"/>
  <c r="AA115"/>
  <c r="AG115" s="1"/>
  <c r="AJ115" s="1"/>
  <c r="AA99"/>
  <c r="AG99" s="1"/>
  <c r="AJ99" s="1"/>
  <c r="AA83"/>
  <c r="AG83" s="1"/>
  <c r="AJ83" s="1"/>
  <c r="AA67"/>
  <c r="AG67" s="1"/>
  <c r="AJ67" s="1"/>
  <c r="AA51"/>
  <c r="AG51" s="1"/>
  <c r="AJ51" s="1"/>
  <c r="AA35"/>
  <c r="AG35" s="1"/>
  <c r="AJ35" s="1"/>
  <c r="AA19"/>
  <c r="AG19" s="1"/>
  <c r="AJ19" s="1"/>
  <c r="AA299"/>
  <c r="AG299" s="1"/>
  <c r="AJ299" s="1"/>
  <c r="AA291"/>
  <c r="AG291" s="1"/>
  <c r="AJ291" s="1"/>
  <c r="AA275"/>
  <c r="AG275" s="1"/>
  <c r="AJ275" s="1"/>
  <c r="AA243"/>
  <c r="AG243" s="1"/>
  <c r="AJ243" s="1"/>
  <c r="AA219"/>
  <c r="AG219" s="1"/>
  <c r="AJ219" s="1"/>
  <c r="AA203"/>
  <c r="AG203" s="1"/>
  <c r="AJ203" s="1"/>
  <c r="AA187"/>
  <c r="AG187" s="1"/>
  <c r="AJ187" s="1"/>
  <c r="AA171"/>
  <c r="AG171" s="1"/>
  <c r="AJ171" s="1"/>
  <c r="AA155"/>
  <c r="AG155" s="1"/>
  <c r="AJ155" s="1"/>
  <c r="AA139"/>
  <c r="AG139" s="1"/>
  <c r="AJ139" s="1"/>
  <c r="AA123"/>
  <c r="AG123" s="1"/>
  <c r="AJ123" s="1"/>
  <c r="AA107"/>
  <c r="AG107" s="1"/>
  <c r="AJ107" s="1"/>
  <c r="AA91"/>
  <c r="AG91" s="1"/>
  <c r="AJ91" s="1"/>
  <c r="AA75"/>
  <c r="AG75" s="1"/>
  <c r="AJ75" s="1"/>
  <c r="AA59"/>
  <c r="AG59" s="1"/>
  <c r="AJ59" s="1"/>
  <c r="AA43"/>
  <c r="AG43" s="1"/>
  <c r="AJ43" s="1"/>
  <c r="AA27"/>
  <c r="AG27" s="1"/>
  <c r="AJ27" s="1"/>
  <c r="AA263"/>
  <c r="AG263" s="1"/>
  <c r="AJ263" s="1"/>
  <c r="AA255"/>
  <c r="AG255" s="1"/>
  <c r="AJ255" s="1"/>
  <c r="AA247"/>
  <c r="AG247" s="1"/>
  <c r="AJ247" s="1"/>
  <c r="AA239"/>
  <c r="AG239" s="1"/>
  <c r="AJ239" s="1"/>
  <c r="AA231"/>
  <c r="AG231" s="1"/>
  <c r="AJ231" s="1"/>
  <c r="AA223"/>
  <c r="AG223" s="1"/>
  <c r="AJ223" s="1"/>
  <c r="AA215"/>
  <c r="AG215" s="1"/>
  <c r="AJ215" s="1"/>
  <c r="AA207"/>
  <c r="AG207" s="1"/>
  <c r="AJ207" s="1"/>
  <c r="AA199"/>
  <c r="AG199" s="1"/>
  <c r="AJ199" s="1"/>
  <c r="AA191"/>
  <c r="AG191" s="1"/>
  <c r="AJ191" s="1"/>
  <c r="AA183"/>
  <c r="AG183" s="1"/>
  <c r="AJ183" s="1"/>
  <c r="AA112"/>
  <c r="AG112" s="1"/>
  <c r="AJ112" s="1"/>
  <c r="AA32"/>
  <c r="AG32" s="1"/>
  <c r="AJ32" s="1"/>
  <c r="AA24"/>
  <c r="AG24" s="1"/>
  <c r="AJ24" s="1"/>
  <c r="AA16"/>
  <c r="AG16" s="1"/>
  <c r="AJ16" s="1"/>
  <c r="AA305"/>
  <c r="AG305" s="1"/>
  <c r="AJ305" s="1"/>
  <c r="AA297"/>
  <c r="AG297" s="1"/>
  <c r="AJ297" s="1"/>
  <c r="AA289"/>
  <c r="AG289" s="1"/>
  <c r="AJ289" s="1"/>
  <c r="AA281"/>
  <c r="AG281" s="1"/>
  <c r="AJ281" s="1"/>
  <c r="AA273"/>
  <c r="AG273" s="1"/>
  <c r="AJ273" s="1"/>
  <c r="AA265"/>
  <c r="AG265" s="1"/>
  <c r="AJ265" s="1"/>
  <c r="AA257"/>
  <c r="AG257" s="1"/>
  <c r="AJ257" s="1"/>
  <c r="AA249"/>
  <c r="AG249" s="1"/>
  <c r="AJ249" s="1"/>
  <c r="AA241"/>
  <c r="AG241" s="1"/>
  <c r="AJ241" s="1"/>
  <c r="AA233"/>
  <c r="AG233" s="1"/>
  <c r="AJ233" s="1"/>
  <c r="AA225"/>
  <c r="AG225" s="1"/>
  <c r="AJ225" s="1"/>
  <c r="AA39"/>
  <c r="AG39" s="1"/>
  <c r="AJ39" s="1"/>
  <c r="AA13"/>
  <c r="AG13" s="1"/>
  <c r="AJ13" s="1"/>
  <c r="AA300"/>
  <c r="AG300" s="1"/>
  <c r="AJ300" s="1"/>
  <c r="AA292"/>
  <c r="AG292" s="1"/>
  <c r="AJ292" s="1"/>
  <c r="AA284"/>
  <c r="AG284" s="1"/>
  <c r="AJ284" s="1"/>
  <c r="AA276"/>
  <c r="AG276" s="1"/>
  <c r="AJ276" s="1"/>
  <c r="AA268"/>
  <c r="AG268" s="1"/>
  <c r="AJ268" s="1"/>
  <c r="AA260"/>
  <c r="AG260" s="1"/>
  <c r="AJ260" s="1"/>
  <c r="AA252"/>
  <c r="AG252" s="1"/>
  <c r="AJ252" s="1"/>
  <c r="AA244"/>
  <c r="AG244" s="1"/>
  <c r="AJ244" s="1"/>
  <c r="AA236"/>
  <c r="AG236" s="1"/>
  <c r="AJ236" s="1"/>
  <c r="AA228"/>
  <c r="AG228" s="1"/>
  <c r="AJ228" s="1"/>
  <c r="AA220"/>
  <c r="AG220" s="1"/>
  <c r="AJ220" s="1"/>
  <c r="AA212"/>
  <c r="AG212" s="1"/>
  <c r="AJ212" s="1"/>
  <c r="AA55"/>
  <c r="AG55" s="1"/>
  <c r="AJ55" s="1"/>
  <c r="AA47"/>
  <c r="AG47" s="1"/>
  <c r="AJ47" s="1"/>
  <c r="AA196"/>
  <c r="AG196" s="1"/>
  <c r="AJ196" s="1"/>
  <c r="AA76"/>
  <c r="AG76" s="1"/>
  <c r="AJ76" s="1"/>
  <c r="AA68"/>
  <c r="AG68" s="1"/>
  <c r="AJ68" s="1"/>
  <c r="AA60"/>
  <c r="AG60" s="1"/>
  <c r="AJ60" s="1"/>
  <c r="AA52"/>
  <c r="AG52" s="1"/>
  <c r="AJ52" s="1"/>
  <c r="AA44"/>
  <c r="AG44" s="1"/>
  <c r="AJ44" s="1"/>
  <c r="AA36"/>
  <c r="AG36" s="1"/>
  <c r="AJ36" s="1"/>
  <c r="AA28"/>
  <c r="AG28" s="1"/>
  <c r="AJ28" s="1"/>
  <c r="AA117"/>
  <c r="AG117" s="1"/>
  <c r="AJ117" s="1"/>
  <c r="AA98"/>
  <c r="AG98" s="1"/>
  <c r="AJ98" s="1"/>
  <c r="AA90"/>
  <c r="AG90" s="1"/>
  <c r="AJ90" s="1"/>
  <c r="AA82"/>
  <c r="AG82" s="1"/>
  <c r="AJ82" s="1"/>
  <c r="AA74"/>
  <c r="AG74" s="1"/>
  <c r="AJ74" s="1"/>
  <c r="AA66"/>
  <c r="AG66" s="1"/>
  <c r="AJ66" s="1"/>
  <c r="AA58"/>
  <c r="AG58" s="1"/>
  <c r="AJ58" s="1"/>
  <c r="AA50"/>
  <c r="AG50" s="1"/>
  <c r="AJ50" s="1"/>
  <c r="AA42"/>
  <c r="AG42" s="1"/>
  <c r="AJ42" s="1"/>
  <c r="AA34"/>
  <c r="AG34" s="1"/>
  <c r="AJ34" s="1"/>
  <c r="AA160"/>
  <c r="AG160" s="1"/>
  <c r="AJ160" s="1"/>
  <c r="AA104"/>
  <c r="AG104" s="1"/>
  <c r="AJ104" s="1"/>
  <c r="AA96"/>
  <c r="AG96" s="1"/>
  <c r="AJ96" s="1"/>
  <c r="AA88"/>
  <c r="AG88" s="1"/>
  <c r="AJ88" s="1"/>
  <c r="AA80"/>
  <c r="AG80" s="1"/>
  <c r="AJ80" s="1"/>
  <c r="AA72"/>
  <c r="AG72" s="1"/>
  <c r="AJ72" s="1"/>
  <c r="AA64"/>
  <c r="AG64" s="1"/>
  <c r="AJ64" s="1"/>
  <c r="AA56"/>
  <c r="AG56" s="1"/>
  <c r="AJ56" s="1"/>
  <c r="AA48"/>
  <c r="AG48" s="1"/>
  <c r="AJ48" s="1"/>
  <c r="AA204"/>
  <c r="AG204" s="1"/>
  <c r="AJ204" s="1"/>
  <c r="AA20"/>
  <c r="AG20" s="1"/>
  <c r="AJ20" s="1"/>
  <c r="AA165"/>
  <c r="AG165" s="1"/>
  <c r="AJ165" s="1"/>
  <c r="AA157"/>
  <c r="AG157" s="1"/>
  <c r="AJ157" s="1"/>
  <c r="AA149"/>
  <c r="AG149" s="1"/>
  <c r="AJ149" s="1"/>
  <c r="AA141"/>
  <c r="AG141" s="1"/>
  <c r="AJ141" s="1"/>
  <c r="AA133"/>
  <c r="AG133" s="1"/>
  <c r="AJ133" s="1"/>
  <c r="AA125"/>
  <c r="AG125" s="1"/>
  <c r="AJ125" s="1"/>
  <c r="AA296"/>
  <c r="AG296" s="1"/>
  <c r="AJ296" s="1"/>
  <c r="AA288"/>
  <c r="AG288" s="1"/>
  <c r="AJ288" s="1"/>
  <c r="AA280"/>
  <c r="AG280" s="1"/>
  <c r="AJ280" s="1"/>
  <c r="AA272"/>
  <c r="AG272" s="1"/>
  <c r="AJ272" s="1"/>
  <c r="AA264"/>
  <c r="AG264" s="1"/>
  <c r="AJ264" s="1"/>
  <c r="AA256"/>
  <c r="AG256" s="1"/>
  <c r="AJ256" s="1"/>
  <c r="AA248"/>
  <c r="AG248" s="1"/>
  <c r="AJ248" s="1"/>
  <c r="AA240"/>
  <c r="AG240" s="1"/>
  <c r="AJ240" s="1"/>
  <c r="AA232"/>
  <c r="AG232" s="1"/>
  <c r="AJ232" s="1"/>
  <c r="AA224"/>
  <c r="AG224" s="1"/>
  <c r="AJ224" s="1"/>
  <c r="AA216"/>
  <c r="AG216" s="1"/>
  <c r="AJ216" s="1"/>
  <c r="AA208"/>
  <c r="AG208" s="1"/>
  <c r="AJ208" s="1"/>
  <c r="AA200"/>
  <c r="AG200" s="1"/>
  <c r="AJ200" s="1"/>
  <c r="AA192"/>
  <c r="AG192" s="1"/>
  <c r="AJ192" s="1"/>
  <c r="AA184"/>
  <c r="AG184" s="1"/>
  <c r="AJ184" s="1"/>
  <c r="AA176"/>
  <c r="AG176" s="1"/>
  <c r="AJ176" s="1"/>
  <c r="AA168"/>
  <c r="AG168" s="1"/>
  <c r="AJ168" s="1"/>
  <c r="AA40"/>
  <c r="AG40" s="1"/>
  <c r="AJ40" s="1"/>
  <c r="AA209"/>
  <c r="AG209" s="1"/>
  <c r="AJ209" s="1"/>
  <c r="AA201"/>
  <c r="AG201" s="1"/>
  <c r="AJ201" s="1"/>
  <c r="AA193"/>
  <c r="AG193" s="1"/>
  <c r="AJ193" s="1"/>
  <c r="AA185"/>
  <c r="AG185" s="1"/>
  <c r="AJ185" s="1"/>
  <c r="AA177"/>
  <c r="AG177" s="1"/>
  <c r="AJ177" s="1"/>
  <c r="AA169"/>
  <c r="AG169" s="1"/>
  <c r="AJ169" s="1"/>
  <c r="AA161"/>
  <c r="AG161" s="1"/>
  <c r="AJ161" s="1"/>
  <c r="AA153"/>
  <c r="AG153" s="1"/>
  <c r="AJ153" s="1"/>
  <c r="AA145"/>
  <c r="AG145" s="1"/>
  <c r="AJ145" s="1"/>
  <c r="AA137"/>
  <c r="AG137" s="1"/>
  <c r="AJ137" s="1"/>
  <c r="AA129"/>
  <c r="AG129" s="1"/>
  <c r="AJ129" s="1"/>
  <c r="AA121"/>
  <c r="AG121" s="1"/>
  <c r="AJ121" s="1"/>
  <c r="AA113"/>
  <c r="AG113" s="1"/>
  <c r="AJ113" s="1"/>
  <c r="AA105"/>
  <c r="AG105" s="1"/>
  <c r="AJ105" s="1"/>
  <c r="AA97"/>
  <c r="AG97" s="1"/>
  <c r="AJ97" s="1"/>
  <c r="AA89"/>
  <c r="AG89" s="1"/>
  <c r="AJ89" s="1"/>
  <c r="AA81"/>
  <c r="AG81" s="1"/>
  <c r="AJ81" s="1"/>
  <c r="AA73"/>
  <c r="AG73" s="1"/>
  <c r="AJ73" s="1"/>
  <c r="AA65"/>
  <c r="AG65" s="1"/>
  <c r="AJ65" s="1"/>
  <c r="AA57"/>
  <c r="AG57" s="1"/>
  <c r="AJ57" s="1"/>
  <c r="AA49"/>
  <c r="AG49" s="1"/>
  <c r="AJ49" s="1"/>
  <c r="AA41"/>
  <c r="AG41" s="1"/>
  <c r="AJ41" s="1"/>
  <c r="AA33"/>
  <c r="AG33" s="1"/>
  <c r="AJ33" s="1"/>
  <c r="AA25"/>
  <c r="AG25" s="1"/>
  <c r="AJ25" s="1"/>
  <c r="AA23"/>
  <c r="AG23" s="1"/>
  <c r="AJ23" s="1"/>
  <c r="AA188"/>
  <c r="AG188" s="1"/>
  <c r="AJ188" s="1"/>
  <c r="AA180"/>
  <c r="AG180" s="1"/>
  <c r="AJ180" s="1"/>
  <c r="AA17"/>
  <c r="AG17" s="1"/>
  <c r="AJ17" s="1"/>
  <c r="AA31"/>
  <c r="AG31" s="1"/>
  <c r="AJ31" s="1"/>
  <c r="AA84"/>
  <c r="AG84" s="1"/>
  <c r="AJ84" s="1"/>
  <c r="AA12"/>
  <c r="AG12" s="1"/>
  <c r="AJ12" s="1"/>
  <c r="AA301"/>
  <c r="AG301" s="1"/>
  <c r="AJ301" s="1"/>
  <c r="AA293"/>
  <c r="AG293" s="1"/>
  <c r="AJ293" s="1"/>
  <c r="AA285"/>
  <c r="AG285" s="1"/>
  <c r="AJ285" s="1"/>
  <c r="AA173"/>
  <c r="AG173" s="1"/>
  <c r="AJ173" s="1"/>
  <c r="AA109"/>
  <c r="AG109" s="1"/>
  <c r="AJ109" s="1"/>
  <c r="AA101"/>
  <c r="AG101" s="1"/>
  <c r="AJ101" s="1"/>
  <c r="AA93"/>
  <c r="AG93" s="1"/>
  <c r="AJ93" s="1"/>
  <c r="AA85"/>
  <c r="AG85" s="1"/>
  <c r="AJ85" s="1"/>
  <c r="AA77"/>
  <c r="AG77" s="1"/>
  <c r="AJ77" s="1"/>
  <c r="AA69"/>
  <c r="AG69" s="1"/>
  <c r="AJ69" s="1"/>
  <c r="AA61"/>
  <c r="AG61" s="1"/>
  <c r="AJ61" s="1"/>
  <c r="AA53"/>
  <c r="AG53" s="1"/>
  <c r="AJ53" s="1"/>
  <c r="AA45"/>
  <c r="AG45" s="1"/>
  <c r="AJ45" s="1"/>
  <c r="AA37"/>
  <c r="AG37" s="1"/>
  <c r="AJ37" s="1"/>
  <c r="AA29"/>
  <c r="AG29" s="1"/>
  <c r="AJ29" s="1"/>
  <c r="AA21"/>
  <c r="AG21" s="1"/>
  <c r="AJ21" s="1"/>
  <c r="AA306"/>
  <c r="AG306" s="1"/>
  <c r="AJ306" s="1"/>
  <c r="AA298"/>
  <c r="AG298" s="1"/>
  <c r="AJ298" s="1"/>
  <c r="AA290"/>
  <c r="AG290" s="1"/>
  <c r="AJ290" s="1"/>
  <c r="AA282"/>
  <c r="AG282" s="1"/>
  <c r="AJ282" s="1"/>
  <c r="AA274"/>
  <c r="AG274" s="1"/>
  <c r="AJ274" s="1"/>
  <c r="AA266"/>
  <c r="AG266" s="1"/>
  <c r="AJ266" s="1"/>
  <c r="AA258"/>
  <c r="AG258" s="1"/>
  <c r="AJ258" s="1"/>
  <c r="AA250"/>
  <c r="AG250" s="1"/>
  <c r="AJ250" s="1"/>
  <c r="AA242"/>
  <c r="AG242" s="1"/>
  <c r="AJ242" s="1"/>
  <c r="AA234"/>
  <c r="AG234" s="1"/>
  <c r="AJ234" s="1"/>
  <c r="AA226"/>
  <c r="AG226" s="1"/>
  <c r="AJ226" s="1"/>
  <c r="AA218"/>
  <c r="AG218" s="1"/>
  <c r="AJ218" s="1"/>
  <c r="AA210"/>
  <c r="AG210" s="1"/>
  <c r="AJ210" s="1"/>
  <c r="AA202"/>
  <c r="AG202" s="1"/>
  <c r="AJ202" s="1"/>
  <c r="AA194"/>
  <c r="AG194" s="1"/>
  <c r="AJ194" s="1"/>
  <c r="AA186"/>
  <c r="AG186" s="1"/>
  <c r="AJ186" s="1"/>
  <c r="AA178"/>
  <c r="AG178" s="1"/>
  <c r="AJ178" s="1"/>
  <c r="AA170"/>
  <c r="AG170" s="1"/>
  <c r="AJ170" s="1"/>
  <c r="AA162"/>
  <c r="AG162" s="1"/>
  <c r="AJ162" s="1"/>
  <c r="AA154"/>
  <c r="AG154" s="1"/>
  <c r="AJ154" s="1"/>
  <c r="AA146"/>
  <c r="AG146" s="1"/>
  <c r="AJ146" s="1"/>
  <c r="AA138"/>
  <c r="AG138" s="1"/>
  <c r="AJ138" s="1"/>
  <c r="AA130"/>
  <c r="AG130" s="1"/>
  <c r="AJ130" s="1"/>
  <c r="AA122"/>
  <c r="AG122" s="1"/>
  <c r="AJ122" s="1"/>
  <c r="AA114"/>
  <c r="AG114" s="1"/>
  <c r="AJ114" s="1"/>
  <c r="AA172"/>
  <c r="AG172" s="1"/>
  <c r="AJ172" s="1"/>
  <c r="AA164"/>
  <c r="AG164" s="1"/>
  <c r="AJ164" s="1"/>
  <c r="AA156"/>
  <c r="AG156" s="1"/>
  <c r="AJ156" s="1"/>
  <c r="AA148"/>
  <c r="AG148" s="1"/>
  <c r="AJ148" s="1"/>
  <c r="AA140"/>
  <c r="AG140" s="1"/>
  <c r="AJ140" s="1"/>
  <c r="AA132"/>
  <c r="AG132" s="1"/>
  <c r="AJ132" s="1"/>
  <c r="AA124"/>
  <c r="AG124" s="1"/>
  <c r="AJ124" s="1"/>
  <c r="AA116"/>
  <c r="AG116" s="1"/>
  <c r="AJ116" s="1"/>
  <c r="AA108"/>
  <c r="AG108" s="1"/>
  <c r="AJ108" s="1"/>
  <c r="AA100"/>
  <c r="AG100" s="1"/>
  <c r="AJ100" s="1"/>
  <c r="AA92"/>
  <c r="AG92" s="1"/>
  <c r="AJ92" s="1"/>
  <c r="AA277"/>
  <c r="AA269"/>
  <c r="AG269" s="1"/>
  <c r="AJ269" s="1"/>
  <c r="AA261"/>
  <c r="AG261" s="1"/>
  <c r="AJ261" s="1"/>
  <c r="AA253"/>
  <c r="AG253" s="1"/>
  <c r="AJ253" s="1"/>
  <c r="AA245"/>
  <c r="AG245" s="1"/>
  <c r="AJ245" s="1"/>
  <c r="AA237"/>
  <c r="AG237" s="1"/>
  <c r="AJ237" s="1"/>
  <c r="AA229"/>
  <c r="AG229" s="1"/>
  <c r="AJ229" s="1"/>
  <c r="AA221"/>
  <c r="AG221" s="1"/>
  <c r="AJ221" s="1"/>
  <c r="AA213"/>
  <c r="AG213" s="1"/>
  <c r="AJ213" s="1"/>
  <c r="AA205"/>
  <c r="AG205" s="1"/>
  <c r="AJ205" s="1"/>
  <c r="AA197"/>
  <c r="AG197" s="1"/>
  <c r="AJ197" s="1"/>
  <c r="AA189"/>
  <c r="AG189" s="1"/>
  <c r="AJ189" s="1"/>
  <c r="AA181"/>
  <c r="AG181" s="1"/>
  <c r="AJ181" s="1"/>
  <c r="AA106"/>
  <c r="AG106" s="1"/>
  <c r="AJ106" s="1"/>
  <c r="AA26"/>
  <c r="AG26" s="1"/>
  <c r="AJ26" s="1"/>
  <c r="AA18"/>
  <c r="AG18" s="1"/>
  <c r="AJ18" s="1"/>
  <c r="AA259"/>
  <c r="AG259" s="1"/>
  <c r="AJ259" s="1"/>
  <c r="B16" i="18"/>
  <c r="AF263" i="13"/>
  <c r="AF255"/>
  <c r="AF231"/>
  <c r="AF215"/>
  <c r="AF199"/>
  <c r="AF183"/>
  <c r="AF112"/>
  <c r="AF16"/>
  <c r="AF297"/>
  <c r="AF281"/>
  <c r="AF265"/>
  <c r="AF249"/>
  <c r="AF233"/>
  <c r="AF39"/>
  <c r="AF300"/>
  <c r="AF292"/>
  <c r="AF276"/>
  <c r="AF260"/>
  <c r="AF244"/>
  <c r="AF228"/>
  <c r="AF212"/>
  <c r="AF47"/>
  <c r="AF76"/>
  <c r="AF60"/>
  <c r="AF44"/>
  <c r="AF28"/>
  <c r="AF98"/>
  <c r="AF82"/>
  <c r="AF74"/>
  <c r="AF66"/>
  <c r="AF58"/>
  <c r="AF50"/>
  <c r="AF34"/>
  <c r="AF160"/>
  <c r="AF104"/>
  <c r="AF96"/>
  <c r="AF88"/>
  <c r="AF80"/>
  <c r="AF72"/>
  <c r="AF64"/>
  <c r="AF56"/>
  <c r="AF48"/>
  <c r="AF204"/>
  <c r="AF20"/>
  <c r="AF165"/>
  <c r="AF157"/>
  <c r="AF149"/>
  <c r="AF141"/>
  <c r="AF133"/>
  <c r="AF125"/>
  <c r="AF296"/>
  <c r="AF288"/>
  <c r="AF280"/>
  <c r="AF272"/>
  <c r="AF264"/>
  <c r="AF256"/>
  <c r="AF248"/>
  <c r="AF240"/>
  <c r="AF232"/>
  <c r="AF224"/>
  <c r="AF216"/>
  <c r="AF208"/>
  <c r="AF200"/>
  <c r="AF192"/>
  <c r="AF184"/>
  <c r="AF176"/>
  <c r="AF168"/>
  <c r="AF40"/>
  <c r="AF209"/>
  <c r="AF201"/>
  <c r="AF193"/>
  <c r="AF185"/>
  <c r="AF177"/>
  <c r="AF169"/>
  <c r="AF161"/>
  <c r="AF153"/>
  <c r="AF145"/>
  <c r="AF137"/>
  <c r="AF129"/>
  <c r="AF121"/>
  <c r="AF113"/>
  <c r="AF105"/>
  <c r="AF97"/>
  <c r="AF89"/>
  <c r="AF81"/>
  <c r="AF73"/>
  <c r="AF65"/>
  <c r="AF57"/>
  <c r="AF49"/>
  <c r="AF41"/>
  <c r="AF33"/>
  <c r="AF25"/>
  <c r="AF23"/>
  <c r="AF188"/>
  <c r="AF180"/>
  <c r="AF17"/>
  <c r="AF31"/>
  <c r="AF84"/>
  <c r="AF12"/>
  <c r="AF301"/>
  <c r="AF293"/>
  <c r="AF285"/>
  <c r="AF173"/>
  <c r="AF109"/>
  <c r="AF101"/>
  <c r="AF93"/>
  <c r="AF85"/>
  <c r="AF77"/>
  <c r="AF69"/>
  <c r="AF61"/>
  <c r="AF53"/>
  <c r="AF45"/>
  <c r="AF37"/>
  <c r="AF29"/>
  <c r="AF21"/>
  <c r="AF306"/>
  <c r="AF298"/>
  <c r="AF290"/>
  <c r="AF282"/>
  <c r="AF274"/>
  <c r="AF266"/>
  <c r="AF258"/>
  <c r="AF250"/>
  <c r="AF242"/>
  <c r="AF234"/>
  <c r="AF226"/>
  <c r="AF218"/>
  <c r="AF210"/>
  <c r="AF202"/>
  <c r="AF194"/>
  <c r="AF186"/>
  <c r="AF178"/>
  <c r="AF170"/>
  <c r="AF162"/>
  <c r="AF154"/>
  <c r="AF146"/>
  <c r="AF138"/>
  <c r="AF130"/>
  <c r="AF122"/>
  <c r="AF114"/>
  <c r="AF172"/>
  <c r="AF164"/>
  <c r="AF156"/>
  <c r="AF148"/>
  <c r="AF140"/>
  <c r="AF132"/>
  <c r="AF124"/>
  <c r="AF116"/>
  <c r="AF108"/>
  <c r="AF100"/>
  <c r="AF92"/>
  <c r="AF269"/>
  <c r="AF261"/>
  <c r="AF253"/>
  <c r="AF245"/>
  <c r="AF237"/>
  <c r="AF229"/>
  <c r="AF221"/>
  <c r="AF213"/>
  <c r="AF205"/>
  <c r="AF197"/>
  <c r="AF189"/>
  <c r="AF181"/>
  <c r="AF106"/>
  <c r="AF26"/>
  <c r="AF18"/>
  <c r="AF259"/>
  <c r="AF247"/>
  <c r="AF239"/>
  <c r="AF223"/>
  <c r="AF207"/>
  <c r="AF191"/>
  <c r="AF32"/>
  <c r="AF24"/>
  <c r="AF305"/>
  <c r="AF289"/>
  <c r="AF273"/>
  <c r="AF257"/>
  <c r="AF241"/>
  <c r="AF225"/>
  <c r="AF13"/>
  <c r="AF284"/>
  <c r="AF268"/>
  <c r="AF252"/>
  <c r="AF236"/>
  <c r="AF220"/>
  <c r="AF55"/>
  <c r="AF196"/>
  <c r="AF68"/>
  <c r="AF52"/>
  <c r="AF36"/>
  <c r="AF117"/>
  <c r="AF90"/>
  <c r="AF42"/>
  <c r="AF304"/>
  <c r="AF152"/>
  <c r="AF144"/>
  <c r="AF136"/>
  <c r="AF128"/>
  <c r="AF120"/>
  <c r="AF217"/>
  <c r="AF302"/>
  <c r="AF294"/>
  <c r="AF286"/>
  <c r="AF278"/>
  <c r="AF270"/>
  <c r="AF262"/>
  <c r="AF254"/>
  <c r="AF246"/>
  <c r="AF238"/>
  <c r="AF230"/>
  <c r="AF222"/>
  <c r="AF214"/>
  <c r="AF206"/>
  <c r="AF198"/>
  <c r="AF190"/>
  <c r="AF182"/>
  <c r="AF174"/>
  <c r="AF166"/>
  <c r="AF158"/>
  <c r="AF150"/>
  <c r="AF142"/>
  <c r="AF134"/>
  <c r="AF126"/>
  <c r="AF118"/>
  <c r="AF110"/>
  <c r="AF102"/>
  <c r="AF94"/>
  <c r="AF86"/>
  <c r="AF78"/>
  <c r="AF70"/>
  <c r="AF62"/>
  <c r="AF54"/>
  <c r="AF46"/>
  <c r="AF38"/>
  <c r="AF22"/>
  <c r="AF14"/>
  <c r="AF303"/>
  <c r="AF295"/>
  <c r="AF287"/>
  <c r="AF279"/>
  <c r="AF271"/>
  <c r="AF175"/>
  <c r="AF167"/>
  <c r="AF159"/>
  <c r="AF151"/>
  <c r="AF143"/>
  <c r="AF135"/>
  <c r="AF127"/>
  <c r="AF119"/>
  <c r="AF111"/>
  <c r="AF103"/>
  <c r="AF95"/>
  <c r="AF87"/>
  <c r="AF79"/>
  <c r="AF71"/>
  <c r="AF63"/>
  <c r="AF15"/>
  <c r="AF283"/>
  <c r="AF267"/>
  <c r="AF251"/>
  <c r="AF235"/>
  <c r="AF227"/>
  <c r="AF211"/>
  <c r="AF195"/>
  <c r="AF179"/>
  <c r="AF163"/>
  <c r="AF147"/>
  <c r="AF131"/>
  <c r="AF115"/>
  <c r="AF99"/>
  <c r="AF83"/>
  <c r="AF67"/>
  <c r="AF51"/>
  <c r="AF35"/>
  <c r="AF19"/>
  <c r="AF299"/>
  <c r="AF291"/>
  <c r="AF275"/>
  <c r="AF243"/>
  <c r="AF219"/>
  <c r="AF203"/>
  <c r="AF187"/>
  <c r="AF171"/>
  <c r="AF155"/>
  <c r="AF139"/>
  <c r="AF123"/>
  <c r="AF107"/>
  <c r="AF91"/>
  <c r="AF75"/>
  <c r="AF59"/>
  <c r="AF43"/>
  <c r="AF27"/>
  <c r="V30"/>
  <c r="Q30"/>
  <c r="Z30" s="1"/>
  <c r="V9"/>
  <c r="AA11"/>
  <c r="AK27" l="1"/>
  <c r="AP27"/>
  <c r="AO27"/>
  <c r="AK91"/>
  <c r="AP91"/>
  <c r="AO91"/>
  <c r="AK155"/>
  <c r="AP155"/>
  <c r="AO155"/>
  <c r="AK219"/>
  <c r="AP219"/>
  <c r="AO219"/>
  <c r="AK299"/>
  <c r="AP299"/>
  <c r="AO299"/>
  <c r="AK67"/>
  <c r="AP67"/>
  <c r="AO67"/>
  <c r="AK131"/>
  <c r="AP131"/>
  <c r="AO131"/>
  <c r="AK195"/>
  <c r="AP195"/>
  <c r="AO195"/>
  <c r="AK251"/>
  <c r="AP251"/>
  <c r="AO251"/>
  <c r="AK63"/>
  <c r="AP63"/>
  <c r="AO63"/>
  <c r="AK95"/>
  <c r="AP95"/>
  <c r="AO95"/>
  <c r="AK127"/>
  <c r="AP127"/>
  <c r="AO127"/>
  <c r="AK159"/>
  <c r="AP159"/>
  <c r="AO159"/>
  <c r="AK279"/>
  <c r="AP279"/>
  <c r="AO279"/>
  <c r="AK14"/>
  <c r="AP14"/>
  <c r="AO14"/>
  <c r="AK54"/>
  <c r="AP54"/>
  <c r="AO54"/>
  <c r="AK86"/>
  <c r="AP86"/>
  <c r="AO86"/>
  <c r="AK118"/>
  <c r="AP118"/>
  <c r="AO118"/>
  <c r="AK150"/>
  <c r="AP150"/>
  <c r="AO150"/>
  <c r="AK182"/>
  <c r="AP182"/>
  <c r="AO182"/>
  <c r="AK214"/>
  <c r="AP214"/>
  <c r="AO214"/>
  <c r="AK246"/>
  <c r="AP246"/>
  <c r="AO246"/>
  <c r="AK262"/>
  <c r="AP262"/>
  <c r="AO262"/>
  <c r="AK294"/>
  <c r="AP294"/>
  <c r="AO294"/>
  <c r="AK128"/>
  <c r="AP128"/>
  <c r="AO128"/>
  <c r="AK304"/>
  <c r="AP304"/>
  <c r="AO304"/>
  <c r="AK36"/>
  <c r="AP36"/>
  <c r="AO36"/>
  <c r="AK55"/>
  <c r="AP55"/>
  <c r="AO55"/>
  <c r="AK268"/>
  <c r="AP268"/>
  <c r="AO268"/>
  <c r="AK241"/>
  <c r="AP241"/>
  <c r="AO241"/>
  <c r="AK305"/>
  <c r="AP305"/>
  <c r="AO305"/>
  <c r="AK207"/>
  <c r="AP207"/>
  <c r="AO207"/>
  <c r="AK259"/>
  <c r="AP259"/>
  <c r="AO259"/>
  <c r="AK181"/>
  <c r="AP181"/>
  <c r="AO181"/>
  <c r="AK213"/>
  <c r="AP213"/>
  <c r="AO213"/>
  <c r="AK245"/>
  <c r="AP245"/>
  <c r="AO245"/>
  <c r="AK92"/>
  <c r="AP92"/>
  <c r="AO92"/>
  <c r="AK124"/>
  <c r="AP124"/>
  <c r="AO124"/>
  <c r="AK156"/>
  <c r="AP156"/>
  <c r="AO156"/>
  <c r="AK122"/>
  <c r="AP122"/>
  <c r="AO122"/>
  <c r="AK154"/>
  <c r="AP154"/>
  <c r="AO154"/>
  <c r="AK186"/>
  <c r="AP186"/>
  <c r="AO186"/>
  <c r="AK218"/>
  <c r="AP218"/>
  <c r="AO218"/>
  <c r="AK250"/>
  <c r="AP250"/>
  <c r="AO250"/>
  <c r="AK282"/>
  <c r="AP282"/>
  <c r="AO282"/>
  <c r="AK21"/>
  <c r="AP21"/>
  <c r="AO21"/>
  <c r="AK53"/>
  <c r="AP53"/>
  <c r="AO53"/>
  <c r="AK85"/>
  <c r="AP85"/>
  <c r="AO85"/>
  <c r="AK293"/>
  <c r="AP293"/>
  <c r="AO293"/>
  <c r="AK31"/>
  <c r="AP31"/>
  <c r="AO31"/>
  <c r="AK23"/>
  <c r="AP23"/>
  <c r="AO23"/>
  <c r="AK49"/>
  <c r="AP49"/>
  <c r="AO49"/>
  <c r="AK97"/>
  <c r="AP97"/>
  <c r="AO97"/>
  <c r="AK129"/>
  <c r="AP129"/>
  <c r="AO129"/>
  <c r="AK161"/>
  <c r="AP161"/>
  <c r="AO161"/>
  <c r="AK193"/>
  <c r="AP193"/>
  <c r="AO193"/>
  <c r="AK168"/>
  <c r="AP168"/>
  <c r="AO168"/>
  <c r="AK200"/>
  <c r="AP200"/>
  <c r="AO200"/>
  <c r="AK232"/>
  <c r="AP232"/>
  <c r="AO232"/>
  <c r="AK248"/>
  <c r="AP248"/>
  <c r="AO248"/>
  <c r="AK280"/>
  <c r="AP280"/>
  <c r="AO280"/>
  <c r="AK133"/>
  <c r="AP133"/>
  <c r="AO133"/>
  <c r="AK165"/>
  <c r="AP165"/>
  <c r="AO165"/>
  <c r="AK56"/>
  <c r="AP56"/>
  <c r="AO56"/>
  <c r="AK88"/>
  <c r="AP88"/>
  <c r="AO88"/>
  <c r="AK34"/>
  <c r="AP34"/>
  <c r="AO34"/>
  <c r="AK74"/>
  <c r="AP74"/>
  <c r="AO74"/>
  <c r="AK44"/>
  <c r="AP44"/>
  <c r="AO44"/>
  <c r="AK212"/>
  <c r="AP212"/>
  <c r="AO212"/>
  <c r="AK244"/>
  <c r="AP244"/>
  <c r="AO244"/>
  <c r="AK300"/>
  <c r="AP300"/>
  <c r="AO300"/>
  <c r="AK233"/>
  <c r="AP233"/>
  <c r="AO233"/>
  <c r="AK265"/>
  <c r="AP265"/>
  <c r="AO265"/>
  <c r="AK297"/>
  <c r="AP297"/>
  <c r="AO297"/>
  <c r="AK112"/>
  <c r="AP112"/>
  <c r="AO112"/>
  <c r="AK199"/>
  <c r="AP199"/>
  <c r="AO199"/>
  <c r="AK231"/>
  <c r="AP231"/>
  <c r="AO231"/>
  <c r="AK263"/>
  <c r="AP263"/>
  <c r="AO263"/>
  <c r="AK43"/>
  <c r="AP43"/>
  <c r="AO43"/>
  <c r="AK75"/>
  <c r="AP75"/>
  <c r="AO75"/>
  <c r="AK107"/>
  <c r="AP107"/>
  <c r="AO107"/>
  <c r="AK139"/>
  <c r="AP139"/>
  <c r="AO139"/>
  <c r="AK171"/>
  <c r="AP171"/>
  <c r="AO171"/>
  <c r="AK203"/>
  <c r="AP203"/>
  <c r="AO203"/>
  <c r="AK243"/>
  <c r="AP243"/>
  <c r="AO243"/>
  <c r="AK291"/>
  <c r="AP291"/>
  <c r="AO291"/>
  <c r="AK19"/>
  <c r="AP19"/>
  <c r="AO19"/>
  <c r="AK51"/>
  <c r="AP51"/>
  <c r="AO51"/>
  <c r="AK83"/>
  <c r="AP83"/>
  <c r="AO83"/>
  <c r="AK115"/>
  <c r="AP115"/>
  <c r="AO115"/>
  <c r="AK147"/>
  <c r="AP147"/>
  <c r="AO147"/>
  <c r="AK179"/>
  <c r="AP179"/>
  <c r="AO179"/>
  <c r="AK211"/>
  <c r="AP211"/>
  <c r="AO211"/>
  <c r="AK235"/>
  <c r="AP235"/>
  <c r="AO235"/>
  <c r="AK267"/>
  <c r="AP267"/>
  <c r="AO267"/>
  <c r="AK15"/>
  <c r="AP15"/>
  <c r="AO15"/>
  <c r="AK71"/>
  <c r="AP71"/>
  <c r="AO71"/>
  <c r="AK87"/>
  <c r="AP87"/>
  <c r="AO87"/>
  <c r="AK103"/>
  <c r="AP103"/>
  <c r="AO103"/>
  <c r="AK119"/>
  <c r="AP119"/>
  <c r="AO119"/>
  <c r="AK135"/>
  <c r="AP135"/>
  <c r="AO135"/>
  <c r="AK151"/>
  <c r="AP151"/>
  <c r="AO151"/>
  <c r="AK167"/>
  <c r="AP167"/>
  <c r="AO167"/>
  <c r="AK271"/>
  <c r="AP271"/>
  <c r="AO271"/>
  <c r="AK287"/>
  <c r="AP287"/>
  <c r="AO287"/>
  <c r="AK303"/>
  <c r="AP303"/>
  <c r="AO303"/>
  <c r="AK22"/>
  <c r="AP22"/>
  <c r="AO22"/>
  <c r="AK46"/>
  <c r="AP46"/>
  <c r="AO46"/>
  <c r="AK62"/>
  <c r="AP62"/>
  <c r="AO62"/>
  <c r="AK78"/>
  <c r="AP78"/>
  <c r="AO78"/>
  <c r="AK94"/>
  <c r="AP94"/>
  <c r="AO94"/>
  <c r="AK110"/>
  <c r="AP110"/>
  <c r="AO110"/>
  <c r="AK126"/>
  <c r="AP126"/>
  <c r="AO126"/>
  <c r="AK142"/>
  <c r="AP142"/>
  <c r="AO142"/>
  <c r="AK158"/>
  <c r="AP158"/>
  <c r="AO158"/>
  <c r="AK174"/>
  <c r="AP174"/>
  <c r="AO174"/>
  <c r="AK190"/>
  <c r="AP190"/>
  <c r="AO190"/>
  <c r="AK206"/>
  <c r="AP206"/>
  <c r="AO206"/>
  <c r="AK222"/>
  <c r="AP222"/>
  <c r="AO222"/>
  <c r="AK238"/>
  <c r="AP238"/>
  <c r="AO238"/>
  <c r="AK254"/>
  <c r="AP254"/>
  <c r="AO254"/>
  <c r="AK270"/>
  <c r="AP270"/>
  <c r="AO270"/>
  <c r="AK286"/>
  <c r="AP286"/>
  <c r="AO286"/>
  <c r="AK302"/>
  <c r="AP302"/>
  <c r="AO302"/>
  <c r="AK120"/>
  <c r="AP120"/>
  <c r="AO120"/>
  <c r="AK136"/>
  <c r="AP136"/>
  <c r="AO136"/>
  <c r="AK152"/>
  <c r="AP152"/>
  <c r="AO152"/>
  <c r="AK42"/>
  <c r="AP42"/>
  <c r="AO42"/>
  <c r="AK117"/>
  <c r="AP117"/>
  <c r="AO117"/>
  <c r="AK52"/>
  <c r="AP52"/>
  <c r="AO52"/>
  <c r="AK196"/>
  <c r="AP196"/>
  <c r="AO196"/>
  <c r="AK220"/>
  <c r="AP220"/>
  <c r="AO220"/>
  <c r="AK252"/>
  <c r="AP252"/>
  <c r="AO252"/>
  <c r="AK284"/>
  <c r="AP284"/>
  <c r="AO284"/>
  <c r="AK225"/>
  <c r="AP225"/>
  <c r="AO225"/>
  <c r="AK257"/>
  <c r="AP257"/>
  <c r="AO257"/>
  <c r="AK289"/>
  <c r="AP289"/>
  <c r="AO289"/>
  <c r="AK24"/>
  <c r="AP24"/>
  <c r="AO24"/>
  <c r="AK191"/>
  <c r="AP191"/>
  <c r="AO191"/>
  <c r="AK223"/>
  <c r="AP223"/>
  <c r="AO223"/>
  <c r="AK247"/>
  <c r="AP247"/>
  <c r="AO247"/>
  <c r="AK18"/>
  <c r="AP18"/>
  <c r="AO18"/>
  <c r="AK106"/>
  <c r="AP106"/>
  <c r="AO106"/>
  <c r="AK189"/>
  <c r="AP189"/>
  <c r="AO189"/>
  <c r="AK205"/>
  <c r="AP205"/>
  <c r="AO205"/>
  <c r="AK221"/>
  <c r="AP221"/>
  <c r="AO221"/>
  <c r="AK237"/>
  <c r="AP237"/>
  <c r="AO237"/>
  <c r="AK253"/>
  <c r="AP253"/>
  <c r="AO253"/>
  <c r="AK269"/>
  <c r="AP269"/>
  <c r="AO269"/>
  <c r="AK100"/>
  <c r="AP100"/>
  <c r="AO100"/>
  <c r="AK116"/>
  <c r="AP116"/>
  <c r="AO116"/>
  <c r="AK132"/>
  <c r="AP132"/>
  <c r="AO132"/>
  <c r="AK148"/>
  <c r="AP148"/>
  <c r="AO148"/>
  <c r="AK164"/>
  <c r="AP164"/>
  <c r="AO164"/>
  <c r="AK114"/>
  <c r="AP114"/>
  <c r="AO114"/>
  <c r="AK130"/>
  <c r="AP130"/>
  <c r="AO130"/>
  <c r="AK146"/>
  <c r="AP146"/>
  <c r="AO146"/>
  <c r="AK162"/>
  <c r="AP162"/>
  <c r="AO162"/>
  <c r="AK178"/>
  <c r="AP178"/>
  <c r="AO178"/>
  <c r="AK194"/>
  <c r="AP194"/>
  <c r="AO194"/>
  <c r="AK210"/>
  <c r="AP210"/>
  <c r="AO210"/>
  <c r="AK226"/>
  <c r="AP226"/>
  <c r="AO226"/>
  <c r="AK242"/>
  <c r="AP242"/>
  <c r="AO242"/>
  <c r="AK258"/>
  <c r="AP258"/>
  <c r="AO258"/>
  <c r="AK274"/>
  <c r="AP274"/>
  <c r="AO274"/>
  <c r="AK290"/>
  <c r="AP290"/>
  <c r="AO290"/>
  <c r="AK306"/>
  <c r="AP306"/>
  <c r="AO306"/>
  <c r="AK29"/>
  <c r="AP29"/>
  <c r="AO29"/>
  <c r="AK45"/>
  <c r="AP45"/>
  <c r="AO45"/>
  <c r="AK61"/>
  <c r="AP61"/>
  <c r="AO61"/>
  <c r="AK77"/>
  <c r="AP77"/>
  <c r="AO77"/>
  <c r="AK93"/>
  <c r="AP93"/>
  <c r="AO93"/>
  <c r="AK109"/>
  <c r="AP109"/>
  <c r="AO109"/>
  <c r="AK285"/>
  <c r="AP285"/>
  <c r="AO285"/>
  <c r="AK301"/>
  <c r="AP301"/>
  <c r="AO301"/>
  <c r="AK84"/>
  <c r="AP84"/>
  <c r="AO84"/>
  <c r="AK17"/>
  <c r="AP17"/>
  <c r="AO17"/>
  <c r="AK188"/>
  <c r="AP188"/>
  <c r="AO188"/>
  <c r="AK25"/>
  <c r="AP25"/>
  <c r="AO25"/>
  <c r="AK41"/>
  <c r="AP41"/>
  <c r="AO41"/>
  <c r="AK57"/>
  <c r="AP57"/>
  <c r="AO57"/>
  <c r="AK73"/>
  <c r="AP73"/>
  <c r="AO73"/>
  <c r="AK89"/>
  <c r="AP89"/>
  <c r="AO89"/>
  <c r="AK105"/>
  <c r="AP105"/>
  <c r="AO105"/>
  <c r="AK121"/>
  <c r="AP121"/>
  <c r="AO121"/>
  <c r="AK137"/>
  <c r="AP137"/>
  <c r="AO137"/>
  <c r="AK153"/>
  <c r="AP153"/>
  <c r="AO153"/>
  <c r="AK169"/>
  <c r="AP169"/>
  <c r="AO169"/>
  <c r="AK185"/>
  <c r="AP185"/>
  <c r="AO185"/>
  <c r="AK201"/>
  <c r="AP201"/>
  <c r="AO201"/>
  <c r="AK40"/>
  <c r="AP40"/>
  <c r="AO40"/>
  <c r="AK176"/>
  <c r="AP176"/>
  <c r="AO176"/>
  <c r="AK192"/>
  <c r="AP192"/>
  <c r="AO192"/>
  <c r="AK208"/>
  <c r="AP208"/>
  <c r="AO208"/>
  <c r="AK224"/>
  <c r="AP224"/>
  <c r="AO224"/>
  <c r="AK240"/>
  <c r="AP240"/>
  <c r="AO240"/>
  <c r="AK256"/>
  <c r="AP256"/>
  <c r="AO256"/>
  <c r="AK272"/>
  <c r="AP272"/>
  <c r="AO272"/>
  <c r="AK288"/>
  <c r="AP288"/>
  <c r="AO288"/>
  <c r="AK125"/>
  <c r="AP125"/>
  <c r="AO125"/>
  <c r="AK141"/>
  <c r="AP141"/>
  <c r="AO141"/>
  <c r="AK157"/>
  <c r="AP157"/>
  <c r="AO157"/>
  <c r="AK20"/>
  <c r="AP20"/>
  <c r="AO20"/>
  <c r="AK48"/>
  <c r="AP48"/>
  <c r="AO48"/>
  <c r="AK64"/>
  <c r="AP64"/>
  <c r="AO64"/>
  <c r="AK80"/>
  <c r="AP80"/>
  <c r="AO80"/>
  <c r="AK96"/>
  <c r="AP96"/>
  <c r="AO96"/>
  <c r="AK160"/>
  <c r="AP160"/>
  <c r="AO160"/>
  <c r="AK50"/>
  <c r="AP50"/>
  <c r="AO50"/>
  <c r="AK66"/>
  <c r="AP66"/>
  <c r="AO66"/>
  <c r="AK82"/>
  <c r="AP82"/>
  <c r="AO82"/>
  <c r="AK28"/>
  <c r="AP28"/>
  <c r="AO28"/>
  <c r="AK60"/>
  <c r="AP60"/>
  <c r="AO60"/>
  <c r="AK47"/>
  <c r="AP47"/>
  <c r="AO47"/>
  <c r="AK228"/>
  <c r="AP228"/>
  <c r="AO228"/>
  <c r="AK260"/>
  <c r="AP260"/>
  <c r="AO260"/>
  <c r="AK292"/>
  <c r="AP292"/>
  <c r="AO292"/>
  <c r="AK39"/>
  <c r="AP39"/>
  <c r="AO39"/>
  <c r="AK249"/>
  <c r="AP249"/>
  <c r="AO249"/>
  <c r="AK281"/>
  <c r="AP281"/>
  <c r="AO281"/>
  <c r="AK16"/>
  <c r="AP16"/>
  <c r="AO16"/>
  <c r="AK183"/>
  <c r="AP183"/>
  <c r="AO183"/>
  <c r="AK215"/>
  <c r="AP215"/>
  <c r="AO215"/>
  <c r="AK255"/>
  <c r="AP255"/>
  <c r="AO255"/>
  <c r="AK59"/>
  <c r="AP59"/>
  <c r="AO59"/>
  <c r="AK123"/>
  <c r="AP123"/>
  <c r="AO123"/>
  <c r="AK187"/>
  <c r="AP187"/>
  <c r="AO187"/>
  <c r="AK275"/>
  <c r="AP275"/>
  <c r="AO275"/>
  <c r="AK35"/>
  <c r="AP35"/>
  <c r="AO35"/>
  <c r="AK99"/>
  <c r="AP99"/>
  <c r="AO99"/>
  <c r="AK163"/>
  <c r="AP163"/>
  <c r="AO163"/>
  <c r="AK227"/>
  <c r="AP227"/>
  <c r="AO227"/>
  <c r="AK283"/>
  <c r="AP283"/>
  <c r="AO283"/>
  <c r="AK79"/>
  <c r="AP79"/>
  <c r="AO79"/>
  <c r="AK111"/>
  <c r="AP111"/>
  <c r="AO111"/>
  <c r="AK143"/>
  <c r="AP143"/>
  <c r="AO143"/>
  <c r="AK175"/>
  <c r="AP175"/>
  <c r="AO175"/>
  <c r="AK295"/>
  <c r="AP295"/>
  <c r="AO295"/>
  <c r="AK38"/>
  <c r="AP38"/>
  <c r="AO38"/>
  <c r="AK70"/>
  <c r="AP70"/>
  <c r="AO70"/>
  <c r="AK102"/>
  <c r="AP102"/>
  <c r="AO102"/>
  <c r="AK134"/>
  <c r="AP134"/>
  <c r="AO134"/>
  <c r="AK166"/>
  <c r="AP166"/>
  <c r="AO166"/>
  <c r="AK198"/>
  <c r="AP198"/>
  <c r="AO198"/>
  <c r="AK230"/>
  <c r="AP230"/>
  <c r="AO230"/>
  <c r="AK278"/>
  <c r="AP278"/>
  <c r="AO278"/>
  <c r="AK217"/>
  <c r="AP217"/>
  <c r="AO217"/>
  <c r="AK144"/>
  <c r="AP144"/>
  <c r="AO144"/>
  <c r="AK90"/>
  <c r="AP90"/>
  <c r="AO90"/>
  <c r="AK68"/>
  <c r="AP68"/>
  <c r="AO68"/>
  <c r="AK236"/>
  <c r="AP236"/>
  <c r="AO236"/>
  <c r="AK13"/>
  <c r="AP13"/>
  <c r="AO13"/>
  <c r="AK273"/>
  <c r="AP273"/>
  <c r="AO273"/>
  <c r="AK32"/>
  <c r="AP32"/>
  <c r="AO32"/>
  <c r="AK239"/>
  <c r="AP239"/>
  <c r="AO239"/>
  <c r="AK26"/>
  <c r="AP26"/>
  <c r="AO26"/>
  <c r="AK197"/>
  <c r="AP197"/>
  <c r="AO197"/>
  <c r="AK229"/>
  <c r="AP229"/>
  <c r="AO229"/>
  <c r="AK261"/>
  <c r="AP261"/>
  <c r="AO261"/>
  <c r="AK108"/>
  <c r="AP108"/>
  <c r="AO108"/>
  <c r="AK140"/>
  <c r="AP140"/>
  <c r="AO140"/>
  <c r="AK172"/>
  <c r="AP172"/>
  <c r="AO172"/>
  <c r="AK138"/>
  <c r="AP138"/>
  <c r="AO138"/>
  <c r="AK170"/>
  <c r="AP170"/>
  <c r="AO170"/>
  <c r="AK202"/>
  <c r="AP202"/>
  <c r="AO202"/>
  <c r="AK234"/>
  <c r="AP234"/>
  <c r="AO234"/>
  <c r="AK266"/>
  <c r="AP266"/>
  <c r="AO266"/>
  <c r="AK298"/>
  <c r="AP298"/>
  <c r="AO298"/>
  <c r="AK37"/>
  <c r="AP37"/>
  <c r="AO37"/>
  <c r="AK69"/>
  <c r="AP69"/>
  <c r="AO69"/>
  <c r="AK101"/>
  <c r="AP101"/>
  <c r="AO101"/>
  <c r="AK173"/>
  <c r="AP173"/>
  <c r="AO173"/>
  <c r="AK12"/>
  <c r="AP12"/>
  <c r="AO12"/>
  <c r="AK180"/>
  <c r="AP180"/>
  <c r="AO180"/>
  <c r="AK33"/>
  <c r="AP33"/>
  <c r="AO33"/>
  <c r="AK65"/>
  <c r="AP65"/>
  <c r="AO65"/>
  <c r="AK81"/>
  <c r="AP81"/>
  <c r="AO81"/>
  <c r="AK113"/>
  <c r="AP113"/>
  <c r="AO113"/>
  <c r="AK145"/>
  <c r="AP145"/>
  <c r="AO145"/>
  <c r="AK177"/>
  <c r="AP177"/>
  <c r="AO177"/>
  <c r="AK209"/>
  <c r="AP209"/>
  <c r="AO209"/>
  <c r="AK184"/>
  <c r="AP184"/>
  <c r="AO184"/>
  <c r="AK216"/>
  <c r="AP216"/>
  <c r="AO216"/>
  <c r="AK264"/>
  <c r="AP264"/>
  <c r="AO264"/>
  <c r="AK296"/>
  <c r="AP296"/>
  <c r="AO296"/>
  <c r="AK149"/>
  <c r="AP149"/>
  <c r="AO149"/>
  <c r="AK204"/>
  <c r="AP204"/>
  <c r="AO204"/>
  <c r="AK72"/>
  <c r="AP72"/>
  <c r="AO72"/>
  <c r="AK104"/>
  <c r="AP104"/>
  <c r="AO104"/>
  <c r="AK58"/>
  <c r="AP58"/>
  <c r="AO58"/>
  <c r="AK98"/>
  <c r="AP98"/>
  <c r="AO98"/>
  <c r="AK76"/>
  <c r="AP76"/>
  <c r="AO76"/>
  <c r="AK276"/>
  <c r="AP276"/>
  <c r="AO276"/>
  <c r="AA30"/>
  <c r="AG30" s="1"/>
  <c r="AJ30" s="1"/>
  <c r="AG11"/>
  <c r="AJ11" s="1"/>
  <c r="Q9"/>
  <c r="AF30"/>
  <c r="Z9"/>
  <c r="AF11"/>
  <c r="AK11" l="1"/>
  <c r="AP11"/>
  <c r="AO11"/>
  <c r="AX276"/>
  <c r="AZ76"/>
  <c r="AX98"/>
  <c r="AZ58"/>
  <c r="AX104"/>
  <c r="AZ72"/>
  <c r="AX204"/>
  <c r="AZ149"/>
  <c r="AX296"/>
  <c r="AZ264"/>
  <c r="AX216"/>
  <c r="AZ184"/>
  <c r="AX209"/>
  <c r="AZ177"/>
  <c r="AX145"/>
  <c r="AZ113"/>
  <c r="AX81"/>
  <c r="AZ65"/>
  <c r="AX33"/>
  <c r="AZ180"/>
  <c r="AX12"/>
  <c r="AZ173"/>
  <c r="AX101"/>
  <c r="AZ69"/>
  <c r="AX37"/>
  <c r="AZ298"/>
  <c r="AX266"/>
  <c r="AZ234"/>
  <c r="AX202"/>
  <c r="AZ170"/>
  <c r="AX138"/>
  <c r="AZ172"/>
  <c r="AX140"/>
  <c r="AZ108"/>
  <c r="AX261"/>
  <c r="AZ229"/>
  <c r="AX197"/>
  <c r="AK30"/>
  <c r="AP30"/>
  <c r="AO30"/>
  <c r="AZ276"/>
  <c r="AX76"/>
  <c r="AZ98"/>
  <c r="AX58"/>
  <c r="AZ104"/>
  <c r="AX72"/>
  <c r="AZ204"/>
  <c r="AX149"/>
  <c r="AZ296"/>
  <c r="AX264"/>
  <c r="AZ216"/>
  <c r="AX184"/>
  <c r="AZ209"/>
  <c r="AX177"/>
  <c r="AZ145"/>
  <c r="AX113"/>
  <c r="AZ81"/>
  <c r="AX65"/>
  <c r="AZ33"/>
  <c r="AX180"/>
  <c r="AZ12"/>
  <c r="AX173"/>
  <c r="AZ101"/>
  <c r="AX69"/>
  <c r="AZ37"/>
  <c r="AX298"/>
  <c r="AZ266"/>
  <c r="AX234"/>
  <c r="AZ202"/>
  <c r="AX170"/>
  <c r="AZ138"/>
  <c r="AX172"/>
  <c r="AZ140"/>
  <c r="AX108"/>
  <c r="AZ261"/>
  <c r="AX229"/>
  <c r="AZ197"/>
  <c r="AX26"/>
  <c r="AZ239"/>
  <c r="AZ26"/>
  <c r="AX239"/>
  <c r="AZ32"/>
  <c r="AX273"/>
  <c r="AZ13"/>
  <c r="AX236"/>
  <c r="AZ68"/>
  <c r="AX90"/>
  <c r="AZ144"/>
  <c r="AX217"/>
  <c r="AZ278"/>
  <c r="AX230"/>
  <c r="AZ198"/>
  <c r="AX166"/>
  <c r="AZ134"/>
  <c r="AX102"/>
  <c r="AZ70"/>
  <c r="AX38"/>
  <c r="AZ295"/>
  <c r="AX175"/>
  <c r="AZ143"/>
  <c r="AX111"/>
  <c r="AZ79"/>
  <c r="AX283"/>
  <c r="AZ227"/>
  <c r="AX163"/>
  <c r="AZ99"/>
  <c r="AX35"/>
  <c r="AZ275"/>
  <c r="AX187"/>
  <c r="AZ123"/>
  <c r="AX59"/>
  <c r="AZ255"/>
  <c r="AX215"/>
  <c r="AZ183"/>
  <c r="AX16"/>
  <c r="AZ281"/>
  <c r="AX249"/>
  <c r="AZ39"/>
  <c r="AX292"/>
  <c r="AZ260"/>
  <c r="AX228"/>
  <c r="AZ47"/>
  <c r="AX60"/>
  <c r="AZ28"/>
  <c r="AX82"/>
  <c r="AZ66"/>
  <c r="AX50"/>
  <c r="AZ160"/>
  <c r="AX96"/>
  <c r="AZ80"/>
  <c r="AX64"/>
  <c r="AZ48"/>
  <c r="AX20"/>
  <c r="AZ157"/>
  <c r="AX141"/>
  <c r="AZ125"/>
  <c r="AX288"/>
  <c r="AZ272"/>
  <c r="AX256"/>
  <c r="AZ240"/>
  <c r="AX224"/>
  <c r="AZ208"/>
  <c r="AX192"/>
  <c r="AZ176"/>
  <c r="AX40"/>
  <c r="AZ201"/>
  <c r="AX185"/>
  <c r="AZ169"/>
  <c r="AX153"/>
  <c r="AZ137"/>
  <c r="AX121"/>
  <c r="AZ105"/>
  <c r="AX89"/>
  <c r="AZ73"/>
  <c r="AX57"/>
  <c r="AZ41"/>
  <c r="AX25"/>
  <c r="AZ188"/>
  <c r="AX17"/>
  <c r="AZ84"/>
  <c r="AX301"/>
  <c r="AZ285"/>
  <c r="AX109"/>
  <c r="AZ93"/>
  <c r="AX77"/>
  <c r="AZ61"/>
  <c r="AX45"/>
  <c r="AZ29"/>
  <c r="AX306"/>
  <c r="AZ290"/>
  <c r="AX274"/>
  <c r="AZ258"/>
  <c r="AX242"/>
  <c r="AZ226"/>
  <c r="AX210"/>
  <c r="AZ194"/>
  <c r="AX178"/>
  <c r="AZ162"/>
  <c r="AX146"/>
  <c r="AZ130"/>
  <c r="AX114"/>
  <c r="AZ164"/>
  <c r="AX148"/>
  <c r="AZ132"/>
  <c r="AX116"/>
  <c r="AZ100"/>
  <c r="AX269"/>
  <c r="AZ253"/>
  <c r="AX237"/>
  <c r="AZ221"/>
  <c r="AX205"/>
  <c r="AZ189"/>
  <c r="AX106"/>
  <c r="AZ18"/>
  <c r="AX247"/>
  <c r="AZ223"/>
  <c r="AX191"/>
  <c r="AZ24"/>
  <c r="AX289"/>
  <c r="AZ257"/>
  <c r="AX225"/>
  <c r="AZ284"/>
  <c r="AX252"/>
  <c r="AZ220"/>
  <c r="AX196"/>
  <c r="AZ52"/>
  <c r="AX117"/>
  <c r="AZ42"/>
  <c r="AX152"/>
  <c r="AZ136"/>
  <c r="AX120"/>
  <c r="AZ302"/>
  <c r="AX286"/>
  <c r="AZ270"/>
  <c r="AX254"/>
  <c r="AZ238"/>
  <c r="AX222"/>
  <c r="AZ206"/>
  <c r="AX190"/>
  <c r="AZ174"/>
  <c r="AX158"/>
  <c r="AZ142"/>
  <c r="AX126"/>
  <c r="AZ110"/>
  <c r="AX94"/>
  <c r="AZ78"/>
  <c r="AX62"/>
  <c r="AZ46"/>
  <c r="AX22"/>
  <c r="AZ303"/>
  <c r="AX287"/>
  <c r="AZ271"/>
  <c r="AX167"/>
  <c r="AZ151"/>
  <c r="AX135"/>
  <c r="AZ119"/>
  <c r="AX103"/>
  <c r="AZ87"/>
  <c r="AX71"/>
  <c r="AZ15"/>
  <c r="AX267"/>
  <c r="AZ235"/>
  <c r="AX211"/>
  <c r="AZ179"/>
  <c r="AX147"/>
  <c r="AZ115"/>
  <c r="AX83"/>
  <c r="AZ51"/>
  <c r="AX19"/>
  <c r="AZ291"/>
  <c r="AX243"/>
  <c r="AZ203"/>
  <c r="AX171"/>
  <c r="AZ139"/>
  <c r="AX107"/>
  <c r="AZ75"/>
  <c r="AX43"/>
  <c r="AZ263"/>
  <c r="AX231"/>
  <c r="AZ199"/>
  <c r="AX112"/>
  <c r="AZ297"/>
  <c r="AX265"/>
  <c r="AZ233"/>
  <c r="AX300"/>
  <c r="AZ244"/>
  <c r="AX212"/>
  <c r="AZ44"/>
  <c r="AX74"/>
  <c r="AZ34"/>
  <c r="AX88"/>
  <c r="AZ56"/>
  <c r="AX165"/>
  <c r="AZ133"/>
  <c r="AX280"/>
  <c r="AZ248"/>
  <c r="AX232"/>
  <c r="AZ200"/>
  <c r="AX168"/>
  <c r="AZ193"/>
  <c r="AX161"/>
  <c r="AZ129"/>
  <c r="AX97"/>
  <c r="AZ49"/>
  <c r="AX23"/>
  <c r="AZ31"/>
  <c r="AX293"/>
  <c r="AZ85"/>
  <c r="AX53"/>
  <c r="AZ21"/>
  <c r="AX282"/>
  <c r="AZ250"/>
  <c r="AX218"/>
  <c r="AZ186"/>
  <c r="AX154"/>
  <c r="AZ122"/>
  <c r="AX156"/>
  <c r="AZ124"/>
  <c r="AX92"/>
  <c r="AZ245"/>
  <c r="AX213"/>
  <c r="AZ181"/>
  <c r="AX259"/>
  <c r="AZ207"/>
  <c r="AX305"/>
  <c r="AZ241"/>
  <c r="AX268"/>
  <c r="AZ55"/>
  <c r="AX36"/>
  <c r="AZ304"/>
  <c r="AX128"/>
  <c r="AZ294"/>
  <c r="AX262"/>
  <c r="AZ246"/>
  <c r="AX214"/>
  <c r="AZ182"/>
  <c r="AX150"/>
  <c r="AZ118"/>
  <c r="AX86"/>
  <c r="AZ54"/>
  <c r="AX14"/>
  <c r="AZ279"/>
  <c r="AX159"/>
  <c r="AZ127"/>
  <c r="AX95"/>
  <c r="AZ63"/>
  <c r="AX251"/>
  <c r="AZ195"/>
  <c r="AX131"/>
  <c r="AZ67"/>
  <c r="AX299"/>
  <c r="AZ219"/>
  <c r="AX155"/>
  <c r="AZ91"/>
  <c r="AX27"/>
  <c r="AX32"/>
  <c r="AZ273"/>
  <c r="AX13"/>
  <c r="AZ236"/>
  <c r="AX68"/>
  <c r="AZ90"/>
  <c r="AX144"/>
  <c r="AZ217"/>
  <c r="AX278"/>
  <c r="AZ230"/>
  <c r="AX198"/>
  <c r="AZ166"/>
  <c r="AX134"/>
  <c r="AZ102"/>
  <c r="AX70"/>
  <c r="AZ38"/>
  <c r="AX295"/>
  <c r="AZ175"/>
  <c r="AX143"/>
  <c r="AZ111"/>
  <c r="AX79"/>
  <c r="AZ283"/>
  <c r="AX227"/>
  <c r="AZ163"/>
  <c r="AX99"/>
  <c r="AZ35"/>
  <c r="AX275"/>
  <c r="AZ187"/>
  <c r="AX123"/>
  <c r="AZ59"/>
  <c r="AX255"/>
  <c r="AZ215"/>
  <c r="AX183"/>
  <c r="AZ16"/>
  <c r="AX281"/>
  <c r="AZ249"/>
  <c r="AX39"/>
  <c r="AZ292"/>
  <c r="AX260"/>
  <c r="AZ228"/>
  <c r="AX47"/>
  <c r="AZ60"/>
  <c r="AX28"/>
  <c r="AZ82"/>
  <c r="AX66"/>
  <c r="AZ50"/>
  <c r="AX160"/>
  <c r="AZ96"/>
  <c r="AX80"/>
  <c r="AZ64"/>
  <c r="AX48"/>
  <c r="AZ20"/>
  <c r="AX157"/>
  <c r="AZ141"/>
  <c r="AX125"/>
  <c r="AZ288"/>
  <c r="AX272"/>
  <c r="AZ256"/>
  <c r="AX240"/>
  <c r="AZ224"/>
  <c r="AX208"/>
  <c r="AZ192"/>
  <c r="AX176"/>
  <c r="AZ40"/>
  <c r="AX201"/>
  <c r="AZ185"/>
  <c r="AX169"/>
  <c r="AZ153"/>
  <c r="AX137"/>
  <c r="AZ121"/>
  <c r="AX105"/>
  <c r="AZ89"/>
  <c r="AX73"/>
  <c r="AZ57"/>
  <c r="AX41"/>
  <c r="AZ25"/>
  <c r="AX188"/>
  <c r="AZ17"/>
  <c r="AX84"/>
  <c r="AZ301"/>
  <c r="AX285"/>
  <c r="AZ109"/>
  <c r="AX93"/>
  <c r="AZ77"/>
  <c r="AX61"/>
  <c r="AZ45"/>
  <c r="AX29"/>
  <c r="AZ306"/>
  <c r="AX290"/>
  <c r="AZ274"/>
  <c r="AX258"/>
  <c r="AZ242"/>
  <c r="AX226"/>
  <c r="AZ210"/>
  <c r="AX194"/>
  <c r="AZ178"/>
  <c r="AX162"/>
  <c r="AZ146"/>
  <c r="AX130"/>
  <c r="AZ114"/>
  <c r="AX164"/>
  <c r="AZ148"/>
  <c r="AX132"/>
  <c r="AZ116"/>
  <c r="AX100"/>
  <c r="AZ269"/>
  <c r="AX253"/>
  <c r="AZ237"/>
  <c r="AX221"/>
  <c r="AZ205"/>
  <c r="AX189"/>
  <c r="AZ106"/>
  <c r="AX18"/>
  <c r="AZ247"/>
  <c r="AX223"/>
  <c r="AZ191"/>
  <c r="AX24"/>
  <c r="AZ289"/>
  <c r="AX257"/>
  <c r="AZ225"/>
  <c r="AX284"/>
  <c r="AZ252"/>
  <c r="AX220"/>
  <c r="AZ196"/>
  <c r="AX52"/>
  <c r="AZ117"/>
  <c r="AX42"/>
  <c r="AZ152"/>
  <c r="AX136"/>
  <c r="AZ120"/>
  <c r="AX302"/>
  <c r="AZ286"/>
  <c r="AX270"/>
  <c r="AZ254"/>
  <c r="AX238"/>
  <c r="AZ222"/>
  <c r="AX206"/>
  <c r="AZ190"/>
  <c r="AX174"/>
  <c r="AZ158"/>
  <c r="AX142"/>
  <c r="AZ126"/>
  <c r="AX110"/>
  <c r="AZ94"/>
  <c r="AX78"/>
  <c r="AZ62"/>
  <c r="AX46"/>
  <c r="AZ22"/>
  <c r="AX303"/>
  <c r="AZ287"/>
  <c r="AX271"/>
  <c r="AZ167"/>
  <c r="AX151"/>
  <c r="AZ135"/>
  <c r="AX119"/>
  <c r="AZ103"/>
  <c r="AX87"/>
  <c r="AZ71"/>
  <c r="AX15"/>
  <c r="AZ267"/>
  <c r="AX235"/>
  <c r="AZ211"/>
  <c r="AX179"/>
  <c r="AZ147"/>
  <c r="AX115"/>
  <c r="AZ83"/>
  <c r="AX51"/>
  <c r="AZ19"/>
  <c r="AX291"/>
  <c r="AZ243"/>
  <c r="AX203"/>
  <c r="AZ171"/>
  <c r="AX139"/>
  <c r="AZ107"/>
  <c r="AX75"/>
  <c r="AZ43"/>
  <c r="AX263"/>
  <c r="AZ231"/>
  <c r="AX199"/>
  <c r="AZ112"/>
  <c r="AX297"/>
  <c r="AZ265"/>
  <c r="AX233"/>
  <c r="AZ300"/>
  <c r="AX244"/>
  <c r="AZ212"/>
  <c r="AX44"/>
  <c r="AZ74"/>
  <c r="AX34"/>
  <c r="AZ88"/>
  <c r="AX56"/>
  <c r="AZ165"/>
  <c r="AX133"/>
  <c r="AZ280"/>
  <c r="AX248"/>
  <c r="AZ232"/>
  <c r="AX200"/>
  <c r="AZ168"/>
  <c r="AX193"/>
  <c r="AZ161"/>
  <c r="AX129"/>
  <c r="AZ97"/>
  <c r="AX49"/>
  <c r="AZ23"/>
  <c r="AX31"/>
  <c r="AZ293"/>
  <c r="AX85"/>
  <c r="AZ53"/>
  <c r="AX21"/>
  <c r="AZ282"/>
  <c r="AX250"/>
  <c r="AZ218"/>
  <c r="AX186"/>
  <c r="AZ154"/>
  <c r="AX122"/>
  <c r="AZ156"/>
  <c r="AX124"/>
  <c r="AZ92"/>
  <c r="AX245"/>
  <c r="AZ213"/>
  <c r="AX181"/>
  <c r="AZ259"/>
  <c r="AX207"/>
  <c r="AZ305"/>
  <c r="AX241"/>
  <c r="AZ268"/>
  <c r="AX55"/>
  <c r="AZ36"/>
  <c r="AX304"/>
  <c r="AZ128"/>
  <c r="AX294"/>
  <c r="AZ262"/>
  <c r="AX246"/>
  <c r="AZ214"/>
  <c r="AX182"/>
  <c r="AZ150"/>
  <c r="AX118"/>
  <c r="AZ86"/>
  <c r="AX54"/>
  <c r="AZ14"/>
  <c r="AX279"/>
  <c r="AZ159"/>
  <c r="AX127"/>
  <c r="AZ95"/>
  <c r="AX63"/>
  <c r="AZ251"/>
  <c r="AX195"/>
  <c r="AZ131"/>
  <c r="AX67"/>
  <c r="AZ299"/>
  <c r="AX219"/>
  <c r="AZ155"/>
  <c r="AX91"/>
  <c r="AZ27"/>
  <c r="AA9"/>
  <c r="D15" i="18" s="1"/>
  <c r="B17" s="1"/>
  <c r="B18" s="1"/>
  <c r="AJ9" i="13"/>
  <c r="AJ6" s="1"/>
  <c r="AF9"/>
  <c r="AG9"/>
  <c r="AK9"/>
  <c r="AK6" s="1"/>
  <c r="AX30" l="1"/>
  <c r="AO9"/>
  <c r="AX11"/>
  <c r="AX9" s="1"/>
  <c r="AX6" s="1"/>
  <c r="AZ30"/>
  <c r="AP9"/>
  <c r="AZ11"/>
  <c r="AZ9" s="1"/>
  <c r="AZ6" s="1"/>
  <c r="R14"/>
  <c r="R18"/>
  <c r="R22"/>
  <c r="R26"/>
  <c r="R30"/>
  <c r="R34"/>
  <c r="R38"/>
  <c r="R42"/>
  <c r="R46"/>
  <c r="R50"/>
  <c r="R54"/>
  <c r="R58"/>
  <c r="R62"/>
  <c r="R66"/>
  <c r="R70"/>
  <c r="R74"/>
  <c r="R78"/>
  <c r="R82"/>
  <c r="R86"/>
  <c r="R90"/>
  <c r="R94"/>
  <c r="R98"/>
  <c r="R102"/>
  <c r="R106"/>
  <c r="R110"/>
  <c r="R114"/>
  <c r="R118"/>
  <c r="R122"/>
  <c r="R126"/>
  <c r="R130"/>
  <c r="R134"/>
  <c r="R138"/>
  <c r="R142"/>
  <c r="R146"/>
  <c r="R150"/>
  <c r="R154"/>
  <c r="R158"/>
  <c r="R162"/>
  <c r="R166"/>
  <c r="R170"/>
  <c r="R174"/>
  <c r="R178"/>
  <c r="R182"/>
  <c r="R186"/>
  <c r="R190"/>
  <c r="R194"/>
  <c r="R198"/>
  <c r="R202"/>
  <c r="R206"/>
  <c r="R210"/>
  <c r="R214"/>
  <c r="R218"/>
  <c r="R222"/>
  <c r="R226"/>
  <c r="R230"/>
  <c r="R234"/>
  <c r="R238"/>
  <c r="R242"/>
  <c r="R246"/>
  <c r="R250"/>
  <c r="R254"/>
  <c r="R258"/>
  <c r="R262"/>
  <c r="R266"/>
  <c r="R270"/>
  <c r="R274"/>
  <c r="R278"/>
  <c r="R282"/>
  <c r="R286"/>
  <c r="R290"/>
  <c r="R294"/>
  <c r="R298"/>
  <c r="R302"/>
  <c r="R306"/>
  <c r="R13"/>
  <c r="R21"/>
  <c r="R29"/>
  <c r="R37"/>
  <c r="R45"/>
  <c r="R53"/>
  <c r="R61"/>
  <c r="R69"/>
  <c r="R77"/>
  <c r="R85"/>
  <c r="R93"/>
  <c r="R101"/>
  <c r="R109"/>
  <c r="R117"/>
  <c r="R125"/>
  <c r="R133"/>
  <c r="R141"/>
  <c r="R149"/>
  <c r="R157"/>
  <c r="R165"/>
  <c r="R173"/>
  <c r="R181"/>
  <c r="R189"/>
  <c r="R197"/>
  <c r="R205"/>
  <c r="R213"/>
  <c r="R221"/>
  <c r="R229"/>
  <c r="R237"/>
  <c r="R245"/>
  <c r="R253"/>
  <c r="R261"/>
  <c r="R269"/>
  <c r="R277"/>
  <c r="AB277" s="1"/>
  <c r="R285"/>
  <c r="R293"/>
  <c r="R301"/>
  <c r="R15"/>
  <c r="R23"/>
  <c r="R31"/>
  <c r="R39"/>
  <c r="R47"/>
  <c r="R55"/>
  <c r="R63"/>
  <c r="R71"/>
  <c r="R79"/>
  <c r="R87"/>
  <c r="R95"/>
  <c r="R103"/>
  <c r="R111"/>
  <c r="R119"/>
  <c r="R127"/>
  <c r="R135"/>
  <c r="R143"/>
  <c r="R151"/>
  <c r="R159"/>
  <c r="R167"/>
  <c r="R175"/>
  <c r="R183"/>
  <c r="R191"/>
  <c r="R199"/>
  <c r="R207"/>
  <c r="R215"/>
  <c r="R223"/>
  <c r="R231"/>
  <c r="R239"/>
  <c r="R247"/>
  <c r="R255"/>
  <c r="R263"/>
  <c r="R271"/>
  <c r="R279"/>
  <c r="R287"/>
  <c r="R295"/>
  <c r="R303"/>
  <c r="R12"/>
  <c r="R16"/>
  <c r="R20"/>
  <c r="R24"/>
  <c r="R28"/>
  <c r="R32"/>
  <c r="R36"/>
  <c r="R40"/>
  <c r="R44"/>
  <c r="R48"/>
  <c r="R52"/>
  <c r="R56"/>
  <c r="R60"/>
  <c r="R64"/>
  <c r="R68"/>
  <c r="R72"/>
  <c r="R76"/>
  <c r="R80"/>
  <c r="R84"/>
  <c r="R88"/>
  <c r="R92"/>
  <c r="R96"/>
  <c r="R100"/>
  <c r="R104"/>
  <c r="R108"/>
  <c r="R112"/>
  <c r="R116"/>
  <c r="R120"/>
  <c r="R124"/>
  <c r="R128"/>
  <c r="R132"/>
  <c r="R136"/>
  <c r="R140"/>
  <c r="R144"/>
  <c r="R148"/>
  <c r="R152"/>
  <c r="R156"/>
  <c r="R160"/>
  <c r="R164"/>
  <c r="R168"/>
  <c r="R172"/>
  <c r="R176"/>
  <c r="R180"/>
  <c r="R184"/>
  <c r="R188"/>
  <c r="R192"/>
  <c r="R196"/>
  <c r="R200"/>
  <c r="R204"/>
  <c r="R208"/>
  <c r="R212"/>
  <c r="R216"/>
  <c r="R220"/>
  <c r="R224"/>
  <c r="R228"/>
  <c r="R232"/>
  <c r="R236"/>
  <c r="R240"/>
  <c r="R244"/>
  <c r="R248"/>
  <c r="R252"/>
  <c r="R256"/>
  <c r="R260"/>
  <c r="R264"/>
  <c r="R268"/>
  <c r="R272"/>
  <c r="R276"/>
  <c r="R280"/>
  <c r="R284"/>
  <c r="R288"/>
  <c r="R292"/>
  <c r="R296"/>
  <c r="R300"/>
  <c r="R304"/>
  <c r="R9"/>
  <c r="R17"/>
  <c r="R25"/>
  <c r="R33"/>
  <c r="R41"/>
  <c r="R49"/>
  <c r="R57"/>
  <c r="R65"/>
  <c r="R73"/>
  <c r="R81"/>
  <c r="R89"/>
  <c r="R97"/>
  <c r="R105"/>
  <c r="R113"/>
  <c r="R121"/>
  <c r="R129"/>
  <c r="R137"/>
  <c r="R145"/>
  <c r="R153"/>
  <c r="R161"/>
  <c r="R169"/>
  <c r="R177"/>
  <c r="R185"/>
  <c r="R193"/>
  <c r="R201"/>
  <c r="R209"/>
  <c r="R217"/>
  <c r="R225"/>
  <c r="R233"/>
  <c r="R241"/>
  <c r="R249"/>
  <c r="R257"/>
  <c r="R265"/>
  <c r="R273"/>
  <c r="R281"/>
  <c r="R289"/>
  <c r="R297"/>
  <c r="R305"/>
  <c r="R19"/>
  <c r="R27"/>
  <c r="R35"/>
  <c r="R43"/>
  <c r="R51"/>
  <c r="R59"/>
  <c r="R67"/>
  <c r="R75"/>
  <c r="R83"/>
  <c r="R91"/>
  <c r="R99"/>
  <c r="R107"/>
  <c r="R115"/>
  <c r="R123"/>
  <c r="R131"/>
  <c r="R139"/>
  <c r="R147"/>
  <c r="R155"/>
  <c r="R163"/>
  <c r="R171"/>
  <c r="R179"/>
  <c r="R187"/>
  <c r="R195"/>
  <c r="R203"/>
  <c r="R211"/>
  <c r="R219"/>
  <c r="R227"/>
  <c r="R235"/>
  <c r="R243"/>
  <c r="R251"/>
  <c r="R259"/>
  <c r="R267"/>
  <c r="R275"/>
  <c r="R283"/>
  <c r="R291"/>
  <c r="R299"/>
  <c r="R11"/>
  <c r="AB11" l="1"/>
  <c r="T11"/>
  <c r="AD11" s="1"/>
  <c r="AB291"/>
  <c r="T291"/>
  <c r="AD291" s="1"/>
  <c r="AB275"/>
  <c r="T275"/>
  <c r="AD275" s="1"/>
  <c r="AB259"/>
  <c r="T259"/>
  <c r="AD259" s="1"/>
  <c r="AB243"/>
  <c r="T243"/>
  <c r="AD243" s="1"/>
  <c r="AB227"/>
  <c r="T227"/>
  <c r="AD227" s="1"/>
  <c r="AB211"/>
  <c r="T211"/>
  <c r="AD211" s="1"/>
  <c r="AB195"/>
  <c r="T195"/>
  <c r="AD195" s="1"/>
  <c r="AB179"/>
  <c r="T179"/>
  <c r="AD179" s="1"/>
  <c r="AB163"/>
  <c r="T163"/>
  <c r="AD163" s="1"/>
  <c r="AB147"/>
  <c r="T147"/>
  <c r="AD147" s="1"/>
  <c r="AB131"/>
  <c r="T131"/>
  <c r="AD131" s="1"/>
  <c r="AB115"/>
  <c r="T115"/>
  <c r="AD115" s="1"/>
  <c r="AB99"/>
  <c r="T99"/>
  <c r="AD99" s="1"/>
  <c r="AB83"/>
  <c r="T83"/>
  <c r="AD83" s="1"/>
  <c r="AB67"/>
  <c r="T67"/>
  <c r="AD67" s="1"/>
  <c r="AB51"/>
  <c r="T51"/>
  <c r="AD51" s="1"/>
  <c r="AB35"/>
  <c r="T35"/>
  <c r="AD35" s="1"/>
  <c r="T19"/>
  <c r="AB19"/>
  <c r="AB297"/>
  <c r="T297"/>
  <c r="AD297" s="1"/>
  <c r="AB281"/>
  <c r="T281"/>
  <c r="AD281" s="1"/>
  <c r="AB265"/>
  <c r="T265"/>
  <c r="AD265" s="1"/>
  <c r="AB249"/>
  <c r="T249"/>
  <c r="AD249" s="1"/>
  <c r="AB233"/>
  <c r="T233"/>
  <c r="AD233" s="1"/>
  <c r="AB217"/>
  <c r="T217"/>
  <c r="AB201"/>
  <c r="T201"/>
  <c r="AD201" s="1"/>
  <c r="AB185"/>
  <c r="T185"/>
  <c r="AD185" s="1"/>
  <c r="AB169"/>
  <c r="T169"/>
  <c r="AD169" s="1"/>
  <c r="AB153"/>
  <c r="T153"/>
  <c r="AD153" s="1"/>
  <c r="AB137"/>
  <c r="T137"/>
  <c r="AD137" s="1"/>
  <c r="AB121"/>
  <c r="T121"/>
  <c r="AD121" s="1"/>
  <c r="AB105"/>
  <c r="T105"/>
  <c r="AD105" s="1"/>
  <c r="AB89"/>
  <c r="T89"/>
  <c r="AD89" s="1"/>
  <c r="AB73"/>
  <c r="T73"/>
  <c r="AD73" s="1"/>
  <c r="AB57"/>
  <c r="T57"/>
  <c r="AD57" s="1"/>
  <c r="AB41"/>
  <c r="T41"/>
  <c r="AD41" s="1"/>
  <c r="AB25"/>
  <c r="T25"/>
  <c r="AD25" s="1"/>
  <c r="T9"/>
  <c r="AB9"/>
  <c r="AB300"/>
  <c r="T300"/>
  <c r="AD300" s="1"/>
  <c r="AB292"/>
  <c r="T292"/>
  <c r="AD292" s="1"/>
  <c r="AB284"/>
  <c r="T284"/>
  <c r="AD284" s="1"/>
  <c r="AB276"/>
  <c r="T276"/>
  <c r="AD276" s="1"/>
  <c r="AB268"/>
  <c r="T268"/>
  <c r="AD268" s="1"/>
  <c r="AB260"/>
  <c r="T260"/>
  <c r="AD260" s="1"/>
  <c r="AB252"/>
  <c r="T252"/>
  <c r="AD252" s="1"/>
  <c r="AB244"/>
  <c r="T244"/>
  <c r="AD244" s="1"/>
  <c r="AB236"/>
  <c r="T236"/>
  <c r="AD236" s="1"/>
  <c r="AB228"/>
  <c r="T228"/>
  <c r="AD228" s="1"/>
  <c r="AB220"/>
  <c r="T220"/>
  <c r="AD220" s="1"/>
  <c r="AB212"/>
  <c r="T212"/>
  <c r="AD212" s="1"/>
  <c r="AB204"/>
  <c r="T204"/>
  <c r="AD204" s="1"/>
  <c r="AB196"/>
  <c r="T196"/>
  <c r="AB188"/>
  <c r="T188"/>
  <c r="AD188" s="1"/>
  <c r="AB180"/>
  <c r="T180"/>
  <c r="AD180" s="1"/>
  <c r="AB172"/>
  <c r="T172"/>
  <c r="AD172" s="1"/>
  <c r="AB164"/>
  <c r="T164"/>
  <c r="AD164" s="1"/>
  <c r="AB156"/>
  <c r="T156"/>
  <c r="AD156" s="1"/>
  <c r="AB148"/>
  <c r="T148"/>
  <c r="AD148" s="1"/>
  <c r="AB140"/>
  <c r="T140"/>
  <c r="AD140" s="1"/>
  <c r="AB132"/>
  <c r="T132"/>
  <c r="AD132" s="1"/>
  <c r="AB124"/>
  <c r="T124"/>
  <c r="AD124" s="1"/>
  <c r="AB116"/>
  <c r="T116"/>
  <c r="AD116" s="1"/>
  <c r="AB108"/>
  <c r="T108"/>
  <c r="AD108" s="1"/>
  <c r="AB100"/>
  <c r="T100"/>
  <c r="AD100" s="1"/>
  <c r="AB92"/>
  <c r="T92"/>
  <c r="AD92" s="1"/>
  <c r="AB84"/>
  <c r="T84"/>
  <c r="AB76"/>
  <c r="T76"/>
  <c r="AD76" s="1"/>
  <c r="AB68"/>
  <c r="T68"/>
  <c r="AD68" s="1"/>
  <c r="AB60"/>
  <c r="T60"/>
  <c r="AD60" s="1"/>
  <c r="AB52"/>
  <c r="T52"/>
  <c r="AD52" s="1"/>
  <c r="AB44"/>
  <c r="T44"/>
  <c r="AD44" s="1"/>
  <c r="AB36"/>
  <c r="T36"/>
  <c r="AD36" s="1"/>
  <c r="AB28"/>
  <c r="T28"/>
  <c r="AD28" s="1"/>
  <c r="AB20"/>
  <c r="T20"/>
  <c r="AB12"/>
  <c r="T12"/>
  <c r="AD12" s="1"/>
  <c r="T295"/>
  <c r="AD295" s="1"/>
  <c r="AB295"/>
  <c r="T279"/>
  <c r="AD279" s="1"/>
  <c r="AB279"/>
  <c r="T263"/>
  <c r="AD263" s="1"/>
  <c r="AB263"/>
  <c r="T247"/>
  <c r="AD247" s="1"/>
  <c r="AB247"/>
  <c r="T231"/>
  <c r="AD231" s="1"/>
  <c r="AB231"/>
  <c r="T215"/>
  <c r="AD215" s="1"/>
  <c r="AB215"/>
  <c r="T199"/>
  <c r="AD199" s="1"/>
  <c r="AB199"/>
  <c r="T183"/>
  <c r="AD183" s="1"/>
  <c r="AB183"/>
  <c r="T167"/>
  <c r="AD167" s="1"/>
  <c r="AB167"/>
  <c r="T151"/>
  <c r="AD151" s="1"/>
  <c r="AB151"/>
  <c r="T135"/>
  <c r="AD135" s="1"/>
  <c r="AB135"/>
  <c r="T119"/>
  <c r="AD119" s="1"/>
  <c r="AB119"/>
  <c r="T103"/>
  <c r="AD103" s="1"/>
  <c r="AB103"/>
  <c r="T87"/>
  <c r="AD87" s="1"/>
  <c r="AB87"/>
  <c r="T71"/>
  <c r="AD71" s="1"/>
  <c r="AB71"/>
  <c r="T55"/>
  <c r="AD55" s="1"/>
  <c r="AB55"/>
  <c r="T39"/>
  <c r="AB39"/>
  <c r="T23"/>
  <c r="AD23" s="1"/>
  <c r="AB23"/>
  <c r="T301"/>
  <c r="AD301" s="1"/>
  <c r="AB301"/>
  <c r="T285"/>
  <c r="AD285" s="1"/>
  <c r="AB285"/>
  <c r="T269"/>
  <c r="AD269" s="1"/>
  <c r="AB269"/>
  <c r="T253"/>
  <c r="AD253" s="1"/>
  <c r="AB253"/>
  <c r="T237"/>
  <c r="AD237" s="1"/>
  <c r="AB237"/>
  <c r="T221"/>
  <c r="AD221" s="1"/>
  <c r="AB221"/>
  <c r="T205"/>
  <c r="AD205" s="1"/>
  <c r="AB205"/>
  <c r="T189"/>
  <c r="AD189" s="1"/>
  <c r="AB189"/>
  <c r="T173"/>
  <c r="AB173"/>
  <c r="T157"/>
  <c r="AD157" s="1"/>
  <c r="AB157"/>
  <c r="T141"/>
  <c r="AD141" s="1"/>
  <c r="AB141"/>
  <c r="T125"/>
  <c r="AD125" s="1"/>
  <c r="AB125"/>
  <c r="T109"/>
  <c r="AD109" s="1"/>
  <c r="AB109"/>
  <c r="T93"/>
  <c r="AD93" s="1"/>
  <c r="AB93"/>
  <c r="T77"/>
  <c r="AD77" s="1"/>
  <c r="AB77"/>
  <c r="T61"/>
  <c r="AD61" s="1"/>
  <c r="AB61"/>
  <c r="T45"/>
  <c r="AD45" s="1"/>
  <c r="AB45"/>
  <c r="T29"/>
  <c r="AD29" s="1"/>
  <c r="AB29"/>
  <c r="T13"/>
  <c r="AD13" s="1"/>
  <c r="AB13"/>
  <c r="T302"/>
  <c r="AD302" s="1"/>
  <c r="AB302"/>
  <c r="T294"/>
  <c r="AD294" s="1"/>
  <c r="AB294"/>
  <c r="T286"/>
  <c r="AD286" s="1"/>
  <c r="AB286"/>
  <c r="T278"/>
  <c r="AD278" s="1"/>
  <c r="AB278"/>
  <c r="T270"/>
  <c r="AD270" s="1"/>
  <c r="AB270"/>
  <c r="T262"/>
  <c r="AD262" s="1"/>
  <c r="AB262"/>
  <c r="T254"/>
  <c r="AD254" s="1"/>
  <c r="AB254"/>
  <c r="T246"/>
  <c r="AD246" s="1"/>
  <c r="AB246"/>
  <c r="T238"/>
  <c r="AD238" s="1"/>
  <c r="AB238"/>
  <c r="T230"/>
  <c r="AD230" s="1"/>
  <c r="AB230"/>
  <c r="T222"/>
  <c r="AD222" s="1"/>
  <c r="AB222"/>
  <c r="T214"/>
  <c r="AD214" s="1"/>
  <c r="AB214"/>
  <c r="T206"/>
  <c r="AD206" s="1"/>
  <c r="AB206"/>
  <c r="T198"/>
  <c r="AD198" s="1"/>
  <c r="AB198"/>
  <c r="T190"/>
  <c r="AD190" s="1"/>
  <c r="AB190"/>
  <c r="T182"/>
  <c r="AD182" s="1"/>
  <c r="AB182"/>
  <c r="T174"/>
  <c r="AD174" s="1"/>
  <c r="AB174"/>
  <c r="T166"/>
  <c r="AD166" s="1"/>
  <c r="AB166"/>
  <c r="T158"/>
  <c r="AD158" s="1"/>
  <c r="AB158"/>
  <c r="T150"/>
  <c r="AD150" s="1"/>
  <c r="AB150"/>
  <c r="T142"/>
  <c r="AD142" s="1"/>
  <c r="AB142"/>
  <c r="T134"/>
  <c r="AD134" s="1"/>
  <c r="AB134"/>
  <c r="T126"/>
  <c r="AD126" s="1"/>
  <c r="AB126"/>
  <c r="T118"/>
  <c r="AD118" s="1"/>
  <c r="AB118"/>
  <c r="T110"/>
  <c r="AD110" s="1"/>
  <c r="AB110"/>
  <c r="T102"/>
  <c r="AD102" s="1"/>
  <c r="AB102"/>
  <c r="T94"/>
  <c r="AD94" s="1"/>
  <c r="AB94"/>
  <c r="T86"/>
  <c r="AD86" s="1"/>
  <c r="AB86"/>
  <c r="T78"/>
  <c r="AD78" s="1"/>
  <c r="AB78"/>
  <c r="T70"/>
  <c r="AD70" s="1"/>
  <c r="AB70"/>
  <c r="T62"/>
  <c r="AD62" s="1"/>
  <c r="AB62"/>
  <c r="T54"/>
  <c r="AD54" s="1"/>
  <c r="AB54"/>
  <c r="T46"/>
  <c r="AD46" s="1"/>
  <c r="AB46"/>
  <c r="T38"/>
  <c r="AD38" s="1"/>
  <c r="AB38"/>
  <c r="T30"/>
  <c r="AD30" s="1"/>
  <c r="AB30"/>
  <c r="T22"/>
  <c r="AD22" s="1"/>
  <c r="AB22"/>
  <c r="T14"/>
  <c r="AD14" s="1"/>
  <c r="AB14"/>
  <c r="AB299"/>
  <c r="T299"/>
  <c r="AD299" s="1"/>
  <c r="AB283"/>
  <c r="T283"/>
  <c r="AD283" s="1"/>
  <c r="AB267"/>
  <c r="T267"/>
  <c r="AD267" s="1"/>
  <c r="AB251"/>
  <c r="T251"/>
  <c r="AD251" s="1"/>
  <c r="AB235"/>
  <c r="T235"/>
  <c r="AD235" s="1"/>
  <c r="AB219"/>
  <c r="T219"/>
  <c r="AD219" s="1"/>
  <c r="AB203"/>
  <c r="T203"/>
  <c r="AD203" s="1"/>
  <c r="AB187"/>
  <c r="T187"/>
  <c r="AD187" s="1"/>
  <c r="AB171"/>
  <c r="T171"/>
  <c r="AD171" s="1"/>
  <c r="AB155"/>
  <c r="T155"/>
  <c r="AD155" s="1"/>
  <c r="AB139"/>
  <c r="T139"/>
  <c r="AD139" s="1"/>
  <c r="AB123"/>
  <c r="T123"/>
  <c r="AD123" s="1"/>
  <c r="AB107"/>
  <c r="T107"/>
  <c r="AD107" s="1"/>
  <c r="AB91"/>
  <c r="T91"/>
  <c r="AD91" s="1"/>
  <c r="AB75"/>
  <c r="T75"/>
  <c r="AD75" s="1"/>
  <c r="AB59"/>
  <c r="T59"/>
  <c r="AD59" s="1"/>
  <c r="AB43"/>
  <c r="T43"/>
  <c r="AD43" s="1"/>
  <c r="T27"/>
  <c r="AD27" s="1"/>
  <c r="AB27"/>
  <c r="AB305"/>
  <c r="T305"/>
  <c r="AD305" s="1"/>
  <c r="AB289"/>
  <c r="T289"/>
  <c r="AD289" s="1"/>
  <c r="AB273"/>
  <c r="T273"/>
  <c r="AD273" s="1"/>
  <c r="AB257"/>
  <c r="T257"/>
  <c r="AD257" s="1"/>
  <c r="AB241"/>
  <c r="T241"/>
  <c r="AD241" s="1"/>
  <c r="AB225"/>
  <c r="T225"/>
  <c r="AD225" s="1"/>
  <c r="AB209"/>
  <c r="T209"/>
  <c r="AD209" s="1"/>
  <c r="AB193"/>
  <c r="T193"/>
  <c r="AD193" s="1"/>
  <c r="AB177"/>
  <c r="T177"/>
  <c r="AD177" s="1"/>
  <c r="AB161"/>
  <c r="T161"/>
  <c r="AD161" s="1"/>
  <c r="AB145"/>
  <c r="T145"/>
  <c r="AD145" s="1"/>
  <c r="AB129"/>
  <c r="T129"/>
  <c r="AD129" s="1"/>
  <c r="AB113"/>
  <c r="T113"/>
  <c r="AD113" s="1"/>
  <c r="AB97"/>
  <c r="T97"/>
  <c r="AD97" s="1"/>
  <c r="AB81"/>
  <c r="T81"/>
  <c r="AD81" s="1"/>
  <c r="AB65"/>
  <c r="T65"/>
  <c r="AD65" s="1"/>
  <c r="AB49"/>
  <c r="T49"/>
  <c r="AD49" s="1"/>
  <c r="AB33"/>
  <c r="T33"/>
  <c r="AD33" s="1"/>
  <c r="AB17"/>
  <c r="T17"/>
  <c r="AB304"/>
  <c r="T304"/>
  <c r="AB296"/>
  <c r="T296"/>
  <c r="AD296" s="1"/>
  <c r="AB288"/>
  <c r="T288"/>
  <c r="AD288" s="1"/>
  <c r="AB280"/>
  <c r="T280"/>
  <c r="AD280" s="1"/>
  <c r="AB272"/>
  <c r="T272"/>
  <c r="AD272" s="1"/>
  <c r="AB264"/>
  <c r="T264"/>
  <c r="AD264" s="1"/>
  <c r="AB256"/>
  <c r="T256"/>
  <c r="AD256" s="1"/>
  <c r="AB248"/>
  <c r="T248"/>
  <c r="AD248" s="1"/>
  <c r="AB240"/>
  <c r="T240"/>
  <c r="AD240" s="1"/>
  <c r="AB232"/>
  <c r="T232"/>
  <c r="AD232" s="1"/>
  <c r="AB224"/>
  <c r="T224"/>
  <c r="AD224" s="1"/>
  <c r="AB216"/>
  <c r="T216"/>
  <c r="AD216" s="1"/>
  <c r="AB208"/>
  <c r="T208"/>
  <c r="AD208" s="1"/>
  <c r="AB200"/>
  <c r="T200"/>
  <c r="AD200" s="1"/>
  <c r="AB192"/>
  <c r="T192"/>
  <c r="AD192" s="1"/>
  <c r="AB184"/>
  <c r="T184"/>
  <c r="AD184" s="1"/>
  <c r="AB176"/>
  <c r="T176"/>
  <c r="AD176" s="1"/>
  <c r="AB168"/>
  <c r="T168"/>
  <c r="AD168" s="1"/>
  <c r="AB160"/>
  <c r="T160"/>
  <c r="AB152"/>
  <c r="T152"/>
  <c r="AD152" s="1"/>
  <c r="AB144"/>
  <c r="T144"/>
  <c r="AD144" s="1"/>
  <c r="AB136"/>
  <c r="T136"/>
  <c r="AD136" s="1"/>
  <c r="AB128"/>
  <c r="T128"/>
  <c r="AD128" s="1"/>
  <c r="AB120"/>
  <c r="T120"/>
  <c r="AD120" s="1"/>
  <c r="AB112"/>
  <c r="T112"/>
  <c r="AB104"/>
  <c r="T104"/>
  <c r="AD104" s="1"/>
  <c r="AB96"/>
  <c r="T96"/>
  <c r="AD96" s="1"/>
  <c r="AB88"/>
  <c r="T88"/>
  <c r="AD88" s="1"/>
  <c r="AB80"/>
  <c r="T80"/>
  <c r="AD80" s="1"/>
  <c r="AB72"/>
  <c r="T72"/>
  <c r="AD72" s="1"/>
  <c r="AB64"/>
  <c r="T64"/>
  <c r="AD64" s="1"/>
  <c r="AB56"/>
  <c r="T56"/>
  <c r="AD56" s="1"/>
  <c r="AB48"/>
  <c r="T48"/>
  <c r="AD48" s="1"/>
  <c r="AB40"/>
  <c r="T40"/>
  <c r="AB32"/>
  <c r="T32"/>
  <c r="AD32" s="1"/>
  <c r="AB24"/>
  <c r="T24"/>
  <c r="AD24" s="1"/>
  <c r="AB16"/>
  <c r="T16"/>
  <c r="AD16" s="1"/>
  <c r="T303"/>
  <c r="AD303" s="1"/>
  <c r="AB303"/>
  <c r="T287"/>
  <c r="AD287" s="1"/>
  <c r="AB287"/>
  <c r="T271"/>
  <c r="AD271" s="1"/>
  <c r="AB271"/>
  <c r="T255"/>
  <c r="AD255" s="1"/>
  <c r="AB255"/>
  <c r="T239"/>
  <c r="AD239" s="1"/>
  <c r="AB239"/>
  <c r="T223"/>
  <c r="AD223" s="1"/>
  <c r="AB223"/>
  <c r="T207"/>
  <c r="AD207" s="1"/>
  <c r="AB207"/>
  <c r="T191"/>
  <c r="AD191" s="1"/>
  <c r="AB191"/>
  <c r="T175"/>
  <c r="AD175" s="1"/>
  <c r="AB175"/>
  <c r="T159"/>
  <c r="AD159" s="1"/>
  <c r="AB159"/>
  <c r="T143"/>
  <c r="AD143" s="1"/>
  <c r="AB143"/>
  <c r="T127"/>
  <c r="AD127" s="1"/>
  <c r="AB127"/>
  <c r="T111"/>
  <c r="AD111" s="1"/>
  <c r="AB111"/>
  <c r="T95"/>
  <c r="AD95" s="1"/>
  <c r="AB95"/>
  <c r="T79"/>
  <c r="AD79" s="1"/>
  <c r="AB79"/>
  <c r="T63"/>
  <c r="AD63" s="1"/>
  <c r="AB63"/>
  <c r="T47"/>
  <c r="AD47" s="1"/>
  <c r="AB47"/>
  <c r="T31"/>
  <c r="AD31" s="1"/>
  <c r="AB31"/>
  <c r="T15"/>
  <c r="AD15" s="1"/>
  <c r="AB15"/>
  <c r="T293"/>
  <c r="AD293" s="1"/>
  <c r="AB293"/>
  <c r="T261"/>
  <c r="AD261" s="1"/>
  <c r="AB261"/>
  <c r="T245"/>
  <c r="AD245" s="1"/>
  <c r="AB245"/>
  <c r="T229"/>
  <c r="AD229" s="1"/>
  <c r="AB229"/>
  <c r="T213"/>
  <c r="AD213" s="1"/>
  <c r="AB213"/>
  <c r="T197"/>
  <c r="AD197" s="1"/>
  <c r="AB197"/>
  <c r="T181"/>
  <c r="AD181" s="1"/>
  <c r="AB181"/>
  <c r="T165"/>
  <c r="AD165" s="1"/>
  <c r="AB165"/>
  <c r="T149"/>
  <c r="AD149" s="1"/>
  <c r="AB149"/>
  <c r="T133"/>
  <c r="AD133" s="1"/>
  <c r="AB133"/>
  <c r="T117"/>
  <c r="AB117"/>
  <c r="T101"/>
  <c r="AD101" s="1"/>
  <c r="AB101"/>
  <c r="T85"/>
  <c r="AD85" s="1"/>
  <c r="AB85"/>
  <c r="T69"/>
  <c r="AD69" s="1"/>
  <c r="AB69"/>
  <c r="T53"/>
  <c r="AD53" s="1"/>
  <c r="AB53"/>
  <c r="T37"/>
  <c r="AD37" s="1"/>
  <c r="AB37"/>
  <c r="T21"/>
  <c r="AD21" s="1"/>
  <c r="AB21"/>
  <c r="T306"/>
  <c r="AD306" s="1"/>
  <c r="AB306"/>
  <c r="T298"/>
  <c r="AD298" s="1"/>
  <c r="AB298"/>
  <c r="T290"/>
  <c r="AD290" s="1"/>
  <c r="AB290"/>
  <c r="T282"/>
  <c r="AD282" s="1"/>
  <c r="AB282"/>
  <c r="T274"/>
  <c r="AD274" s="1"/>
  <c r="AB274"/>
  <c r="T266"/>
  <c r="AD266" s="1"/>
  <c r="AB266"/>
  <c r="T258"/>
  <c r="AD258" s="1"/>
  <c r="AB258"/>
  <c r="T250"/>
  <c r="AD250" s="1"/>
  <c r="AB250"/>
  <c r="T242"/>
  <c r="AD242" s="1"/>
  <c r="AB242"/>
  <c r="T234"/>
  <c r="AD234" s="1"/>
  <c r="AB234"/>
  <c r="T226"/>
  <c r="AD226" s="1"/>
  <c r="AB226"/>
  <c r="T218"/>
  <c r="AD218" s="1"/>
  <c r="AB218"/>
  <c r="T210"/>
  <c r="AD210" s="1"/>
  <c r="AB210"/>
  <c r="T202"/>
  <c r="AD202" s="1"/>
  <c r="AB202"/>
  <c r="T194"/>
  <c r="AD194" s="1"/>
  <c r="AB194"/>
  <c r="T186"/>
  <c r="AD186" s="1"/>
  <c r="AB186"/>
  <c r="T178"/>
  <c r="AD178" s="1"/>
  <c r="AB178"/>
  <c r="T170"/>
  <c r="AD170" s="1"/>
  <c r="AB170"/>
  <c r="T162"/>
  <c r="AD162" s="1"/>
  <c r="AB162"/>
  <c r="T154"/>
  <c r="AD154" s="1"/>
  <c r="AB154"/>
  <c r="T146"/>
  <c r="AD146" s="1"/>
  <c r="AB146"/>
  <c r="T138"/>
  <c r="AD138" s="1"/>
  <c r="AB138"/>
  <c r="T130"/>
  <c r="AD130" s="1"/>
  <c r="AB130"/>
  <c r="T122"/>
  <c r="AD122" s="1"/>
  <c r="AB122"/>
  <c r="T114"/>
  <c r="AD114" s="1"/>
  <c r="AB114"/>
  <c r="T106"/>
  <c r="AB106"/>
  <c r="T98"/>
  <c r="AD98" s="1"/>
  <c r="AB98"/>
  <c r="T90"/>
  <c r="AD90" s="1"/>
  <c r="AB90"/>
  <c r="T82"/>
  <c r="AD82" s="1"/>
  <c r="AB82"/>
  <c r="T74"/>
  <c r="AD74" s="1"/>
  <c r="AB74"/>
  <c r="T66"/>
  <c r="AD66" s="1"/>
  <c r="AB66"/>
  <c r="T58"/>
  <c r="AD58" s="1"/>
  <c r="AB58"/>
  <c r="T50"/>
  <c r="AD50" s="1"/>
  <c r="AB50"/>
  <c r="T42"/>
  <c r="AD42" s="1"/>
  <c r="AB42"/>
  <c r="T34"/>
  <c r="AD34" s="1"/>
  <c r="AB34"/>
  <c r="T26"/>
  <c r="AD26" s="1"/>
  <c r="AB26"/>
  <c r="T18"/>
  <c r="AD18" s="1"/>
  <c r="AB18"/>
  <c r="AH16" l="1"/>
  <c r="AN16"/>
  <c r="BD16" s="1"/>
  <c r="AM16"/>
  <c r="AL16"/>
  <c r="AH24"/>
  <c r="AN24"/>
  <c r="BD24" s="1"/>
  <c r="AM24"/>
  <c r="AL24"/>
  <c r="AH32"/>
  <c r="AN32"/>
  <c r="BD32" s="1"/>
  <c r="AM32"/>
  <c r="AL32"/>
  <c r="AD40"/>
  <c r="AH48"/>
  <c r="AN48"/>
  <c r="BD48" s="1"/>
  <c r="AM48"/>
  <c r="AL48"/>
  <c r="AH56"/>
  <c r="AN56"/>
  <c r="BD56" s="1"/>
  <c r="AM56"/>
  <c r="AL56"/>
  <c r="AH64"/>
  <c r="AN64"/>
  <c r="BD64" s="1"/>
  <c r="AM64"/>
  <c r="AL64"/>
  <c r="AH72"/>
  <c r="AN72"/>
  <c r="BD72" s="1"/>
  <c r="AM72"/>
  <c r="AL72"/>
  <c r="AH80"/>
  <c r="AN80"/>
  <c r="BD80" s="1"/>
  <c r="AM80"/>
  <c r="AL80"/>
  <c r="AH88"/>
  <c r="AN88"/>
  <c r="BD88" s="1"/>
  <c r="AM88"/>
  <c r="AL88"/>
  <c r="AH96"/>
  <c r="AN96"/>
  <c r="BD96" s="1"/>
  <c r="AM96"/>
  <c r="AL96"/>
  <c r="AH104"/>
  <c r="AN104"/>
  <c r="BD104" s="1"/>
  <c r="AM104"/>
  <c r="AL104"/>
  <c r="AD112"/>
  <c r="AH120"/>
  <c r="AN120"/>
  <c r="BD120" s="1"/>
  <c r="AM120"/>
  <c r="AL120"/>
  <c r="AH128"/>
  <c r="AN128"/>
  <c r="BD128" s="1"/>
  <c r="AM128"/>
  <c r="AL128"/>
  <c r="AH136"/>
  <c r="AN136"/>
  <c r="BD136" s="1"/>
  <c r="AM136"/>
  <c r="AL136"/>
  <c r="AH144"/>
  <c r="AN144"/>
  <c r="BD144" s="1"/>
  <c r="AM144"/>
  <c r="AL144"/>
  <c r="AH152"/>
  <c r="AN152"/>
  <c r="BD152" s="1"/>
  <c r="AM152"/>
  <c r="AL152"/>
  <c r="AD160"/>
  <c r="AH168"/>
  <c r="AN168"/>
  <c r="BD168" s="1"/>
  <c r="AM168"/>
  <c r="AL168"/>
  <c r="AH176"/>
  <c r="AN176"/>
  <c r="BD176" s="1"/>
  <c r="AM176"/>
  <c r="AL176"/>
  <c r="AH184"/>
  <c r="AN184"/>
  <c r="BD184" s="1"/>
  <c r="AM184"/>
  <c r="AL184"/>
  <c r="AH192"/>
  <c r="AN192"/>
  <c r="BD192" s="1"/>
  <c r="AL192"/>
  <c r="AM192"/>
  <c r="AH200"/>
  <c r="AN200"/>
  <c r="BD200" s="1"/>
  <c r="AL200"/>
  <c r="AM200"/>
  <c r="AH208"/>
  <c r="AN208"/>
  <c r="BD208" s="1"/>
  <c r="AL208"/>
  <c r="AM208"/>
  <c r="AH216"/>
  <c r="AN216"/>
  <c r="BD216" s="1"/>
  <c r="AL216"/>
  <c r="AM216"/>
  <c r="AH224"/>
  <c r="AN224"/>
  <c r="BD224" s="1"/>
  <c r="AL224"/>
  <c r="AM224"/>
  <c r="AH232"/>
  <c r="AN232"/>
  <c r="BD232" s="1"/>
  <c r="AL232"/>
  <c r="AM232"/>
  <c r="AH240"/>
  <c r="AN240"/>
  <c r="BD240" s="1"/>
  <c r="AL240"/>
  <c r="AM240"/>
  <c r="AH248"/>
  <c r="AN248"/>
  <c r="BD248" s="1"/>
  <c r="AL248"/>
  <c r="AM248"/>
  <c r="AH256"/>
  <c r="AN256"/>
  <c r="BD256" s="1"/>
  <c r="AL256"/>
  <c r="AM256"/>
  <c r="AH264"/>
  <c r="AN264"/>
  <c r="BD264" s="1"/>
  <c r="AL264"/>
  <c r="AM264"/>
  <c r="AH272"/>
  <c r="AN272"/>
  <c r="BD272" s="1"/>
  <c r="AL272"/>
  <c r="AM272"/>
  <c r="AH280"/>
  <c r="AN280"/>
  <c r="BD280" s="1"/>
  <c r="AL280"/>
  <c r="AM280"/>
  <c r="AH288"/>
  <c r="AN288"/>
  <c r="BD288" s="1"/>
  <c r="AL288"/>
  <c r="AM288"/>
  <c r="AH296"/>
  <c r="AN296"/>
  <c r="BD296" s="1"/>
  <c r="AL296"/>
  <c r="AM296"/>
  <c r="AD304"/>
  <c r="AD17"/>
  <c r="AH33"/>
  <c r="AN33"/>
  <c r="BD33" s="1"/>
  <c r="AL33"/>
  <c r="AM33"/>
  <c r="AH49"/>
  <c r="AN49"/>
  <c r="BD49" s="1"/>
  <c r="AL49"/>
  <c r="AM49"/>
  <c r="AH65"/>
  <c r="AN65"/>
  <c r="BD65" s="1"/>
  <c r="AL65"/>
  <c r="AM65"/>
  <c r="AH81"/>
  <c r="AN81"/>
  <c r="BD81" s="1"/>
  <c r="AL81"/>
  <c r="AM81"/>
  <c r="AH97"/>
  <c r="AN97"/>
  <c r="BD97" s="1"/>
  <c r="AL97"/>
  <c r="AM97"/>
  <c r="AH113"/>
  <c r="AN113"/>
  <c r="BD113" s="1"/>
  <c r="AL113"/>
  <c r="AM113"/>
  <c r="AH129"/>
  <c r="AN129"/>
  <c r="BD129" s="1"/>
  <c r="AL129"/>
  <c r="AM129"/>
  <c r="AH145"/>
  <c r="AN145"/>
  <c r="BD145" s="1"/>
  <c r="AL145"/>
  <c r="AM145"/>
  <c r="AH161"/>
  <c r="AN161"/>
  <c r="BD161" s="1"/>
  <c r="AL161"/>
  <c r="AM161"/>
  <c r="AH177"/>
  <c r="AN177"/>
  <c r="BD177" s="1"/>
  <c r="AL177"/>
  <c r="AM177"/>
  <c r="AH193"/>
  <c r="AM193"/>
  <c r="AN193"/>
  <c r="BD193" s="1"/>
  <c r="AL193"/>
  <c r="AH209"/>
  <c r="AM209"/>
  <c r="AN209"/>
  <c r="BD209" s="1"/>
  <c r="AL209"/>
  <c r="AH225"/>
  <c r="AM225"/>
  <c r="AN225"/>
  <c r="BD225" s="1"/>
  <c r="AL225"/>
  <c r="AH241"/>
  <c r="AM241"/>
  <c r="AN241"/>
  <c r="BD241" s="1"/>
  <c r="AL241"/>
  <c r="AH257"/>
  <c r="AM257"/>
  <c r="AN257"/>
  <c r="BD257" s="1"/>
  <c r="AL257"/>
  <c r="AH273"/>
  <c r="AM273"/>
  <c r="AN273"/>
  <c r="BD273" s="1"/>
  <c r="AL273"/>
  <c r="AH289"/>
  <c r="AM289"/>
  <c r="AN289"/>
  <c r="BD289" s="1"/>
  <c r="AL289"/>
  <c r="AH305"/>
  <c r="AM305"/>
  <c r="AN305"/>
  <c r="BD305" s="1"/>
  <c r="AL305"/>
  <c r="AH43"/>
  <c r="AN43"/>
  <c r="BD43" s="1"/>
  <c r="AL43"/>
  <c r="AM43"/>
  <c r="AH59"/>
  <c r="AN59"/>
  <c r="BD59" s="1"/>
  <c r="AL59"/>
  <c r="AM59"/>
  <c r="AH75"/>
  <c r="AN75"/>
  <c r="BD75" s="1"/>
  <c r="AL75"/>
  <c r="AM75"/>
  <c r="AH91"/>
  <c r="AN91"/>
  <c r="BD91" s="1"/>
  <c r="AL91"/>
  <c r="AM91"/>
  <c r="AH107"/>
  <c r="AN107"/>
  <c r="BD107" s="1"/>
  <c r="AL107"/>
  <c r="AM107"/>
  <c r="AH123"/>
  <c r="AN123"/>
  <c r="BD123" s="1"/>
  <c r="AL123"/>
  <c r="AM123"/>
  <c r="AH139"/>
  <c r="AN139"/>
  <c r="BD139" s="1"/>
  <c r="AL139"/>
  <c r="AM139"/>
  <c r="AH155"/>
  <c r="AN155"/>
  <c r="BD155" s="1"/>
  <c r="AL155"/>
  <c r="AM155"/>
  <c r="AH171"/>
  <c r="AN171"/>
  <c r="BD171" s="1"/>
  <c r="AL171"/>
  <c r="AM171"/>
  <c r="AH187"/>
  <c r="AN187"/>
  <c r="BD187" s="1"/>
  <c r="AL187"/>
  <c r="AM187"/>
  <c r="AH203"/>
  <c r="AM203"/>
  <c r="AN203"/>
  <c r="BD203" s="1"/>
  <c r="AL203"/>
  <c r="AH219"/>
  <c r="AM219"/>
  <c r="AN219"/>
  <c r="BD219" s="1"/>
  <c r="AL219"/>
  <c r="AH235"/>
  <c r="AM235"/>
  <c r="AN235"/>
  <c r="BD235" s="1"/>
  <c r="AL235"/>
  <c r="AH251"/>
  <c r="AM251"/>
  <c r="AN251"/>
  <c r="BD251" s="1"/>
  <c r="AL251"/>
  <c r="AH267"/>
  <c r="AM267"/>
  <c r="AN267"/>
  <c r="BD267" s="1"/>
  <c r="AL267"/>
  <c r="AH283"/>
  <c r="AM283"/>
  <c r="AN283"/>
  <c r="BD283" s="1"/>
  <c r="AL283"/>
  <c r="AH299"/>
  <c r="AM299"/>
  <c r="AN299"/>
  <c r="BD299" s="1"/>
  <c r="AL299"/>
  <c r="AH14"/>
  <c r="AN14"/>
  <c r="BD14" s="1"/>
  <c r="AM14"/>
  <c r="AL14"/>
  <c r="AH22"/>
  <c r="AN22"/>
  <c r="BD22" s="1"/>
  <c r="AM22"/>
  <c r="AL22"/>
  <c r="AH30"/>
  <c r="AN30"/>
  <c r="BD30" s="1"/>
  <c r="AM30"/>
  <c r="AL30"/>
  <c r="AH38"/>
  <c r="AN38"/>
  <c r="BD38" s="1"/>
  <c r="AM38"/>
  <c r="AL38"/>
  <c r="AH46"/>
  <c r="AN46"/>
  <c r="BD46" s="1"/>
  <c r="AM46"/>
  <c r="AL46"/>
  <c r="AH54"/>
  <c r="AN54"/>
  <c r="BD54" s="1"/>
  <c r="AM54"/>
  <c r="AL54"/>
  <c r="AH62"/>
  <c r="AN62"/>
  <c r="BD62" s="1"/>
  <c r="AM62"/>
  <c r="AL62"/>
  <c r="AH70"/>
  <c r="AN70"/>
  <c r="BD70" s="1"/>
  <c r="AM70"/>
  <c r="AL70"/>
  <c r="AH78"/>
  <c r="AN78"/>
  <c r="BD78" s="1"/>
  <c r="AM78"/>
  <c r="AL78"/>
  <c r="AH86"/>
  <c r="AN86"/>
  <c r="BD86" s="1"/>
  <c r="AM86"/>
  <c r="AL86"/>
  <c r="AH94"/>
  <c r="AN94"/>
  <c r="BD94" s="1"/>
  <c r="AM94"/>
  <c r="AL94"/>
  <c r="AH102"/>
  <c r="AN102"/>
  <c r="BD102" s="1"/>
  <c r="AM102"/>
  <c r="AL102"/>
  <c r="AH110"/>
  <c r="AN110"/>
  <c r="BD110" s="1"/>
  <c r="AM110"/>
  <c r="AL110"/>
  <c r="AH118"/>
  <c r="AN118"/>
  <c r="BD118" s="1"/>
  <c r="AM118"/>
  <c r="AL118"/>
  <c r="AH126"/>
  <c r="AN126"/>
  <c r="BD126" s="1"/>
  <c r="AM126"/>
  <c r="AL126"/>
  <c r="AH134"/>
  <c r="AN134"/>
  <c r="BD134" s="1"/>
  <c r="AM134"/>
  <c r="AL134"/>
  <c r="AH142"/>
  <c r="AN142"/>
  <c r="BD142" s="1"/>
  <c r="AM142"/>
  <c r="AL142"/>
  <c r="AH150"/>
  <c r="AN150"/>
  <c r="BD150" s="1"/>
  <c r="AM150"/>
  <c r="AL150"/>
  <c r="AH158"/>
  <c r="AN158"/>
  <c r="BD158" s="1"/>
  <c r="AM158"/>
  <c r="AL158"/>
  <c r="AH166"/>
  <c r="AN166"/>
  <c r="BD166" s="1"/>
  <c r="AM166"/>
  <c r="AL166"/>
  <c r="AH174"/>
  <c r="AN174"/>
  <c r="BD174" s="1"/>
  <c r="AM174"/>
  <c r="AL174"/>
  <c r="AH182"/>
  <c r="AN182"/>
  <c r="BD182" s="1"/>
  <c r="AM182"/>
  <c r="AL182"/>
  <c r="AH190"/>
  <c r="AN190"/>
  <c r="BD190" s="1"/>
  <c r="AM190"/>
  <c r="AL190"/>
  <c r="AH198"/>
  <c r="AN198"/>
  <c r="BD198" s="1"/>
  <c r="AL198"/>
  <c r="AM198"/>
  <c r="AH206"/>
  <c r="AN206"/>
  <c r="BD206" s="1"/>
  <c r="AL206"/>
  <c r="AM206"/>
  <c r="AH214"/>
  <c r="AN214"/>
  <c r="BD214" s="1"/>
  <c r="AL214"/>
  <c r="AM214"/>
  <c r="AH222"/>
  <c r="AN222"/>
  <c r="BD222" s="1"/>
  <c r="AL222"/>
  <c r="AM222"/>
  <c r="AH230"/>
  <c r="AN230"/>
  <c r="BD230" s="1"/>
  <c r="AL230"/>
  <c r="AM230"/>
  <c r="AH238"/>
  <c r="AN238"/>
  <c r="BD238" s="1"/>
  <c r="AL238"/>
  <c r="AM238"/>
  <c r="AH246"/>
  <c r="AN246"/>
  <c r="BD246" s="1"/>
  <c r="AL246"/>
  <c r="AM246"/>
  <c r="AH254"/>
  <c r="AN254"/>
  <c r="BD254" s="1"/>
  <c r="AL254"/>
  <c r="AM254"/>
  <c r="AH262"/>
  <c r="AN262"/>
  <c r="BD262" s="1"/>
  <c r="AL262"/>
  <c r="AM262"/>
  <c r="AH270"/>
  <c r="AN270"/>
  <c r="BD270" s="1"/>
  <c r="AL270"/>
  <c r="AM270"/>
  <c r="AH278"/>
  <c r="AN278"/>
  <c r="BD278" s="1"/>
  <c r="AL278"/>
  <c r="AM278"/>
  <c r="AH286"/>
  <c r="AN286"/>
  <c r="BD286" s="1"/>
  <c r="AL286"/>
  <c r="AM286"/>
  <c r="AH294"/>
  <c r="AN294"/>
  <c r="BD294" s="1"/>
  <c r="AL294"/>
  <c r="AM294"/>
  <c r="AH302"/>
  <c r="AN302"/>
  <c r="BD302" s="1"/>
  <c r="AL302"/>
  <c r="AM302"/>
  <c r="AH13"/>
  <c r="AN13"/>
  <c r="BD13" s="1"/>
  <c r="AL13"/>
  <c r="AM13"/>
  <c r="AH29"/>
  <c r="AN29"/>
  <c r="BD29" s="1"/>
  <c r="AL29"/>
  <c r="AM29"/>
  <c r="AH45"/>
  <c r="AN45"/>
  <c r="BD45" s="1"/>
  <c r="AL45"/>
  <c r="AM45"/>
  <c r="AH61"/>
  <c r="AN61"/>
  <c r="BD61" s="1"/>
  <c r="AL61"/>
  <c r="AM61"/>
  <c r="AH77"/>
  <c r="AN77"/>
  <c r="BD77" s="1"/>
  <c r="AL77"/>
  <c r="AM77"/>
  <c r="AH93"/>
  <c r="AN93"/>
  <c r="BD93" s="1"/>
  <c r="AL93"/>
  <c r="AM93"/>
  <c r="AH109"/>
  <c r="AN109"/>
  <c r="BD109" s="1"/>
  <c r="AL109"/>
  <c r="AM109"/>
  <c r="AH125"/>
  <c r="AN125"/>
  <c r="BD125" s="1"/>
  <c r="AL125"/>
  <c r="AM125"/>
  <c r="AH141"/>
  <c r="AN141"/>
  <c r="BD141" s="1"/>
  <c r="AL141"/>
  <c r="AM141"/>
  <c r="AH157"/>
  <c r="AN157"/>
  <c r="BD157" s="1"/>
  <c r="AL157"/>
  <c r="AM157"/>
  <c r="AD173"/>
  <c r="AH189"/>
  <c r="AN189"/>
  <c r="BD189" s="1"/>
  <c r="AL189"/>
  <c r="AM189"/>
  <c r="AH205"/>
  <c r="AM205"/>
  <c r="AN205"/>
  <c r="BD205" s="1"/>
  <c r="AL205"/>
  <c r="AH221"/>
  <c r="AM221"/>
  <c r="AN221"/>
  <c r="BD221" s="1"/>
  <c r="AL221"/>
  <c r="AH237"/>
  <c r="AM237"/>
  <c r="AN237"/>
  <c r="BD237" s="1"/>
  <c r="AL237"/>
  <c r="AH253"/>
  <c r="AM253"/>
  <c r="AN253"/>
  <c r="BD253" s="1"/>
  <c r="AL253"/>
  <c r="AH269"/>
  <c r="AM269"/>
  <c r="AN269"/>
  <c r="BD269" s="1"/>
  <c r="AL269"/>
  <c r="AH285"/>
  <c r="AM285"/>
  <c r="AN285"/>
  <c r="BD285" s="1"/>
  <c r="AL285"/>
  <c r="AH301"/>
  <c r="AM301"/>
  <c r="AN301"/>
  <c r="BD301" s="1"/>
  <c r="AL301"/>
  <c r="AH23"/>
  <c r="AN23"/>
  <c r="BD23" s="1"/>
  <c r="AL23"/>
  <c r="AM23"/>
  <c r="AD39"/>
  <c r="AH55"/>
  <c r="AN55"/>
  <c r="BD55" s="1"/>
  <c r="AL55"/>
  <c r="AM55"/>
  <c r="AH71"/>
  <c r="AN71"/>
  <c r="BD71" s="1"/>
  <c r="AL71"/>
  <c r="AM71"/>
  <c r="AH87"/>
  <c r="AN87"/>
  <c r="BD87" s="1"/>
  <c r="AL87"/>
  <c r="AM87"/>
  <c r="AH103"/>
  <c r="AN103"/>
  <c r="BD103" s="1"/>
  <c r="AL103"/>
  <c r="AM103"/>
  <c r="AH119"/>
  <c r="AN119"/>
  <c r="BD119" s="1"/>
  <c r="AL119"/>
  <c r="AM119"/>
  <c r="AH135"/>
  <c r="AN135"/>
  <c r="BD135" s="1"/>
  <c r="AL135"/>
  <c r="AM135"/>
  <c r="AH151"/>
  <c r="AN151"/>
  <c r="BD151" s="1"/>
  <c r="AL151"/>
  <c r="AM151"/>
  <c r="AH167"/>
  <c r="AN167"/>
  <c r="BD167" s="1"/>
  <c r="AL167"/>
  <c r="AM167"/>
  <c r="AH183"/>
  <c r="AN183"/>
  <c r="BD183" s="1"/>
  <c r="AL183"/>
  <c r="AM183"/>
  <c r="AH199"/>
  <c r="AM199"/>
  <c r="AN199"/>
  <c r="BD199" s="1"/>
  <c r="AL199"/>
  <c r="AH215"/>
  <c r="AM215"/>
  <c r="AN215"/>
  <c r="BD215" s="1"/>
  <c r="AL215"/>
  <c r="AH231"/>
  <c r="AM231"/>
  <c r="AN231"/>
  <c r="BD231" s="1"/>
  <c r="AL231"/>
  <c r="AH247"/>
  <c r="AM247"/>
  <c r="AN247"/>
  <c r="BD247" s="1"/>
  <c r="AL247"/>
  <c r="AH263"/>
  <c r="AM263"/>
  <c r="AN263"/>
  <c r="BD263" s="1"/>
  <c r="AL263"/>
  <c r="AH279"/>
  <c r="AM279"/>
  <c r="AN279"/>
  <c r="BD279" s="1"/>
  <c r="AL279"/>
  <c r="AH295"/>
  <c r="AM295"/>
  <c r="AN295"/>
  <c r="BD295" s="1"/>
  <c r="AL295"/>
  <c r="AD9"/>
  <c r="AH9" s="1"/>
  <c r="AD19"/>
  <c r="AH18"/>
  <c r="AN18"/>
  <c r="BD18" s="1"/>
  <c r="AM18"/>
  <c r="AL18"/>
  <c r="AH26"/>
  <c r="AN26"/>
  <c r="BD26" s="1"/>
  <c r="AM26"/>
  <c r="AL26"/>
  <c r="AH34"/>
  <c r="AN34"/>
  <c r="BD34" s="1"/>
  <c r="AM34"/>
  <c r="AL34"/>
  <c r="AH42"/>
  <c r="AN42"/>
  <c r="BD42" s="1"/>
  <c r="AM42"/>
  <c r="AL42"/>
  <c r="AH50"/>
  <c r="AN50"/>
  <c r="BD50" s="1"/>
  <c r="AM50"/>
  <c r="AL50"/>
  <c r="AH58"/>
  <c r="AN58"/>
  <c r="BD58" s="1"/>
  <c r="AM58"/>
  <c r="AL58"/>
  <c r="AH66"/>
  <c r="AN66"/>
  <c r="BD66" s="1"/>
  <c r="AM66"/>
  <c r="AL66"/>
  <c r="AH74"/>
  <c r="AN74"/>
  <c r="BD74" s="1"/>
  <c r="AM74"/>
  <c r="AL74"/>
  <c r="AH82"/>
  <c r="AN82"/>
  <c r="BD82" s="1"/>
  <c r="AM82"/>
  <c r="AL82"/>
  <c r="AH90"/>
  <c r="AN90"/>
  <c r="BD90" s="1"/>
  <c r="AM90"/>
  <c r="AL90"/>
  <c r="AH98"/>
  <c r="AN98"/>
  <c r="BD98" s="1"/>
  <c r="AM98"/>
  <c r="AL98"/>
  <c r="AD106"/>
  <c r="AH114"/>
  <c r="AN114"/>
  <c r="BD114" s="1"/>
  <c r="AM114"/>
  <c r="AL114"/>
  <c r="AH122"/>
  <c r="AN122"/>
  <c r="BD122" s="1"/>
  <c r="AM122"/>
  <c r="AL122"/>
  <c r="AH130"/>
  <c r="AN130"/>
  <c r="BD130" s="1"/>
  <c r="AM130"/>
  <c r="AL130"/>
  <c r="AH138"/>
  <c r="AN138"/>
  <c r="BD138" s="1"/>
  <c r="AM138"/>
  <c r="AL138"/>
  <c r="AH146"/>
  <c r="AN146"/>
  <c r="BD146" s="1"/>
  <c r="AM146"/>
  <c r="AL146"/>
  <c r="AH154"/>
  <c r="AN154"/>
  <c r="BD154" s="1"/>
  <c r="AM154"/>
  <c r="AL154"/>
  <c r="AH162"/>
  <c r="AN162"/>
  <c r="BD162" s="1"/>
  <c r="AM162"/>
  <c r="AL162"/>
  <c r="AH170"/>
  <c r="AN170"/>
  <c r="BD170" s="1"/>
  <c r="AM170"/>
  <c r="AL170"/>
  <c r="AH178"/>
  <c r="AN178"/>
  <c r="BD178" s="1"/>
  <c r="AM178"/>
  <c r="AL178"/>
  <c r="AH186"/>
  <c r="AN186"/>
  <c r="BD186" s="1"/>
  <c r="AM186"/>
  <c r="AL186"/>
  <c r="AH194"/>
  <c r="AN194"/>
  <c r="BD194" s="1"/>
  <c r="AL194"/>
  <c r="AM194"/>
  <c r="AH202"/>
  <c r="AN202"/>
  <c r="BD202" s="1"/>
  <c r="AL202"/>
  <c r="AM202"/>
  <c r="AH210"/>
  <c r="AN210"/>
  <c r="BD210" s="1"/>
  <c r="AL210"/>
  <c r="AM210"/>
  <c r="AH218"/>
  <c r="AN218"/>
  <c r="BD218" s="1"/>
  <c r="AL218"/>
  <c r="AM218"/>
  <c r="AH226"/>
  <c r="AN226"/>
  <c r="BD226" s="1"/>
  <c r="AL226"/>
  <c r="AM226"/>
  <c r="AH234"/>
  <c r="AN234"/>
  <c r="BD234" s="1"/>
  <c r="AL234"/>
  <c r="AM234"/>
  <c r="AH242"/>
  <c r="AN242"/>
  <c r="BD242" s="1"/>
  <c r="AL242"/>
  <c r="AM242"/>
  <c r="AH250"/>
  <c r="AN250"/>
  <c r="BD250" s="1"/>
  <c r="AL250"/>
  <c r="AM250"/>
  <c r="AH258"/>
  <c r="AN258"/>
  <c r="BD258" s="1"/>
  <c r="AL258"/>
  <c r="AM258"/>
  <c r="AH266"/>
  <c r="AN266"/>
  <c r="BD266" s="1"/>
  <c r="AL266"/>
  <c r="AM266"/>
  <c r="AH274"/>
  <c r="AN274"/>
  <c r="BD274" s="1"/>
  <c r="AL274"/>
  <c r="AM274"/>
  <c r="AH282"/>
  <c r="AN282"/>
  <c r="BD282" s="1"/>
  <c r="AL282"/>
  <c r="AM282"/>
  <c r="AH290"/>
  <c r="AN290"/>
  <c r="BD290" s="1"/>
  <c r="AL290"/>
  <c r="AM290"/>
  <c r="AH298"/>
  <c r="AN298"/>
  <c r="BD298" s="1"/>
  <c r="AL298"/>
  <c r="AM298"/>
  <c r="AH306"/>
  <c r="AN306"/>
  <c r="BD306" s="1"/>
  <c r="AL306"/>
  <c r="AM306"/>
  <c r="AH21"/>
  <c r="AN21"/>
  <c r="BD21" s="1"/>
  <c r="AL21"/>
  <c r="AM21"/>
  <c r="AH37"/>
  <c r="AN37"/>
  <c r="BD37" s="1"/>
  <c r="AL37"/>
  <c r="AM37"/>
  <c r="AH53"/>
  <c r="AN53"/>
  <c r="BD53" s="1"/>
  <c r="AL53"/>
  <c r="AM53"/>
  <c r="AH69"/>
  <c r="AN69"/>
  <c r="BD69" s="1"/>
  <c r="AL69"/>
  <c r="AM69"/>
  <c r="AH85"/>
  <c r="AN85"/>
  <c r="BD85" s="1"/>
  <c r="AL85"/>
  <c r="AM85"/>
  <c r="AH101"/>
  <c r="AN101"/>
  <c r="BD101" s="1"/>
  <c r="AL101"/>
  <c r="AM101"/>
  <c r="AD117"/>
  <c r="AH133"/>
  <c r="AN133"/>
  <c r="BD133" s="1"/>
  <c r="AL133"/>
  <c r="AM133"/>
  <c r="AH149"/>
  <c r="AN149"/>
  <c r="BD149" s="1"/>
  <c r="AL149"/>
  <c r="AM149"/>
  <c r="AH165"/>
  <c r="AN165"/>
  <c r="BD165" s="1"/>
  <c r="AL165"/>
  <c r="AM165"/>
  <c r="AH181"/>
  <c r="AN181"/>
  <c r="BD181" s="1"/>
  <c r="AL181"/>
  <c r="AM181"/>
  <c r="AH197"/>
  <c r="AM197"/>
  <c r="AN197"/>
  <c r="BD197" s="1"/>
  <c r="AL197"/>
  <c r="AH213"/>
  <c r="AM213"/>
  <c r="AN213"/>
  <c r="BD213" s="1"/>
  <c r="AL213"/>
  <c r="AH229"/>
  <c r="AM229"/>
  <c r="AN229"/>
  <c r="BD229" s="1"/>
  <c r="AL229"/>
  <c r="AH245"/>
  <c r="AM245"/>
  <c r="AN245"/>
  <c r="BD245" s="1"/>
  <c r="AL245"/>
  <c r="AH261"/>
  <c r="AM261"/>
  <c r="AN261"/>
  <c r="BD261" s="1"/>
  <c r="AL261"/>
  <c r="AH293"/>
  <c r="AM293"/>
  <c r="AN293"/>
  <c r="BD293" s="1"/>
  <c r="AL293"/>
  <c r="AH15"/>
  <c r="AN15"/>
  <c r="BD15" s="1"/>
  <c r="AL15"/>
  <c r="AM15"/>
  <c r="AH31"/>
  <c r="AN31"/>
  <c r="BD31" s="1"/>
  <c r="AL31"/>
  <c r="AM31"/>
  <c r="AH47"/>
  <c r="AN47"/>
  <c r="BD47" s="1"/>
  <c r="AL47"/>
  <c r="AM47"/>
  <c r="AH63"/>
  <c r="AN63"/>
  <c r="BD63" s="1"/>
  <c r="AL63"/>
  <c r="AM63"/>
  <c r="AH79"/>
  <c r="AN79"/>
  <c r="BD79" s="1"/>
  <c r="AL79"/>
  <c r="AM79"/>
  <c r="AH95"/>
  <c r="AN95"/>
  <c r="BD95" s="1"/>
  <c r="AL95"/>
  <c r="AM95"/>
  <c r="AH111"/>
  <c r="AN111"/>
  <c r="BD111" s="1"/>
  <c r="AL111"/>
  <c r="AM111"/>
  <c r="AH127"/>
  <c r="AN127"/>
  <c r="BD127" s="1"/>
  <c r="AL127"/>
  <c r="AM127"/>
  <c r="AH143"/>
  <c r="AN143"/>
  <c r="BD143" s="1"/>
  <c r="AL143"/>
  <c r="AM143"/>
  <c r="AH159"/>
  <c r="AN159"/>
  <c r="BD159" s="1"/>
  <c r="AL159"/>
  <c r="AM159"/>
  <c r="AH175"/>
  <c r="AN175"/>
  <c r="BD175" s="1"/>
  <c r="AL175"/>
  <c r="AM175"/>
  <c r="AH191"/>
  <c r="AM191"/>
  <c r="AN191"/>
  <c r="BD191" s="1"/>
  <c r="AL191"/>
  <c r="AH207"/>
  <c r="AM207"/>
  <c r="AN207"/>
  <c r="BD207" s="1"/>
  <c r="AL207"/>
  <c r="AH223"/>
  <c r="AM223"/>
  <c r="AN223"/>
  <c r="BD223" s="1"/>
  <c r="AL223"/>
  <c r="AH239"/>
  <c r="AM239"/>
  <c r="AN239"/>
  <c r="BD239" s="1"/>
  <c r="AL239"/>
  <c r="AH255"/>
  <c r="AM255"/>
  <c r="AN255"/>
  <c r="BD255" s="1"/>
  <c r="AL255"/>
  <c r="AH271"/>
  <c r="AM271"/>
  <c r="AN271"/>
  <c r="BD271" s="1"/>
  <c r="AL271"/>
  <c r="AH287"/>
  <c r="AM287"/>
  <c r="AN287"/>
  <c r="BD287" s="1"/>
  <c r="AL287"/>
  <c r="AH303"/>
  <c r="AM303"/>
  <c r="AN303"/>
  <c r="BD303" s="1"/>
  <c r="AL303"/>
  <c r="AH27"/>
  <c r="AN27"/>
  <c r="BD27" s="1"/>
  <c r="AL27"/>
  <c r="AM27"/>
  <c r="AH12"/>
  <c r="AN12"/>
  <c r="BD12" s="1"/>
  <c r="AM12"/>
  <c r="AL12"/>
  <c r="AD20"/>
  <c r="AH28"/>
  <c r="AN28"/>
  <c r="BD28" s="1"/>
  <c r="AM28"/>
  <c r="AL28"/>
  <c r="AH36"/>
  <c r="AN36"/>
  <c r="BD36" s="1"/>
  <c r="AM36"/>
  <c r="AL36"/>
  <c r="AH44"/>
  <c r="AN44"/>
  <c r="BD44" s="1"/>
  <c r="AM44"/>
  <c r="AL44"/>
  <c r="AH52"/>
  <c r="AN52"/>
  <c r="BD52" s="1"/>
  <c r="AM52"/>
  <c r="AL52"/>
  <c r="AH60"/>
  <c r="AN60"/>
  <c r="BD60" s="1"/>
  <c r="AM60"/>
  <c r="AL60"/>
  <c r="AH68"/>
  <c r="AN68"/>
  <c r="BD68" s="1"/>
  <c r="AM68"/>
  <c r="AL68"/>
  <c r="AH76"/>
  <c r="AN76"/>
  <c r="BD76" s="1"/>
  <c r="AM76"/>
  <c r="AL76"/>
  <c r="AD84"/>
  <c r="AH92"/>
  <c r="AN92"/>
  <c r="BD92" s="1"/>
  <c r="AM92"/>
  <c r="AL92"/>
  <c r="AH100"/>
  <c r="AN100"/>
  <c r="BD100" s="1"/>
  <c r="AM100"/>
  <c r="AL100"/>
  <c r="AH108"/>
  <c r="AN108"/>
  <c r="BD108" s="1"/>
  <c r="AM108"/>
  <c r="AL108"/>
  <c r="AH116"/>
  <c r="AN116"/>
  <c r="BD116" s="1"/>
  <c r="AM116"/>
  <c r="AL116"/>
  <c r="AH124"/>
  <c r="AN124"/>
  <c r="BD124" s="1"/>
  <c r="AM124"/>
  <c r="AL124"/>
  <c r="AH132"/>
  <c r="AN132"/>
  <c r="BD132" s="1"/>
  <c r="AM132"/>
  <c r="AL132"/>
  <c r="AH140"/>
  <c r="AN140"/>
  <c r="BD140" s="1"/>
  <c r="AM140"/>
  <c r="AL140"/>
  <c r="AH148"/>
  <c r="AN148"/>
  <c r="BD148" s="1"/>
  <c r="AM148"/>
  <c r="AL148"/>
  <c r="AH156"/>
  <c r="AN156"/>
  <c r="BD156" s="1"/>
  <c r="AM156"/>
  <c r="AL156"/>
  <c r="AH164"/>
  <c r="AN164"/>
  <c r="BD164" s="1"/>
  <c r="AM164"/>
  <c r="AL164"/>
  <c r="AH172"/>
  <c r="AN172"/>
  <c r="BD172" s="1"/>
  <c r="AM172"/>
  <c r="AL172"/>
  <c r="AH180"/>
  <c r="AN180"/>
  <c r="BD180" s="1"/>
  <c r="AM180"/>
  <c r="AL180"/>
  <c r="AH188"/>
  <c r="AN188"/>
  <c r="BD188" s="1"/>
  <c r="AM188"/>
  <c r="AL188"/>
  <c r="AD196"/>
  <c r="AH204"/>
  <c r="AN204"/>
  <c r="BD204" s="1"/>
  <c r="AL204"/>
  <c r="AM204"/>
  <c r="AH212"/>
  <c r="AN212"/>
  <c r="BD212" s="1"/>
  <c r="AL212"/>
  <c r="AM212"/>
  <c r="AH220"/>
  <c r="AN220"/>
  <c r="BD220" s="1"/>
  <c r="AL220"/>
  <c r="AM220"/>
  <c r="AH228"/>
  <c r="AN228"/>
  <c r="BD228" s="1"/>
  <c r="AL228"/>
  <c r="AM228"/>
  <c r="AH236"/>
  <c r="AN236"/>
  <c r="BD236" s="1"/>
  <c r="AL236"/>
  <c r="AM236"/>
  <c r="AH244"/>
  <c r="AN244"/>
  <c r="BD244" s="1"/>
  <c r="AL244"/>
  <c r="AM244"/>
  <c r="AH252"/>
  <c r="AN252"/>
  <c r="BD252" s="1"/>
  <c r="AL252"/>
  <c r="AM252"/>
  <c r="AH260"/>
  <c r="AN260"/>
  <c r="BD260" s="1"/>
  <c r="AL260"/>
  <c r="AM260"/>
  <c r="AH268"/>
  <c r="AN268"/>
  <c r="BD268" s="1"/>
  <c r="AL268"/>
  <c r="AM268"/>
  <c r="AH276"/>
  <c r="AN276"/>
  <c r="BD276" s="1"/>
  <c r="AL276"/>
  <c r="AM276"/>
  <c r="AH284"/>
  <c r="AN284"/>
  <c r="BD284" s="1"/>
  <c r="AL284"/>
  <c r="AM284"/>
  <c r="AH292"/>
  <c r="AN292"/>
  <c r="BD292" s="1"/>
  <c r="AL292"/>
  <c r="AM292"/>
  <c r="AH300"/>
  <c r="AN300"/>
  <c r="BD300" s="1"/>
  <c r="AL300"/>
  <c r="AM300"/>
  <c r="AH25"/>
  <c r="AN25"/>
  <c r="BD25" s="1"/>
  <c r="AL25"/>
  <c r="AM25"/>
  <c r="AH41"/>
  <c r="AN41"/>
  <c r="BD41" s="1"/>
  <c r="AL41"/>
  <c r="AM41"/>
  <c r="AH57"/>
  <c r="AN57"/>
  <c r="BD57" s="1"/>
  <c r="AL57"/>
  <c r="AM57"/>
  <c r="AH73"/>
  <c r="AN73"/>
  <c r="BD73" s="1"/>
  <c r="AL73"/>
  <c r="AM73"/>
  <c r="AH89"/>
  <c r="AN89"/>
  <c r="BD89" s="1"/>
  <c r="AL89"/>
  <c r="AM89"/>
  <c r="AH105"/>
  <c r="AN105"/>
  <c r="BD105" s="1"/>
  <c r="AL105"/>
  <c r="AM105"/>
  <c r="AH121"/>
  <c r="AN121"/>
  <c r="BD121" s="1"/>
  <c r="AL121"/>
  <c r="AM121"/>
  <c r="AH137"/>
  <c r="AN137"/>
  <c r="BD137" s="1"/>
  <c r="AL137"/>
  <c r="AM137"/>
  <c r="AH153"/>
  <c r="AN153"/>
  <c r="BD153" s="1"/>
  <c r="AL153"/>
  <c r="AM153"/>
  <c r="AH169"/>
  <c r="AN169"/>
  <c r="BD169" s="1"/>
  <c r="AL169"/>
  <c r="AM169"/>
  <c r="AH185"/>
  <c r="AN185"/>
  <c r="BD185" s="1"/>
  <c r="AL185"/>
  <c r="AM185"/>
  <c r="AH201"/>
  <c r="AM201"/>
  <c r="AN201"/>
  <c r="BD201" s="1"/>
  <c r="AL201"/>
  <c r="AD217"/>
  <c r="AH233"/>
  <c r="AM233"/>
  <c r="AN233"/>
  <c r="BD233" s="1"/>
  <c r="AL233"/>
  <c r="AH249"/>
  <c r="AM249"/>
  <c r="AN249"/>
  <c r="BD249" s="1"/>
  <c r="AL249"/>
  <c r="AH265"/>
  <c r="AM265"/>
  <c r="AN265"/>
  <c r="BD265" s="1"/>
  <c r="AL265"/>
  <c r="AH281"/>
  <c r="AM281"/>
  <c r="AN281"/>
  <c r="BD281" s="1"/>
  <c r="AL281"/>
  <c r="AH297"/>
  <c r="AM297"/>
  <c r="AN297"/>
  <c r="BD297" s="1"/>
  <c r="AL297"/>
  <c r="AH35"/>
  <c r="AN35"/>
  <c r="BD35" s="1"/>
  <c r="AL35"/>
  <c r="AM35"/>
  <c r="AH51"/>
  <c r="AN51"/>
  <c r="BD51" s="1"/>
  <c r="AL51"/>
  <c r="AM51"/>
  <c r="AH67"/>
  <c r="AN67"/>
  <c r="BD67" s="1"/>
  <c r="AL67"/>
  <c r="AM67"/>
  <c r="AH83"/>
  <c r="AN83"/>
  <c r="BD83" s="1"/>
  <c r="AL83"/>
  <c r="AM83"/>
  <c r="AH99"/>
  <c r="AN99"/>
  <c r="BD99" s="1"/>
  <c r="AL99"/>
  <c r="AM99"/>
  <c r="AH115"/>
  <c r="AN115"/>
  <c r="BD115" s="1"/>
  <c r="AL115"/>
  <c r="AM115"/>
  <c r="AH131"/>
  <c r="AN131"/>
  <c r="BD131" s="1"/>
  <c r="AL131"/>
  <c r="AM131"/>
  <c r="AH147"/>
  <c r="AN147"/>
  <c r="BD147" s="1"/>
  <c r="AL147"/>
  <c r="AM147"/>
  <c r="AH163"/>
  <c r="AN163"/>
  <c r="BD163" s="1"/>
  <c r="AL163"/>
  <c r="AM163"/>
  <c r="AH179"/>
  <c r="AN179"/>
  <c r="BD179" s="1"/>
  <c r="AL179"/>
  <c r="AM179"/>
  <c r="AH195"/>
  <c r="AM195"/>
  <c r="AN195"/>
  <c r="BD195" s="1"/>
  <c r="AL195"/>
  <c r="AH211"/>
  <c r="AM211"/>
  <c r="AN211"/>
  <c r="BD211" s="1"/>
  <c r="AL211"/>
  <c r="AH227"/>
  <c r="AM227"/>
  <c r="AN227"/>
  <c r="BD227" s="1"/>
  <c r="AL227"/>
  <c r="AH243"/>
  <c r="AM243"/>
  <c r="AN243"/>
  <c r="BD243" s="1"/>
  <c r="AL243"/>
  <c r="AH259"/>
  <c r="AM259"/>
  <c r="AN259"/>
  <c r="BD259" s="1"/>
  <c r="AL259"/>
  <c r="AH275"/>
  <c r="AM275"/>
  <c r="AN275"/>
  <c r="BD275" s="1"/>
  <c r="AL275"/>
  <c r="AH291"/>
  <c r="AM291"/>
  <c r="AN291"/>
  <c r="BD291" s="1"/>
  <c r="AL291"/>
  <c r="AH11"/>
  <c r="AN11"/>
  <c r="BD11" s="1"/>
  <c r="AL11"/>
  <c r="AM11"/>
  <c r="AS179" l="1"/>
  <c r="BH179" s="1"/>
  <c r="AQ179"/>
  <c r="BF179" s="1"/>
  <c r="AQ163"/>
  <c r="BF163" s="1"/>
  <c r="AS163"/>
  <c r="BH163" s="1"/>
  <c r="AQ147"/>
  <c r="BF147" s="1"/>
  <c r="AS147"/>
  <c r="BH147" s="1"/>
  <c r="AQ131"/>
  <c r="BF131" s="1"/>
  <c r="AS131"/>
  <c r="BH131" s="1"/>
  <c r="AS115"/>
  <c r="BH115" s="1"/>
  <c r="AQ115"/>
  <c r="BF115" s="1"/>
  <c r="AS99"/>
  <c r="BH99" s="1"/>
  <c r="AQ99"/>
  <c r="BF99" s="1"/>
  <c r="AQ83"/>
  <c r="BF83" s="1"/>
  <c r="AS83"/>
  <c r="BH83" s="1"/>
  <c r="AS67"/>
  <c r="BH67" s="1"/>
  <c r="AQ67"/>
  <c r="BF67" s="1"/>
  <c r="AS51"/>
  <c r="BH51" s="1"/>
  <c r="AQ51"/>
  <c r="BF51" s="1"/>
  <c r="AQ35"/>
  <c r="BF35" s="1"/>
  <c r="AS35"/>
  <c r="BH35" s="1"/>
  <c r="AS201"/>
  <c r="BH201" s="1"/>
  <c r="AQ201"/>
  <c r="BF201" s="1"/>
  <c r="AR201"/>
  <c r="BG201" s="1"/>
  <c r="AT201"/>
  <c r="BI201" s="1"/>
  <c r="AT185"/>
  <c r="BI185" s="1"/>
  <c r="AR185"/>
  <c r="BG185" s="1"/>
  <c r="AR169"/>
  <c r="BG169" s="1"/>
  <c r="AT169"/>
  <c r="BI169" s="1"/>
  <c r="AT153"/>
  <c r="BI153" s="1"/>
  <c r="AR153"/>
  <c r="BG153" s="1"/>
  <c r="AR137"/>
  <c r="BG137" s="1"/>
  <c r="AT137"/>
  <c r="BI137" s="1"/>
  <c r="AT121"/>
  <c r="BI121" s="1"/>
  <c r="AR121"/>
  <c r="BG121" s="1"/>
  <c r="AR105"/>
  <c r="BG105" s="1"/>
  <c r="AT105"/>
  <c r="BI105" s="1"/>
  <c r="AT89"/>
  <c r="BI89" s="1"/>
  <c r="AR89"/>
  <c r="BG89" s="1"/>
  <c r="AR73"/>
  <c r="BG73" s="1"/>
  <c r="AT73"/>
  <c r="BI73" s="1"/>
  <c r="AT57"/>
  <c r="BI57" s="1"/>
  <c r="AR57"/>
  <c r="BG57" s="1"/>
  <c r="AR41"/>
  <c r="BG41" s="1"/>
  <c r="AT41"/>
  <c r="BI41" s="1"/>
  <c r="AT25"/>
  <c r="BI25" s="1"/>
  <c r="AR25"/>
  <c r="BG25" s="1"/>
  <c r="AR300"/>
  <c r="BG300" s="1"/>
  <c r="AT300"/>
  <c r="BI300" s="1"/>
  <c r="AR292"/>
  <c r="BG292" s="1"/>
  <c r="AT292"/>
  <c r="BI292" s="1"/>
  <c r="AT284"/>
  <c r="BI284" s="1"/>
  <c r="AR284"/>
  <c r="BG284" s="1"/>
  <c r="AR276"/>
  <c r="BG276" s="1"/>
  <c r="AT276"/>
  <c r="BI276" s="1"/>
  <c r="AR268"/>
  <c r="BG268" s="1"/>
  <c r="AT268"/>
  <c r="BI268" s="1"/>
  <c r="AQ11"/>
  <c r="BF11" s="1"/>
  <c r="AS11"/>
  <c r="BH11" s="1"/>
  <c r="AR11"/>
  <c r="BG11" s="1"/>
  <c r="AT11"/>
  <c r="BI11" s="1"/>
  <c r="AS291"/>
  <c r="BH291" s="1"/>
  <c r="AQ291"/>
  <c r="BF291" s="1"/>
  <c r="AR291"/>
  <c r="BG291" s="1"/>
  <c r="AT291"/>
  <c r="BI291" s="1"/>
  <c r="AS275"/>
  <c r="BH275" s="1"/>
  <c r="AQ275"/>
  <c r="BF275" s="1"/>
  <c r="AR275"/>
  <c r="BG275" s="1"/>
  <c r="AT275"/>
  <c r="BI275" s="1"/>
  <c r="AQ259"/>
  <c r="BF259" s="1"/>
  <c r="AS259"/>
  <c r="BH259" s="1"/>
  <c r="AT259"/>
  <c r="BI259" s="1"/>
  <c r="AR259"/>
  <c r="BG259" s="1"/>
  <c r="AQ243"/>
  <c r="BF243" s="1"/>
  <c r="AS243"/>
  <c r="BH243" s="1"/>
  <c r="AT243"/>
  <c r="BI243" s="1"/>
  <c r="AR243"/>
  <c r="BG243" s="1"/>
  <c r="AS227"/>
  <c r="BH227" s="1"/>
  <c r="AQ227"/>
  <c r="BF227" s="1"/>
  <c r="AR227"/>
  <c r="BG227" s="1"/>
  <c r="AT227"/>
  <c r="BI227" s="1"/>
  <c r="AQ211"/>
  <c r="BF211" s="1"/>
  <c r="AS211"/>
  <c r="BH211" s="1"/>
  <c r="AT211"/>
  <c r="BI211" s="1"/>
  <c r="AR211"/>
  <c r="BG211" s="1"/>
  <c r="AS195"/>
  <c r="BH195" s="1"/>
  <c r="AQ195"/>
  <c r="BF195" s="1"/>
  <c r="AR195"/>
  <c r="BG195" s="1"/>
  <c r="AT195"/>
  <c r="BI195" s="1"/>
  <c r="AR179"/>
  <c r="BG179" s="1"/>
  <c r="AT179"/>
  <c r="BI179" s="1"/>
  <c r="AT163"/>
  <c r="BI163" s="1"/>
  <c r="AR163"/>
  <c r="BG163" s="1"/>
  <c r="AT147"/>
  <c r="BI147" s="1"/>
  <c r="AR147"/>
  <c r="BG147" s="1"/>
  <c r="AT131"/>
  <c r="BI131" s="1"/>
  <c r="AR131"/>
  <c r="BG131" s="1"/>
  <c r="AR115"/>
  <c r="BG115" s="1"/>
  <c r="AT115"/>
  <c r="BI115" s="1"/>
  <c r="AR99"/>
  <c r="BG99" s="1"/>
  <c r="AT99"/>
  <c r="BI99" s="1"/>
  <c r="AT83"/>
  <c r="BI83" s="1"/>
  <c r="AR83"/>
  <c r="BG83" s="1"/>
  <c r="AR67"/>
  <c r="BG67" s="1"/>
  <c r="AT67"/>
  <c r="BI67" s="1"/>
  <c r="AR51"/>
  <c r="BG51" s="1"/>
  <c r="AT51"/>
  <c r="BI51" s="1"/>
  <c r="AT35"/>
  <c r="BI35" s="1"/>
  <c r="AR35"/>
  <c r="BG35" s="1"/>
  <c r="AS297"/>
  <c r="BH297" s="1"/>
  <c r="AQ297"/>
  <c r="BF297" s="1"/>
  <c r="AR297"/>
  <c r="BG297" s="1"/>
  <c r="AT297"/>
  <c r="BI297" s="1"/>
  <c r="AS281"/>
  <c r="BH281" s="1"/>
  <c r="AQ281"/>
  <c r="BF281" s="1"/>
  <c r="AR281"/>
  <c r="BG281" s="1"/>
  <c r="AT281"/>
  <c r="BI281" s="1"/>
  <c r="AQ265"/>
  <c r="BF265" s="1"/>
  <c r="AS265"/>
  <c r="BH265" s="1"/>
  <c r="AT265"/>
  <c r="BI265" s="1"/>
  <c r="AR265"/>
  <c r="BG265" s="1"/>
  <c r="AQ249"/>
  <c r="BF249" s="1"/>
  <c r="AS249"/>
  <c r="BH249" s="1"/>
  <c r="AT249"/>
  <c r="BI249" s="1"/>
  <c r="AR249"/>
  <c r="BG249" s="1"/>
  <c r="AS233"/>
  <c r="BH233" s="1"/>
  <c r="AQ233"/>
  <c r="BF233" s="1"/>
  <c r="AR233"/>
  <c r="BG233" s="1"/>
  <c r="AT233"/>
  <c r="BI233" s="1"/>
  <c r="AQ185"/>
  <c r="BF185" s="1"/>
  <c r="AS185"/>
  <c r="BH185" s="1"/>
  <c r="AS169"/>
  <c r="BH169" s="1"/>
  <c r="AQ169"/>
  <c r="BF169" s="1"/>
  <c r="AQ153"/>
  <c r="BF153" s="1"/>
  <c r="AS153"/>
  <c r="BH153" s="1"/>
  <c r="AS137"/>
  <c r="BH137" s="1"/>
  <c r="AQ137"/>
  <c r="BF137" s="1"/>
  <c r="AQ121"/>
  <c r="BF121" s="1"/>
  <c r="AS121"/>
  <c r="BH121" s="1"/>
  <c r="AS105"/>
  <c r="BH105" s="1"/>
  <c r="AQ105"/>
  <c r="BF105" s="1"/>
  <c r="AQ89"/>
  <c r="BF89" s="1"/>
  <c r="AS89"/>
  <c r="BH89" s="1"/>
  <c r="AS73"/>
  <c r="BH73" s="1"/>
  <c r="AQ73"/>
  <c r="BF73" s="1"/>
  <c r="AQ57"/>
  <c r="BF57" s="1"/>
  <c r="AS57"/>
  <c r="BH57" s="1"/>
  <c r="AS41"/>
  <c r="BH41" s="1"/>
  <c r="AQ41"/>
  <c r="BF41" s="1"/>
  <c r="AQ25"/>
  <c r="BF25" s="1"/>
  <c r="AS25"/>
  <c r="BH25" s="1"/>
  <c r="AQ300"/>
  <c r="BF300" s="1"/>
  <c r="AS300"/>
  <c r="BH300" s="1"/>
  <c r="AQ292"/>
  <c r="BF292" s="1"/>
  <c r="AS292"/>
  <c r="BH292" s="1"/>
  <c r="AS284"/>
  <c r="BH284" s="1"/>
  <c r="AQ284"/>
  <c r="BF284" s="1"/>
  <c r="AQ276"/>
  <c r="BF276" s="1"/>
  <c r="AS276"/>
  <c r="BH276" s="1"/>
  <c r="AQ268"/>
  <c r="BF268" s="1"/>
  <c r="AS268"/>
  <c r="BH268" s="1"/>
  <c r="AS260"/>
  <c r="BH260" s="1"/>
  <c r="AQ260"/>
  <c r="BF260" s="1"/>
  <c r="AQ252"/>
  <c r="BF252" s="1"/>
  <c r="AS252"/>
  <c r="BH252" s="1"/>
  <c r="AS244"/>
  <c r="BH244" s="1"/>
  <c r="AQ244"/>
  <c r="BF244" s="1"/>
  <c r="AQ236"/>
  <c r="BF236" s="1"/>
  <c r="AS236"/>
  <c r="BH236" s="1"/>
  <c r="AQ228"/>
  <c r="BF228" s="1"/>
  <c r="AS228"/>
  <c r="BH228" s="1"/>
  <c r="AS220"/>
  <c r="BH220" s="1"/>
  <c r="AQ220"/>
  <c r="BF220" s="1"/>
  <c r="AQ212"/>
  <c r="BF212" s="1"/>
  <c r="AS212"/>
  <c r="BH212" s="1"/>
  <c r="AQ204"/>
  <c r="BF204" s="1"/>
  <c r="AS204"/>
  <c r="BH204" s="1"/>
  <c r="AS188"/>
  <c r="BH188" s="1"/>
  <c r="AQ188"/>
  <c r="BF188" s="1"/>
  <c r="AS180"/>
  <c r="BH180" s="1"/>
  <c r="AQ180"/>
  <c r="BF180" s="1"/>
  <c r="AS172"/>
  <c r="BH172" s="1"/>
  <c r="AQ172"/>
  <c r="BF172" s="1"/>
  <c r="AS164"/>
  <c r="BH164" s="1"/>
  <c r="AQ164"/>
  <c r="BF164" s="1"/>
  <c r="AQ156"/>
  <c r="BF156" s="1"/>
  <c r="AS156"/>
  <c r="BH156" s="1"/>
  <c r="AQ148"/>
  <c r="BF148" s="1"/>
  <c r="AS148"/>
  <c r="BH148" s="1"/>
  <c r="AT260"/>
  <c r="BI260" s="1"/>
  <c r="AR260"/>
  <c r="BG260" s="1"/>
  <c r="AR252"/>
  <c r="BG252" s="1"/>
  <c r="AT252"/>
  <c r="BI252" s="1"/>
  <c r="AT244"/>
  <c r="BI244" s="1"/>
  <c r="AR244"/>
  <c r="BG244" s="1"/>
  <c r="AR236"/>
  <c r="BG236" s="1"/>
  <c r="AT236"/>
  <c r="BI236" s="1"/>
  <c r="AR228"/>
  <c r="BG228" s="1"/>
  <c r="AT228"/>
  <c r="BI228" s="1"/>
  <c r="AT220"/>
  <c r="BI220" s="1"/>
  <c r="AR220"/>
  <c r="BG220" s="1"/>
  <c r="AR212"/>
  <c r="BG212" s="1"/>
  <c r="AT212"/>
  <c r="BI212" s="1"/>
  <c r="AR204"/>
  <c r="BG204" s="1"/>
  <c r="AT204"/>
  <c r="BI204" s="1"/>
  <c r="AT188"/>
  <c r="BI188" s="1"/>
  <c r="AR188"/>
  <c r="BG188" s="1"/>
  <c r="AT180"/>
  <c r="BI180" s="1"/>
  <c r="AR180"/>
  <c r="BG180" s="1"/>
  <c r="AT172"/>
  <c r="BI172" s="1"/>
  <c r="AR172"/>
  <c r="BG172" s="1"/>
  <c r="AT164"/>
  <c r="BI164" s="1"/>
  <c r="AR164"/>
  <c r="BG164" s="1"/>
  <c r="AR156"/>
  <c r="BG156" s="1"/>
  <c r="AT156"/>
  <c r="BI156" s="1"/>
  <c r="AR148"/>
  <c r="BG148" s="1"/>
  <c r="AT148"/>
  <c r="BI148" s="1"/>
  <c r="AR140"/>
  <c r="BG140" s="1"/>
  <c r="AT140"/>
  <c r="BI140" s="1"/>
  <c r="AT132"/>
  <c r="BI132" s="1"/>
  <c r="AR132"/>
  <c r="BG132" s="1"/>
  <c r="AT124"/>
  <c r="BI124" s="1"/>
  <c r="AR124"/>
  <c r="BG124" s="1"/>
  <c r="AR116"/>
  <c r="BG116" s="1"/>
  <c r="AT116"/>
  <c r="BI116" s="1"/>
  <c r="AT108"/>
  <c r="BI108" s="1"/>
  <c r="AR108"/>
  <c r="BG108" s="1"/>
  <c r="AT100"/>
  <c r="BI100" s="1"/>
  <c r="AR100"/>
  <c r="BG100" s="1"/>
  <c r="AR92"/>
  <c r="BG92" s="1"/>
  <c r="AT92"/>
  <c r="BI92" s="1"/>
  <c r="AS76"/>
  <c r="BH76" s="1"/>
  <c r="AQ76"/>
  <c r="BF76" s="1"/>
  <c r="AS68"/>
  <c r="BH68" s="1"/>
  <c r="AQ68"/>
  <c r="BF68" s="1"/>
  <c r="AQ60"/>
  <c r="BF60" s="1"/>
  <c r="AS60"/>
  <c r="BH60" s="1"/>
  <c r="AS52"/>
  <c r="BH52" s="1"/>
  <c r="AQ52"/>
  <c r="BF52" s="1"/>
  <c r="AS44"/>
  <c r="BH44" s="1"/>
  <c r="AQ44"/>
  <c r="BF44" s="1"/>
  <c r="AQ36"/>
  <c r="BF36" s="1"/>
  <c r="AS36"/>
  <c r="BH36" s="1"/>
  <c r="AS28"/>
  <c r="BH28" s="1"/>
  <c r="AQ28"/>
  <c r="BF28" s="1"/>
  <c r="AR12"/>
  <c r="BG12" s="1"/>
  <c r="AT12"/>
  <c r="BI12" s="1"/>
  <c r="AQ27"/>
  <c r="BF27" s="1"/>
  <c r="AS27"/>
  <c r="BH27" s="1"/>
  <c r="AQ175"/>
  <c r="BF175" s="1"/>
  <c r="AS175"/>
  <c r="BH175" s="1"/>
  <c r="AQ159"/>
  <c r="BF159" s="1"/>
  <c r="AS159"/>
  <c r="BH159" s="1"/>
  <c r="AS143"/>
  <c r="BH143" s="1"/>
  <c r="AQ143"/>
  <c r="BF143" s="1"/>
  <c r="AS127"/>
  <c r="BH127" s="1"/>
  <c r="AQ127"/>
  <c r="BF127" s="1"/>
  <c r="AQ111"/>
  <c r="BF111" s="1"/>
  <c r="AS111"/>
  <c r="BH111" s="1"/>
  <c r="AQ95"/>
  <c r="BF95" s="1"/>
  <c r="AS95"/>
  <c r="BH95" s="1"/>
  <c r="AS79"/>
  <c r="BH79" s="1"/>
  <c r="AQ79"/>
  <c r="BF79" s="1"/>
  <c r="AS63"/>
  <c r="BH63" s="1"/>
  <c r="AQ63"/>
  <c r="BF63" s="1"/>
  <c r="AS47"/>
  <c r="BH47" s="1"/>
  <c r="AQ47"/>
  <c r="BF47" s="1"/>
  <c r="AS31"/>
  <c r="BH31" s="1"/>
  <c r="AQ31"/>
  <c r="BF31" s="1"/>
  <c r="AS15"/>
  <c r="BH15" s="1"/>
  <c r="AQ15"/>
  <c r="BF15" s="1"/>
  <c r="AS181"/>
  <c r="BH181" s="1"/>
  <c r="AQ181"/>
  <c r="BF181" s="1"/>
  <c r="AQ165"/>
  <c r="BF165" s="1"/>
  <c r="AS165"/>
  <c r="BH165" s="1"/>
  <c r="AS149"/>
  <c r="BH149" s="1"/>
  <c r="AQ149"/>
  <c r="BF149" s="1"/>
  <c r="AS133"/>
  <c r="BH133" s="1"/>
  <c r="AQ133"/>
  <c r="BF133" s="1"/>
  <c r="AT101"/>
  <c r="BI101" s="1"/>
  <c r="AR101"/>
  <c r="BG101" s="1"/>
  <c r="AR85"/>
  <c r="BG85" s="1"/>
  <c r="AT85"/>
  <c r="BI85" s="1"/>
  <c r="AR69"/>
  <c r="BG69" s="1"/>
  <c r="AT69"/>
  <c r="BI69" s="1"/>
  <c r="AT53"/>
  <c r="BI53" s="1"/>
  <c r="AR53"/>
  <c r="BG53" s="1"/>
  <c r="AT37"/>
  <c r="BI37" s="1"/>
  <c r="AR37"/>
  <c r="BG37" s="1"/>
  <c r="AR21"/>
  <c r="BG21" s="1"/>
  <c r="AT21"/>
  <c r="BI21" s="1"/>
  <c r="AR306"/>
  <c r="BG306" s="1"/>
  <c r="AT306"/>
  <c r="BI306" s="1"/>
  <c r="AT298"/>
  <c r="BI298" s="1"/>
  <c r="AR298"/>
  <c r="BG298" s="1"/>
  <c r="AT290"/>
  <c r="BI290" s="1"/>
  <c r="AR290"/>
  <c r="BG290" s="1"/>
  <c r="AR282"/>
  <c r="BG282" s="1"/>
  <c r="AT282"/>
  <c r="BI282" s="1"/>
  <c r="AR274"/>
  <c r="BG274" s="1"/>
  <c r="AT274"/>
  <c r="BI274" s="1"/>
  <c r="AR266"/>
  <c r="BG266" s="1"/>
  <c r="AT266"/>
  <c r="BI266" s="1"/>
  <c r="AT258"/>
  <c r="BI258" s="1"/>
  <c r="AR258"/>
  <c r="BG258" s="1"/>
  <c r="AT250"/>
  <c r="BI250" s="1"/>
  <c r="AR250"/>
  <c r="BG250" s="1"/>
  <c r="AR242"/>
  <c r="BG242" s="1"/>
  <c r="AT242"/>
  <c r="BI242" s="1"/>
  <c r="AT234"/>
  <c r="BI234" s="1"/>
  <c r="AR234"/>
  <c r="BG234" s="1"/>
  <c r="AT226"/>
  <c r="BI226" s="1"/>
  <c r="AR226"/>
  <c r="BG226" s="1"/>
  <c r="AR218"/>
  <c r="BG218" s="1"/>
  <c r="AT218"/>
  <c r="BI218" s="1"/>
  <c r="AR210"/>
  <c r="BG210" s="1"/>
  <c r="AT210"/>
  <c r="BI210" s="1"/>
  <c r="AR202"/>
  <c r="BG202" s="1"/>
  <c r="AT202"/>
  <c r="BI202" s="1"/>
  <c r="AT194"/>
  <c r="BI194" s="1"/>
  <c r="AR194"/>
  <c r="BG194" s="1"/>
  <c r="AS186"/>
  <c r="BH186" s="1"/>
  <c r="AQ186"/>
  <c r="BF186" s="1"/>
  <c r="AQ178"/>
  <c r="BF178" s="1"/>
  <c r="AS178"/>
  <c r="BH178" s="1"/>
  <c r="AS170"/>
  <c r="BH170" s="1"/>
  <c r="AQ170"/>
  <c r="BF170" s="1"/>
  <c r="AS162"/>
  <c r="BH162" s="1"/>
  <c r="AQ162"/>
  <c r="BF162" s="1"/>
  <c r="AQ154"/>
  <c r="BF154" s="1"/>
  <c r="AS154"/>
  <c r="BH154" s="1"/>
  <c r="AQ146"/>
  <c r="BF146" s="1"/>
  <c r="AS146"/>
  <c r="BH146" s="1"/>
  <c r="AQ138"/>
  <c r="BF138" s="1"/>
  <c r="AS138"/>
  <c r="BH138" s="1"/>
  <c r="AS130"/>
  <c r="BH130" s="1"/>
  <c r="AQ130"/>
  <c r="BF130" s="1"/>
  <c r="AS122"/>
  <c r="BH122" s="1"/>
  <c r="AQ122"/>
  <c r="BF122" s="1"/>
  <c r="AQ114"/>
  <c r="BF114" s="1"/>
  <c r="AS114"/>
  <c r="BH114" s="1"/>
  <c r="AR98"/>
  <c r="BG98" s="1"/>
  <c r="AT98"/>
  <c r="BI98" s="1"/>
  <c r="AR90"/>
  <c r="BG90" s="1"/>
  <c r="AT90"/>
  <c r="BI90" s="1"/>
  <c r="AR82"/>
  <c r="BG82" s="1"/>
  <c r="AT82"/>
  <c r="BI82" s="1"/>
  <c r="AR74"/>
  <c r="BG74" s="1"/>
  <c r="AT74"/>
  <c r="BI74" s="1"/>
  <c r="AT66"/>
  <c r="BI66" s="1"/>
  <c r="AR66"/>
  <c r="BG66" s="1"/>
  <c r="AT58"/>
  <c r="BI58" s="1"/>
  <c r="AR58"/>
  <c r="BG58" s="1"/>
  <c r="AR50"/>
  <c r="BG50" s="1"/>
  <c r="AT50"/>
  <c r="BI50" s="1"/>
  <c r="AT42"/>
  <c r="BI42" s="1"/>
  <c r="AR42"/>
  <c r="BG42" s="1"/>
  <c r="AT34"/>
  <c r="BI34" s="1"/>
  <c r="AR34"/>
  <c r="BG34" s="1"/>
  <c r="AR26"/>
  <c r="BG26" s="1"/>
  <c r="AT26"/>
  <c r="BI26" s="1"/>
  <c r="AT18"/>
  <c r="BI18" s="1"/>
  <c r="AR18"/>
  <c r="BG18" s="1"/>
  <c r="AS183"/>
  <c r="BH183" s="1"/>
  <c r="AQ183"/>
  <c r="BF183" s="1"/>
  <c r="AQ167"/>
  <c r="BF167" s="1"/>
  <c r="AS167"/>
  <c r="BH167" s="1"/>
  <c r="AS151"/>
  <c r="BH151" s="1"/>
  <c r="AQ151"/>
  <c r="BF151" s="1"/>
  <c r="AQ135"/>
  <c r="BF135" s="1"/>
  <c r="AS135"/>
  <c r="BH135" s="1"/>
  <c r="AS119"/>
  <c r="BH119" s="1"/>
  <c r="AQ119"/>
  <c r="BF119" s="1"/>
  <c r="AQ103"/>
  <c r="BF103" s="1"/>
  <c r="AS103"/>
  <c r="BH103" s="1"/>
  <c r="AS87"/>
  <c r="BH87" s="1"/>
  <c r="AQ87"/>
  <c r="BF87" s="1"/>
  <c r="AQ71"/>
  <c r="BF71" s="1"/>
  <c r="AS71"/>
  <c r="BH71" s="1"/>
  <c r="AS55"/>
  <c r="BH55" s="1"/>
  <c r="AQ55"/>
  <c r="BF55" s="1"/>
  <c r="AT23"/>
  <c r="BI23" s="1"/>
  <c r="AR23"/>
  <c r="BG23" s="1"/>
  <c r="AQ301"/>
  <c r="BF301" s="1"/>
  <c r="AS301"/>
  <c r="BH301" s="1"/>
  <c r="AT301"/>
  <c r="BI301" s="1"/>
  <c r="AR301"/>
  <c r="BG301" s="1"/>
  <c r="AS285"/>
  <c r="BH285" s="1"/>
  <c r="AQ285"/>
  <c r="BF285" s="1"/>
  <c r="AR285"/>
  <c r="BG285" s="1"/>
  <c r="AT285"/>
  <c r="BI285" s="1"/>
  <c r="AQ269"/>
  <c r="BF269" s="1"/>
  <c r="AS269"/>
  <c r="BH269" s="1"/>
  <c r="AT269"/>
  <c r="BI269" s="1"/>
  <c r="AR269"/>
  <c r="BG269" s="1"/>
  <c r="AS253"/>
  <c r="BH253" s="1"/>
  <c r="AQ253"/>
  <c r="BF253" s="1"/>
  <c r="AR253"/>
  <c r="BG253" s="1"/>
  <c r="AT253"/>
  <c r="BI253" s="1"/>
  <c r="AQ237"/>
  <c r="BF237" s="1"/>
  <c r="AS237"/>
  <c r="BH237" s="1"/>
  <c r="AT237"/>
  <c r="BI237" s="1"/>
  <c r="AR237"/>
  <c r="BG237" s="1"/>
  <c r="AS221"/>
  <c r="BH221" s="1"/>
  <c r="AQ221"/>
  <c r="BF221" s="1"/>
  <c r="AR221"/>
  <c r="BG221" s="1"/>
  <c r="AT221"/>
  <c r="BI221" s="1"/>
  <c r="AQ205"/>
  <c r="BF205" s="1"/>
  <c r="AS205"/>
  <c r="BH205" s="1"/>
  <c r="AT205"/>
  <c r="BI205" s="1"/>
  <c r="AR205"/>
  <c r="BG205" s="1"/>
  <c r="AR189"/>
  <c r="BG189" s="1"/>
  <c r="AT189"/>
  <c r="BI189" s="1"/>
  <c r="AS157"/>
  <c r="BH157" s="1"/>
  <c r="AQ157"/>
  <c r="BF157" s="1"/>
  <c r="AQ141"/>
  <c r="BF141" s="1"/>
  <c r="AS141"/>
  <c r="BH141" s="1"/>
  <c r="AS125"/>
  <c r="BH125" s="1"/>
  <c r="AQ125"/>
  <c r="BF125" s="1"/>
  <c r="AQ109"/>
  <c r="BF109" s="1"/>
  <c r="AS109"/>
  <c r="BH109" s="1"/>
  <c r="AS93"/>
  <c r="BH93" s="1"/>
  <c r="AQ93"/>
  <c r="BF93" s="1"/>
  <c r="AQ77"/>
  <c r="BF77" s="1"/>
  <c r="AS77"/>
  <c r="BH77" s="1"/>
  <c r="AS61"/>
  <c r="BH61" s="1"/>
  <c r="AQ61"/>
  <c r="BF61" s="1"/>
  <c r="AQ45"/>
  <c r="BF45" s="1"/>
  <c r="AS45"/>
  <c r="BH45" s="1"/>
  <c r="AS29"/>
  <c r="BH29" s="1"/>
  <c r="AQ29"/>
  <c r="BF29" s="1"/>
  <c r="AS13"/>
  <c r="BH13" s="1"/>
  <c r="AQ13"/>
  <c r="BF13" s="1"/>
  <c r="AS302"/>
  <c r="BH302" s="1"/>
  <c r="AQ302"/>
  <c r="BF302" s="1"/>
  <c r="AS294"/>
  <c r="BH294" s="1"/>
  <c r="AQ294"/>
  <c r="BF294" s="1"/>
  <c r="AQ286"/>
  <c r="BF286" s="1"/>
  <c r="AS286"/>
  <c r="BH286" s="1"/>
  <c r="AS278"/>
  <c r="BH278" s="1"/>
  <c r="AQ278"/>
  <c r="BF278" s="1"/>
  <c r="AS270"/>
  <c r="BH270" s="1"/>
  <c r="AQ270"/>
  <c r="BF270" s="1"/>
  <c r="AQ262"/>
  <c r="BF262" s="1"/>
  <c r="AS262"/>
  <c r="BH262" s="1"/>
  <c r="AQ254"/>
  <c r="BF254" s="1"/>
  <c r="AS254"/>
  <c r="BH254" s="1"/>
  <c r="AS246"/>
  <c r="BH246" s="1"/>
  <c r="AQ246"/>
  <c r="BF246" s="1"/>
  <c r="AS238"/>
  <c r="BH238" s="1"/>
  <c r="AQ238"/>
  <c r="BF238" s="1"/>
  <c r="AQ230"/>
  <c r="BF230" s="1"/>
  <c r="AS230"/>
  <c r="BH230" s="1"/>
  <c r="AQ222"/>
  <c r="BF222" s="1"/>
  <c r="AS222"/>
  <c r="BH222" s="1"/>
  <c r="AQ214"/>
  <c r="BF214" s="1"/>
  <c r="AS214"/>
  <c r="BH214" s="1"/>
  <c r="AS206"/>
  <c r="BH206" s="1"/>
  <c r="AQ206"/>
  <c r="BF206" s="1"/>
  <c r="AS198"/>
  <c r="BH198" s="1"/>
  <c r="AQ198"/>
  <c r="BF198" s="1"/>
  <c r="AR190"/>
  <c r="BG190" s="1"/>
  <c r="AT190"/>
  <c r="BI190" s="1"/>
  <c r="AT182"/>
  <c r="BI182" s="1"/>
  <c r="AR182"/>
  <c r="BG182" s="1"/>
  <c r="AT174"/>
  <c r="BI174" s="1"/>
  <c r="AR174"/>
  <c r="BG174" s="1"/>
  <c r="AR166"/>
  <c r="BG166" s="1"/>
  <c r="AT166"/>
  <c r="BI166" s="1"/>
  <c r="AR158"/>
  <c r="BG158" s="1"/>
  <c r="AT158"/>
  <c r="BI158" s="1"/>
  <c r="AR150"/>
  <c r="BG150" s="1"/>
  <c r="AT150"/>
  <c r="BI150" s="1"/>
  <c r="AT142"/>
  <c r="BI142" s="1"/>
  <c r="AR142"/>
  <c r="BG142" s="1"/>
  <c r="AT134"/>
  <c r="BI134" s="1"/>
  <c r="AR134"/>
  <c r="BG134" s="1"/>
  <c r="AR126"/>
  <c r="BG126" s="1"/>
  <c r="AT126"/>
  <c r="BI126" s="1"/>
  <c r="AT118"/>
  <c r="BI118" s="1"/>
  <c r="AR118"/>
  <c r="BG118" s="1"/>
  <c r="AT110"/>
  <c r="BI110" s="1"/>
  <c r="AR110"/>
  <c r="BG110" s="1"/>
  <c r="AR102"/>
  <c r="BG102" s="1"/>
  <c r="AT102"/>
  <c r="BI102" s="1"/>
  <c r="AR94"/>
  <c r="BG94" s="1"/>
  <c r="AT94"/>
  <c r="BI94" s="1"/>
  <c r="AR86"/>
  <c r="BG86" s="1"/>
  <c r="AT86"/>
  <c r="BI86" s="1"/>
  <c r="AT78"/>
  <c r="BI78" s="1"/>
  <c r="AR78"/>
  <c r="BG78" s="1"/>
  <c r="AT70"/>
  <c r="BI70" s="1"/>
  <c r="AR70"/>
  <c r="BG70" s="1"/>
  <c r="AR62"/>
  <c r="BG62" s="1"/>
  <c r="AT62"/>
  <c r="BI62" s="1"/>
  <c r="AT54"/>
  <c r="BI54" s="1"/>
  <c r="AR54"/>
  <c r="BG54" s="1"/>
  <c r="AT46"/>
  <c r="BI46" s="1"/>
  <c r="AR46"/>
  <c r="BG46" s="1"/>
  <c r="AR38"/>
  <c r="BG38" s="1"/>
  <c r="AT38"/>
  <c r="BI38" s="1"/>
  <c r="AT30"/>
  <c r="BI30" s="1"/>
  <c r="AR30"/>
  <c r="BG30" s="1"/>
  <c r="AR22"/>
  <c r="BG22" s="1"/>
  <c r="AT22"/>
  <c r="BI22" s="1"/>
  <c r="AR14"/>
  <c r="BG14" s="1"/>
  <c r="AT14"/>
  <c r="BI14" s="1"/>
  <c r="AQ187"/>
  <c r="BF187" s="1"/>
  <c r="AS187"/>
  <c r="BH187" s="1"/>
  <c r="AQ171"/>
  <c r="BF171" s="1"/>
  <c r="AS171"/>
  <c r="BH171" s="1"/>
  <c r="AQ155"/>
  <c r="BF155" s="1"/>
  <c r="AS155"/>
  <c r="BH155" s="1"/>
  <c r="AS139"/>
  <c r="BH139" s="1"/>
  <c r="AQ139"/>
  <c r="BF139" s="1"/>
  <c r="AS123"/>
  <c r="BH123" s="1"/>
  <c r="AQ123"/>
  <c r="BF123" s="1"/>
  <c r="AQ107"/>
  <c r="BF107" s="1"/>
  <c r="AS107"/>
  <c r="BH107" s="1"/>
  <c r="AS91"/>
  <c r="BH91" s="1"/>
  <c r="AQ91"/>
  <c r="BF91" s="1"/>
  <c r="AS75"/>
  <c r="BH75" s="1"/>
  <c r="AQ75"/>
  <c r="BF75" s="1"/>
  <c r="AQ59"/>
  <c r="BF59" s="1"/>
  <c r="AS59"/>
  <c r="BH59" s="1"/>
  <c r="AQ43"/>
  <c r="BF43" s="1"/>
  <c r="AS43"/>
  <c r="BH43" s="1"/>
  <c r="AS177"/>
  <c r="BH177" s="1"/>
  <c r="AQ177"/>
  <c r="BF177" s="1"/>
  <c r="AQ161"/>
  <c r="BF161" s="1"/>
  <c r="AS161"/>
  <c r="BH161" s="1"/>
  <c r="AQ145"/>
  <c r="BF145" s="1"/>
  <c r="AS145"/>
  <c r="BH145" s="1"/>
  <c r="AS129"/>
  <c r="BH129" s="1"/>
  <c r="AQ129"/>
  <c r="BF129" s="1"/>
  <c r="AS113"/>
  <c r="BH113" s="1"/>
  <c r="AQ113"/>
  <c r="BF113" s="1"/>
  <c r="AQ97"/>
  <c r="BF97" s="1"/>
  <c r="AS97"/>
  <c r="BH97" s="1"/>
  <c r="AQ81"/>
  <c r="BF81" s="1"/>
  <c r="AS81"/>
  <c r="BH81" s="1"/>
  <c r="AS65"/>
  <c r="BH65" s="1"/>
  <c r="AQ65"/>
  <c r="BF65" s="1"/>
  <c r="AS49"/>
  <c r="BH49" s="1"/>
  <c r="AQ49"/>
  <c r="BF49" s="1"/>
  <c r="AQ33"/>
  <c r="BF33" s="1"/>
  <c r="AS33"/>
  <c r="BH33" s="1"/>
  <c r="AQ296"/>
  <c r="BF296" s="1"/>
  <c r="AS296"/>
  <c r="BH296" s="1"/>
  <c r="AQ288"/>
  <c r="BF288" s="1"/>
  <c r="AS288"/>
  <c r="BH288" s="1"/>
  <c r="AQ280"/>
  <c r="BF280" s="1"/>
  <c r="AS280"/>
  <c r="BH280" s="1"/>
  <c r="AS272"/>
  <c r="BH272" s="1"/>
  <c r="AQ272"/>
  <c r="BF272" s="1"/>
  <c r="AS264"/>
  <c r="BH264" s="1"/>
  <c r="AQ264"/>
  <c r="BF264" s="1"/>
  <c r="AQ256"/>
  <c r="BF256" s="1"/>
  <c r="AS256"/>
  <c r="BH256" s="1"/>
  <c r="AS248"/>
  <c r="BH248" s="1"/>
  <c r="AQ248"/>
  <c r="BF248" s="1"/>
  <c r="AS240"/>
  <c r="BH240" s="1"/>
  <c r="AQ240"/>
  <c r="BF240" s="1"/>
  <c r="AQ232"/>
  <c r="BF232" s="1"/>
  <c r="AS232"/>
  <c r="BH232" s="1"/>
  <c r="AQ224"/>
  <c r="BF224" s="1"/>
  <c r="AS224"/>
  <c r="BH224" s="1"/>
  <c r="AQ216"/>
  <c r="BF216" s="1"/>
  <c r="AS216"/>
  <c r="BH216" s="1"/>
  <c r="AS208"/>
  <c r="BH208" s="1"/>
  <c r="AQ208"/>
  <c r="BF208" s="1"/>
  <c r="AS200"/>
  <c r="BH200" s="1"/>
  <c r="AQ200"/>
  <c r="BF200" s="1"/>
  <c r="AQ192"/>
  <c r="BF192" s="1"/>
  <c r="AS192"/>
  <c r="BH192" s="1"/>
  <c r="AT184"/>
  <c r="BI184" s="1"/>
  <c r="AR184"/>
  <c r="BG184" s="1"/>
  <c r="AT176"/>
  <c r="BI176" s="1"/>
  <c r="AR176"/>
  <c r="BG176" s="1"/>
  <c r="AR168"/>
  <c r="BG168" s="1"/>
  <c r="AT168"/>
  <c r="BI168" s="1"/>
  <c r="AQ152"/>
  <c r="BF152" s="1"/>
  <c r="AS152"/>
  <c r="BH152" s="1"/>
  <c r="AS144"/>
  <c r="BH144" s="1"/>
  <c r="AQ144"/>
  <c r="BF144" s="1"/>
  <c r="AS136"/>
  <c r="BH136" s="1"/>
  <c r="AQ136"/>
  <c r="BF136" s="1"/>
  <c r="AQ128"/>
  <c r="BF128" s="1"/>
  <c r="AS128"/>
  <c r="BH128" s="1"/>
  <c r="AQ120"/>
  <c r="BF120" s="1"/>
  <c r="AS120"/>
  <c r="BH120" s="1"/>
  <c r="AR104"/>
  <c r="BG104" s="1"/>
  <c r="AT104"/>
  <c r="BI104" s="1"/>
  <c r="AR96"/>
  <c r="BG96" s="1"/>
  <c r="AT96"/>
  <c r="BI96" s="1"/>
  <c r="AR88"/>
  <c r="BG88" s="1"/>
  <c r="AT88"/>
  <c r="BI88" s="1"/>
  <c r="AT80"/>
  <c r="BI80" s="1"/>
  <c r="AR80"/>
  <c r="BG80" s="1"/>
  <c r="AT72"/>
  <c r="BI72" s="1"/>
  <c r="AR72"/>
  <c r="BG72" s="1"/>
  <c r="AR64"/>
  <c r="BG64" s="1"/>
  <c r="AT64"/>
  <c r="BI64" s="1"/>
  <c r="AT56"/>
  <c r="BI56" s="1"/>
  <c r="AR56"/>
  <c r="BG56" s="1"/>
  <c r="AT48"/>
  <c r="BI48" s="1"/>
  <c r="AR48"/>
  <c r="BG48" s="1"/>
  <c r="AS32"/>
  <c r="BH32" s="1"/>
  <c r="AQ32"/>
  <c r="BF32" s="1"/>
  <c r="AS24"/>
  <c r="BH24" s="1"/>
  <c r="AQ24"/>
  <c r="BF24" s="1"/>
  <c r="AQ16"/>
  <c r="BF16" s="1"/>
  <c r="AS16"/>
  <c r="BH16" s="1"/>
  <c r="AQ140"/>
  <c r="BF140" s="1"/>
  <c r="AS140"/>
  <c r="BH140" s="1"/>
  <c r="AS132"/>
  <c r="BH132" s="1"/>
  <c r="AQ132"/>
  <c r="BF132" s="1"/>
  <c r="AS124"/>
  <c r="BH124" s="1"/>
  <c r="AQ124"/>
  <c r="BF124" s="1"/>
  <c r="AQ116"/>
  <c r="BF116" s="1"/>
  <c r="AS116"/>
  <c r="BH116" s="1"/>
  <c r="AS108"/>
  <c r="BH108" s="1"/>
  <c r="AQ108"/>
  <c r="BF108" s="1"/>
  <c r="AS100"/>
  <c r="BH100" s="1"/>
  <c r="AQ100"/>
  <c r="BF100" s="1"/>
  <c r="AQ92"/>
  <c r="BF92" s="1"/>
  <c r="AS92"/>
  <c r="BH92" s="1"/>
  <c r="AT76"/>
  <c r="BI76" s="1"/>
  <c r="AR76"/>
  <c r="BG76" s="1"/>
  <c r="AT68"/>
  <c r="BI68" s="1"/>
  <c r="AR68"/>
  <c r="BG68" s="1"/>
  <c r="AR60"/>
  <c r="BG60" s="1"/>
  <c r="AT60"/>
  <c r="BI60" s="1"/>
  <c r="AT52"/>
  <c r="BI52" s="1"/>
  <c r="AR52"/>
  <c r="BG52" s="1"/>
  <c r="AT44"/>
  <c r="BI44" s="1"/>
  <c r="AR44"/>
  <c r="BG44" s="1"/>
  <c r="AR36"/>
  <c r="BG36" s="1"/>
  <c r="AT36"/>
  <c r="BI36" s="1"/>
  <c r="AT28"/>
  <c r="BI28" s="1"/>
  <c r="AR28"/>
  <c r="BG28" s="1"/>
  <c r="AQ12"/>
  <c r="BF12" s="1"/>
  <c r="AS12"/>
  <c r="BH12" s="1"/>
  <c r="AT27"/>
  <c r="BI27" s="1"/>
  <c r="AR27"/>
  <c r="BG27" s="1"/>
  <c r="AS303"/>
  <c r="BH303" s="1"/>
  <c r="AQ303"/>
  <c r="BF303" s="1"/>
  <c r="AR303"/>
  <c r="BG303" s="1"/>
  <c r="AT303"/>
  <c r="BI303" s="1"/>
  <c r="AQ287"/>
  <c r="BF287" s="1"/>
  <c r="AS287"/>
  <c r="BH287" s="1"/>
  <c r="AT287"/>
  <c r="BI287" s="1"/>
  <c r="AR287"/>
  <c r="BG287" s="1"/>
  <c r="AS271"/>
  <c r="BH271" s="1"/>
  <c r="AQ271"/>
  <c r="BF271" s="1"/>
  <c r="AR271"/>
  <c r="BG271" s="1"/>
  <c r="AT271"/>
  <c r="BI271" s="1"/>
  <c r="AS255"/>
  <c r="BH255" s="1"/>
  <c r="AQ255"/>
  <c r="BF255" s="1"/>
  <c r="AR255"/>
  <c r="BG255" s="1"/>
  <c r="AT255"/>
  <c r="BI255" s="1"/>
  <c r="AQ239"/>
  <c r="BF239" s="1"/>
  <c r="AS239"/>
  <c r="BH239" s="1"/>
  <c r="AT239"/>
  <c r="BI239" s="1"/>
  <c r="AR239"/>
  <c r="BG239" s="1"/>
  <c r="AS223"/>
  <c r="BH223" s="1"/>
  <c r="AQ223"/>
  <c r="BF223" s="1"/>
  <c r="AR223"/>
  <c r="BG223" s="1"/>
  <c r="AT223"/>
  <c r="BI223" s="1"/>
  <c r="AS207"/>
  <c r="BH207" s="1"/>
  <c r="AQ207"/>
  <c r="BF207" s="1"/>
  <c r="AR207"/>
  <c r="BG207" s="1"/>
  <c r="AT207"/>
  <c r="BI207" s="1"/>
  <c r="AQ191"/>
  <c r="BF191" s="1"/>
  <c r="AS191"/>
  <c r="BH191" s="1"/>
  <c r="AT191"/>
  <c r="BI191" s="1"/>
  <c r="AR191"/>
  <c r="BG191" s="1"/>
  <c r="AT175"/>
  <c r="BI175" s="1"/>
  <c r="AR175"/>
  <c r="BG175" s="1"/>
  <c r="AT159"/>
  <c r="BI159" s="1"/>
  <c r="AR159"/>
  <c r="BG159" s="1"/>
  <c r="AR143"/>
  <c r="BG143" s="1"/>
  <c r="AT143"/>
  <c r="BI143" s="1"/>
  <c r="AR127"/>
  <c r="BG127" s="1"/>
  <c r="AT127"/>
  <c r="BI127" s="1"/>
  <c r="AT111"/>
  <c r="BI111" s="1"/>
  <c r="AR111"/>
  <c r="BG111" s="1"/>
  <c r="AT95"/>
  <c r="BI95" s="1"/>
  <c r="AR95"/>
  <c r="BG95" s="1"/>
  <c r="AR79"/>
  <c r="BG79" s="1"/>
  <c r="AT79"/>
  <c r="BI79" s="1"/>
  <c r="AR63"/>
  <c r="BG63" s="1"/>
  <c r="AT63"/>
  <c r="BI63" s="1"/>
  <c r="AR47"/>
  <c r="BG47" s="1"/>
  <c r="AT47"/>
  <c r="BI47" s="1"/>
  <c r="AR31"/>
  <c r="BG31" s="1"/>
  <c r="AT31"/>
  <c r="BI31" s="1"/>
  <c r="AR15"/>
  <c r="BG15" s="1"/>
  <c r="AT15"/>
  <c r="BI15" s="1"/>
  <c r="AQ293"/>
  <c r="BF293" s="1"/>
  <c r="AS293"/>
  <c r="BH293" s="1"/>
  <c r="AT293"/>
  <c r="BI293" s="1"/>
  <c r="AR293"/>
  <c r="BG293" s="1"/>
  <c r="AQ261"/>
  <c r="BF261" s="1"/>
  <c r="AS261"/>
  <c r="BH261" s="1"/>
  <c r="AT261"/>
  <c r="BI261" s="1"/>
  <c r="AR261"/>
  <c r="BG261" s="1"/>
  <c r="AS245"/>
  <c r="BH245" s="1"/>
  <c r="AQ245"/>
  <c r="BF245" s="1"/>
  <c r="AR245"/>
  <c r="BG245" s="1"/>
  <c r="AT245"/>
  <c r="BI245" s="1"/>
  <c r="AS229"/>
  <c r="BH229" s="1"/>
  <c r="AQ229"/>
  <c r="BF229" s="1"/>
  <c r="AR229"/>
  <c r="BG229" s="1"/>
  <c r="AT229"/>
  <c r="BI229" s="1"/>
  <c r="AQ213"/>
  <c r="BF213" s="1"/>
  <c r="AS213"/>
  <c r="BH213" s="1"/>
  <c r="AT213"/>
  <c r="BI213" s="1"/>
  <c r="AR213"/>
  <c r="BG213" s="1"/>
  <c r="AQ197"/>
  <c r="BF197" s="1"/>
  <c r="AS197"/>
  <c r="BH197" s="1"/>
  <c r="AT197"/>
  <c r="BI197" s="1"/>
  <c r="AR197"/>
  <c r="BG197" s="1"/>
  <c r="AR181"/>
  <c r="BG181" s="1"/>
  <c r="AT181"/>
  <c r="BI181" s="1"/>
  <c r="AT165"/>
  <c r="BI165" s="1"/>
  <c r="AR165"/>
  <c r="BG165" s="1"/>
  <c r="AR149"/>
  <c r="BG149" s="1"/>
  <c r="AT149"/>
  <c r="BI149" s="1"/>
  <c r="AR133"/>
  <c r="BG133" s="1"/>
  <c r="AT133"/>
  <c r="BI133" s="1"/>
  <c r="AQ101"/>
  <c r="BF101" s="1"/>
  <c r="AS101"/>
  <c r="BH101" s="1"/>
  <c r="AS85"/>
  <c r="BH85" s="1"/>
  <c r="AQ85"/>
  <c r="BF85" s="1"/>
  <c r="AS69"/>
  <c r="BH69" s="1"/>
  <c r="AQ69"/>
  <c r="BF69" s="1"/>
  <c r="AQ53"/>
  <c r="BF53" s="1"/>
  <c r="AS53"/>
  <c r="BH53" s="1"/>
  <c r="AQ37"/>
  <c r="BF37" s="1"/>
  <c r="AS37"/>
  <c r="BH37" s="1"/>
  <c r="AS21"/>
  <c r="BH21" s="1"/>
  <c r="AQ21"/>
  <c r="BF21" s="1"/>
  <c r="AQ306"/>
  <c r="BF306" s="1"/>
  <c r="AS306"/>
  <c r="BH306" s="1"/>
  <c r="AS298"/>
  <c r="BH298" s="1"/>
  <c r="AQ298"/>
  <c r="BF298" s="1"/>
  <c r="AS290"/>
  <c r="BH290" s="1"/>
  <c r="AQ290"/>
  <c r="BF290" s="1"/>
  <c r="AQ282"/>
  <c r="BF282" s="1"/>
  <c r="AS282"/>
  <c r="BH282" s="1"/>
  <c r="AQ274"/>
  <c r="BF274" s="1"/>
  <c r="AS274"/>
  <c r="BH274" s="1"/>
  <c r="AQ266"/>
  <c r="BF266" s="1"/>
  <c r="AS266"/>
  <c r="BH266" s="1"/>
  <c r="AS258"/>
  <c r="BH258" s="1"/>
  <c r="AQ258"/>
  <c r="BF258" s="1"/>
  <c r="AS250"/>
  <c r="BH250" s="1"/>
  <c r="AQ250"/>
  <c r="BF250" s="1"/>
  <c r="AQ242"/>
  <c r="BF242" s="1"/>
  <c r="AS242"/>
  <c r="BH242" s="1"/>
  <c r="AS234"/>
  <c r="BH234" s="1"/>
  <c r="AQ234"/>
  <c r="BF234" s="1"/>
  <c r="AS226"/>
  <c r="BH226" s="1"/>
  <c r="AQ226"/>
  <c r="BF226" s="1"/>
  <c r="AQ218"/>
  <c r="BF218" s="1"/>
  <c r="AS218"/>
  <c r="BH218" s="1"/>
  <c r="AQ210"/>
  <c r="BF210" s="1"/>
  <c r="AS210"/>
  <c r="BH210" s="1"/>
  <c r="AQ202"/>
  <c r="BF202" s="1"/>
  <c r="AS202"/>
  <c r="BH202" s="1"/>
  <c r="AS194"/>
  <c r="BH194" s="1"/>
  <c r="AQ194"/>
  <c r="BF194" s="1"/>
  <c r="AT186"/>
  <c r="BI186" s="1"/>
  <c r="AR186"/>
  <c r="BG186" s="1"/>
  <c r="AR178"/>
  <c r="BG178" s="1"/>
  <c r="AT178"/>
  <c r="BI178" s="1"/>
  <c r="AT170"/>
  <c r="BI170" s="1"/>
  <c r="AR170"/>
  <c r="BG170" s="1"/>
  <c r="AT162"/>
  <c r="BI162" s="1"/>
  <c r="AR162"/>
  <c r="BG162" s="1"/>
  <c r="AR154"/>
  <c r="BG154" s="1"/>
  <c r="AT154"/>
  <c r="BI154" s="1"/>
  <c r="AR146"/>
  <c r="BG146" s="1"/>
  <c r="AT146"/>
  <c r="BI146" s="1"/>
  <c r="AR138"/>
  <c r="BG138" s="1"/>
  <c r="AT138"/>
  <c r="BI138" s="1"/>
  <c r="AT130"/>
  <c r="BI130" s="1"/>
  <c r="AR130"/>
  <c r="BG130" s="1"/>
  <c r="AT122"/>
  <c r="BI122" s="1"/>
  <c r="AR122"/>
  <c r="BG122" s="1"/>
  <c r="AR114"/>
  <c r="BG114" s="1"/>
  <c r="AT114"/>
  <c r="BI114" s="1"/>
  <c r="AQ98"/>
  <c r="BF98" s="1"/>
  <c r="AS98"/>
  <c r="BH98" s="1"/>
  <c r="AQ90"/>
  <c r="BF90" s="1"/>
  <c r="AS90"/>
  <c r="BH90" s="1"/>
  <c r="AQ82"/>
  <c r="BF82" s="1"/>
  <c r="AS82"/>
  <c r="BH82" s="1"/>
  <c r="AQ74"/>
  <c r="BF74" s="1"/>
  <c r="AS74"/>
  <c r="BH74" s="1"/>
  <c r="AS66"/>
  <c r="BH66" s="1"/>
  <c r="AQ66"/>
  <c r="BF66" s="1"/>
  <c r="AS58"/>
  <c r="BH58" s="1"/>
  <c r="AQ58"/>
  <c r="BF58" s="1"/>
  <c r="AQ50"/>
  <c r="BF50" s="1"/>
  <c r="AS50"/>
  <c r="BH50" s="1"/>
  <c r="AS42"/>
  <c r="BH42" s="1"/>
  <c r="AQ42"/>
  <c r="BF42" s="1"/>
  <c r="AS34"/>
  <c r="BH34" s="1"/>
  <c r="AQ34"/>
  <c r="BF34" s="1"/>
  <c r="AQ26"/>
  <c r="BF26" s="1"/>
  <c r="AS26"/>
  <c r="BH26" s="1"/>
  <c r="AS18"/>
  <c r="BH18" s="1"/>
  <c r="AQ18"/>
  <c r="BF18" s="1"/>
  <c r="AS295"/>
  <c r="BH295" s="1"/>
  <c r="AQ295"/>
  <c r="BF295" s="1"/>
  <c r="AR295"/>
  <c r="BG295" s="1"/>
  <c r="AT295"/>
  <c r="BI295" s="1"/>
  <c r="AS279"/>
  <c r="BH279" s="1"/>
  <c r="AQ279"/>
  <c r="BF279" s="1"/>
  <c r="AR279"/>
  <c r="BG279" s="1"/>
  <c r="AT279"/>
  <c r="BI279" s="1"/>
  <c r="AS263"/>
  <c r="BH263" s="1"/>
  <c r="AQ263"/>
  <c r="BF263" s="1"/>
  <c r="AR263"/>
  <c r="BG263" s="1"/>
  <c r="AT263"/>
  <c r="BI263" s="1"/>
  <c r="AQ247"/>
  <c r="BF247" s="1"/>
  <c r="AS247"/>
  <c r="BH247" s="1"/>
  <c r="AT247"/>
  <c r="BI247" s="1"/>
  <c r="AR247"/>
  <c r="BG247" s="1"/>
  <c r="AQ231"/>
  <c r="BF231" s="1"/>
  <c r="AS231"/>
  <c r="BH231" s="1"/>
  <c r="AT231"/>
  <c r="BI231" s="1"/>
  <c r="AR231"/>
  <c r="BG231" s="1"/>
  <c r="AQ215"/>
  <c r="BF215" s="1"/>
  <c r="AS215"/>
  <c r="BH215" s="1"/>
  <c r="AT215"/>
  <c r="BI215" s="1"/>
  <c r="AR215"/>
  <c r="BG215" s="1"/>
  <c r="AS199"/>
  <c r="BH199" s="1"/>
  <c r="AQ199"/>
  <c r="BF199" s="1"/>
  <c r="AR199"/>
  <c r="BG199" s="1"/>
  <c r="AT199"/>
  <c r="BI199" s="1"/>
  <c r="AR183"/>
  <c r="BG183" s="1"/>
  <c r="AT183"/>
  <c r="BI183" s="1"/>
  <c r="AT167"/>
  <c r="BI167" s="1"/>
  <c r="AR167"/>
  <c r="BG167" s="1"/>
  <c r="AR151"/>
  <c r="BG151" s="1"/>
  <c r="AT151"/>
  <c r="BI151" s="1"/>
  <c r="AT135"/>
  <c r="BI135" s="1"/>
  <c r="AR135"/>
  <c r="BG135" s="1"/>
  <c r="AR119"/>
  <c r="BG119" s="1"/>
  <c r="AT119"/>
  <c r="BI119" s="1"/>
  <c r="AT103"/>
  <c r="BI103" s="1"/>
  <c r="AR103"/>
  <c r="BG103" s="1"/>
  <c r="AR87"/>
  <c r="BG87" s="1"/>
  <c r="AT87"/>
  <c r="BI87" s="1"/>
  <c r="AT71"/>
  <c r="BI71" s="1"/>
  <c r="AR71"/>
  <c r="BG71" s="1"/>
  <c r="AR55"/>
  <c r="BG55" s="1"/>
  <c r="AT55"/>
  <c r="BI55" s="1"/>
  <c r="AQ23"/>
  <c r="BF23" s="1"/>
  <c r="AS23"/>
  <c r="BH23" s="1"/>
  <c r="AS189"/>
  <c r="BH189" s="1"/>
  <c r="AQ189"/>
  <c r="BF189" s="1"/>
  <c r="AR157"/>
  <c r="BG157" s="1"/>
  <c r="AT157"/>
  <c r="BI157" s="1"/>
  <c r="AT141"/>
  <c r="BI141" s="1"/>
  <c r="AR141"/>
  <c r="BG141" s="1"/>
  <c r="AR125"/>
  <c r="BG125" s="1"/>
  <c r="AT125"/>
  <c r="BI125" s="1"/>
  <c r="AT109"/>
  <c r="BI109" s="1"/>
  <c r="AR109"/>
  <c r="BG109" s="1"/>
  <c r="AR93"/>
  <c r="BG93" s="1"/>
  <c r="AT93"/>
  <c r="BI93" s="1"/>
  <c r="AT77"/>
  <c r="BI77" s="1"/>
  <c r="AR77"/>
  <c r="BG77" s="1"/>
  <c r="AR61"/>
  <c r="BG61" s="1"/>
  <c r="AT61"/>
  <c r="BI61" s="1"/>
  <c r="AT45"/>
  <c r="BI45" s="1"/>
  <c r="AR45"/>
  <c r="BG45" s="1"/>
  <c r="AR29"/>
  <c r="BG29" s="1"/>
  <c r="AT29"/>
  <c r="BI29" s="1"/>
  <c r="AR13"/>
  <c r="BG13" s="1"/>
  <c r="AT13"/>
  <c r="BI13" s="1"/>
  <c r="AT302"/>
  <c r="BI302" s="1"/>
  <c r="AR302"/>
  <c r="BG302" s="1"/>
  <c r="AT294"/>
  <c r="BI294" s="1"/>
  <c r="AR294"/>
  <c r="BG294" s="1"/>
  <c r="AR286"/>
  <c r="BG286" s="1"/>
  <c r="AT286"/>
  <c r="BI286" s="1"/>
  <c r="AT278"/>
  <c r="BI278" s="1"/>
  <c r="AR278"/>
  <c r="BG278" s="1"/>
  <c r="AT270"/>
  <c r="BI270" s="1"/>
  <c r="AR270"/>
  <c r="BG270" s="1"/>
  <c r="AR262"/>
  <c r="BG262" s="1"/>
  <c r="AT262"/>
  <c r="BI262" s="1"/>
  <c r="AR254"/>
  <c r="BG254" s="1"/>
  <c r="AT254"/>
  <c r="BI254" s="1"/>
  <c r="AT246"/>
  <c r="BI246" s="1"/>
  <c r="AR246"/>
  <c r="BG246" s="1"/>
  <c r="AT238"/>
  <c r="BI238" s="1"/>
  <c r="AR238"/>
  <c r="BG238" s="1"/>
  <c r="AR230"/>
  <c r="BG230" s="1"/>
  <c r="AT230"/>
  <c r="BI230" s="1"/>
  <c r="AR222"/>
  <c r="BG222" s="1"/>
  <c r="AT222"/>
  <c r="BI222" s="1"/>
  <c r="AR214"/>
  <c r="BG214" s="1"/>
  <c r="AT214"/>
  <c r="BI214" s="1"/>
  <c r="AT206"/>
  <c r="BI206" s="1"/>
  <c r="AR206"/>
  <c r="BG206" s="1"/>
  <c r="AT198"/>
  <c r="BI198" s="1"/>
  <c r="AR198"/>
  <c r="BG198" s="1"/>
  <c r="AQ190"/>
  <c r="BF190" s="1"/>
  <c r="AS190"/>
  <c r="BH190" s="1"/>
  <c r="AS182"/>
  <c r="BH182" s="1"/>
  <c r="AQ182"/>
  <c r="BF182" s="1"/>
  <c r="AS174"/>
  <c r="BH174" s="1"/>
  <c r="AQ174"/>
  <c r="BF174" s="1"/>
  <c r="AQ166"/>
  <c r="BF166" s="1"/>
  <c r="AS166"/>
  <c r="BH166" s="1"/>
  <c r="AQ158"/>
  <c r="BF158" s="1"/>
  <c r="AS158"/>
  <c r="BH158" s="1"/>
  <c r="AQ150"/>
  <c r="BF150" s="1"/>
  <c r="AS150"/>
  <c r="BH150" s="1"/>
  <c r="AS142"/>
  <c r="BH142" s="1"/>
  <c r="AQ142"/>
  <c r="BF142" s="1"/>
  <c r="AS134"/>
  <c r="BH134" s="1"/>
  <c r="AQ134"/>
  <c r="BF134" s="1"/>
  <c r="AQ126"/>
  <c r="BF126" s="1"/>
  <c r="AS126"/>
  <c r="BH126" s="1"/>
  <c r="AS118"/>
  <c r="BH118" s="1"/>
  <c r="AQ118"/>
  <c r="BF118" s="1"/>
  <c r="AS110"/>
  <c r="BH110" s="1"/>
  <c r="AQ110"/>
  <c r="BF110" s="1"/>
  <c r="AQ102"/>
  <c r="BF102" s="1"/>
  <c r="AS102"/>
  <c r="BH102" s="1"/>
  <c r="AQ94"/>
  <c r="BF94" s="1"/>
  <c r="AS94"/>
  <c r="BH94" s="1"/>
  <c r="AQ86"/>
  <c r="BF86" s="1"/>
  <c r="AS86"/>
  <c r="BH86" s="1"/>
  <c r="AS78"/>
  <c r="BH78" s="1"/>
  <c r="AQ78"/>
  <c r="BF78" s="1"/>
  <c r="AS70"/>
  <c r="BH70" s="1"/>
  <c r="AQ70"/>
  <c r="BF70" s="1"/>
  <c r="AQ62"/>
  <c r="BF62" s="1"/>
  <c r="AS62"/>
  <c r="BH62" s="1"/>
  <c r="AS54"/>
  <c r="BH54" s="1"/>
  <c r="AQ54"/>
  <c r="BF54" s="1"/>
  <c r="AS46"/>
  <c r="BH46" s="1"/>
  <c r="AQ46"/>
  <c r="BF46" s="1"/>
  <c r="AQ38"/>
  <c r="BF38" s="1"/>
  <c r="AS38"/>
  <c r="BH38" s="1"/>
  <c r="AQ30"/>
  <c r="BF30" s="1"/>
  <c r="AS30"/>
  <c r="BH30" s="1"/>
  <c r="AQ22"/>
  <c r="BF22" s="1"/>
  <c r="AS22"/>
  <c r="BH22" s="1"/>
  <c r="AQ14"/>
  <c r="BF14" s="1"/>
  <c r="AS14"/>
  <c r="BH14" s="1"/>
  <c r="AQ299"/>
  <c r="BF299" s="1"/>
  <c r="AS299"/>
  <c r="BH299" s="1"/>
  <c r="AT299"/>
  <c r="BI299" s="1"/>
  <c r="AR299"/>
  <c r="BG299" s="1"/>
  <c r="AQ283"/>
  <c r="BF283" s="1"/>
  <c r="AS283"/>
  <c r="BH283" s="1"/>
  <c r="AT283"/>
  <c r="BI283" s="1"/>
  <c r="AR283"/>
  <c r="BG283" s="1"/>
  <c r="AQ267"/>
  <c r="BF267" s="1"/>
  <c r="AS267"/>
  <c r="BH267" s="1"/>
  <c r="AT267"/>
  <c r="BI267" s="1"/>
  <c r="AR267"/>
  <c r="BG267" s="1"/>
  <c r="AQ251"/>
  <c r="BF251" s="1"/>
  <c r="AS251"/>
  <c r="BH251" s="1"/>
  <c r="AT251"/>
  <c r="BI251" s="1"/>
  <c r="AR251"/>
  <c r="BG251" s="1"/>
  <c r="AS235"/>
  <c r="BH235" s="1"/>
  <c r="AQ235"/>
  <c r="BF235" s="1"/>
  <c r="AR235"/>
  <c r="BG235" s="1"/>
  <c r="AT235"/>
  <c r="BI235" s="1"/>
  <c r="AS219"/>
  <c r="BH219" s="1"/>
  <c r="AQ219"/>
  <c r="BF219" s="1"/>
  <c r="AR219"/>
  <c r="BG219" s="1"/>
  <c r="AT219"/>
  <c r="BI219" s="1"/>
  <c r="AS203"/>
  <c r="BH203" s="1"/>
  <c r="AQ203"/>
  <c r="BF203" s="1"/>
  <c r="AR203"/>
  <c r="BG203" s="1"/>
  <c r="AT203"/>
  <c r="BI203" s="1"/>
  <c r="AT187"/>
  <c r="BI187" s="1"/>
  <c r="AR187"/>
  <c r="BG187" s="1"/>
  <c r="AT171"/>
  <c r="BI171" s="1"/>
  <c r="AR171"/>
  <c r="BG171" s="1"/>
  <c r="AT155"/>
  <c r="BI155" s="1"/>
  <c r="AR155"/>
  <c r="BG155" s="1"/>
  <c r="AR139"/>
  <c r="BG139" s="1"/>
  <c r="AT139"/>
  <c r="BI139" s="1"/>
  <c r="AR123"/>
  <c r="BG123" s="1"/>
  <c r="AT123"/>
  <c r="BI123" s="1"/>
  <c r="AT107"/>
  <c r="BI107" s="1"/>
  <c r="AR107"/>
  <c r="BG107" s="1"/>
  <c r="AR91"/>
  <c r="BG91" s="1"/>
  <c r="AT91"/>
  <c r="BI91" s="1"/>
  <c r="AR75"/>
  <c r="BG75" s="1"/>
  <c r="AT75"/>
  <c r="BI75" s="1"/>
  <c r="AT59"/>
  <c r="BI59" s="1"/>
  <c r="AR59"/>
  <c r="BG59" s="1"/>
  <c r="AT43"/>
  <c r="BI43" s="1"/>
  <c r="AR43"/>
  <c r="BG43" s="1"/>
  <c r="AQ305"/>
  <c r="BF305" s="1"/>
  <c r="AS305"/>
  <c r="BH305" s="1"/>
  <c r="AT305"/>
  <c r="BI305" s="1"/>
  <c r="AR305"/>
  <c r="BG305" s="1"/>
  <c r="AQ289"/>
  <c r="BF289" s="1"/>
  <c r="AS289"/>
  <c r="BH289" s="1"/>
  <c r="AT289"/>
  <c r="BI289" s="1"/>
  <c r="AR289"/>
  <c r="BG289" s="1"/>
  <c r="AQ273"/>
  <c r="BF273" s="1"/>
  <c r="AS273"/>
  <c r="BH273" s="1"/>
  <c r="AT273"/>
  <c r="BI273" s="1"/>
  <c r="AR273"/>
  <c r="BG273" s="1"/>
  <c r="AS257"/>
  <c r="BH257" s="1"/>
  <c r="AQ257"/>
  <c r="BF257" s="1"/>
  <c r="AR257"/>
  <c r="BG257" s="1"/>
  <c r="AT257"/>
  <c r="BI257" s="1"/>
  <c r="AS241"/>
  <c r="BH241" s="1"/>
  <c r="AQ241"/>
  <c r="BF241" s="1"/>
  <c r="AR241"/>
  <c r="BG241" s="1"/>
  <c r="AT241"/>
  <c r="BI241" s="1"/>
  <c r="AQ225"/>
  <c r="BF225" s="1"/>
  <c r="AS225"/>
  <c r="BH225" s="1"/>
  <c r="AT225"/>
  <c r="BI225" s="1"/>
  <c r="AR225"/>
  <c r="BG225" s="1"/>
  <c r="AQ209"/>
  <c r="BF209" s="1"/>
  <c r="AS209"/>
  <c r="BH209" s="1"/>
  <c r="AT209"/>
  <c r="BI209" s="1"/>
  <c r="AR209"/>
  <c r="BG209" s="1"/>
  <c r="AS193"/>
  <c r="BH193" s="1"/>
  <c r="AQ193"/>
  <c r="BF193" s="1"/>
  <c r="AR193"/>
  <c r="BG193" s="1"/>
  <c r="AT193"/>
  <c r="BI193" s="1"/>
  <c r="AR177"/>
  <c r="BG177" s="1"/>
  <c r="AT177"/>
  <c r="BI177" s="1"/>
  <c r="AT161"/>
  <c r="BI161" s="1"/>
  <c r="AR161"/>
  <c r="BG161" s="1"/>
  <c r="AT145"/>
  <c r="BI145" s="1"/>
  <c r="AR145"/>
  <c r="BG145" s="1"/>
  <c r="AR129"/>
  <c r="BG129" s="1"/>
  <c r="AT129"/>
  <c r="BI129" s="1"/>
  <c r="AR113"/>
  <c r="BG113" s="1"/>
  <c r="AT113"/>
  <c r="BI113" s="1"/>
  <c r="AT97"/>
  <c r="BI97" s="1"/>
  <c r="AR97"/>
  <c r="BG97" s="1"/>
  <c r="AT81"/>
  <c r="BI81" s="1"/>
  <c r="AR81"/>
  <c r="BG81" s="1"/>
  <c r="AR65"/>
  <c r="BG65" s="1"/>
  <c r="AT65"/>
  <c r="BI65" s="1"/>
  <c r="AR49"/>
  <c r="BG49" s="1"/>
  <c r="AT49"/>
  <c r="BI49" s="1"/>
  <c r="AT33"/>
  <c r="BI33" s="1"/>
  <c r="AR33"/>
  <c r="BG33" s="1"/>
  <c r="AR296"/>
  <c r="BG296" s="1"/>
  <c r="AT296"/>
  <c r="BI296" s="1"/>
  <c r="AR288"/>
  <c r="BG288" s="1"/>
  <c r="AT288"/>
  <c r="BI288" s="1"/>
  <c r="AR280"/>
  <c r="BG280" s="1"/>
  <c r="AT280"/>
  <c r="BI280" s="1"/>
  <c r="AT272"/>
  <c r="BI272" s="1"/>
  <c r="AR272"/>
  <c r="BG272" s="1"/>
  <c r="AT264"/>
  <c r="BI264" s="1"/>
  <c r="AR264"/>
  <c r="BG264" s="1"/>
  <c r="AR256"/>
  <c r="BG256" s="1"/>
  <c r="AT256"/>
  <c r="BI256" s="1"/>
  <c r="AT248"/>
  <c r="BI248" s="1"/>
  <c r="AR248"/>
  <c r="BG248" s="1"/>
  <c r="AT240"/>
  <c r="BI240" s="1"/>
  <c r="AR240"/>
  <c r="BG240" s="1"/>
  <c r="AR232"/>
  <c r="BG232" s="1"/>
  <c r="AT232"/>
  <c r="BI232" s="1"/>
  <c r="AR224"/>
  <c r="BG224" s="1"/>
  <c r="AT224"/>
  <c r="BI224" s="1"/>
  <c r="AR216"/>
  <c r="BG216" s="1"/>
  <c r="AT216"/>
  <c r="BI216" s="1"/>
  <c r="AT208"/>
  <c r="BI208" s="1"/>
  <c r="AR208"/>
  <c r="BG208" s="1"/>
  <c r="AT200"/>
  <c r="BI200" s="1"/>
  <c r="AR200"/>
  <c r="BG200" s="1"/>
  <c r="AR192"/>
  <c r="BG192" s="1"/>
  <c r="AT192"/>
  <c r="BI192" s="1"/>
  <c r="AS184"/>
  <c r="BH184" s="1"/>
  <c r="AQ184"/>
  <c r="BF184" s="1"/>
  <c r="AS176"/>
  <c r="BH176" s="1"/>
  <c r="AQ176"/>
  <c r="BF176" s="1"/>
  <c r="AQ168"/>
  <c r="BF168" s="1"/>
  <c r="AS168"/>
  <c r="BH168" s="1"/>
  <c r="AR152"/>
  <c r="BG152" s="1"/>
  <c r="AT152"/>
  <c r="BI152" s="1"/>
  <c r="AT144"/>
  <c r="BI144" s="1"/>
  <c r="AR144"/>
  <c r="BG144" s="1"/>
  <c r="AT136"/>
  <c r="BI136" s="1"/>
  <c r="AR136"/>
  <c r="BG136" s="1"/>
  <c r="AR128"/>
  <c r="BG128" s="1"/>
  <c r="AT128"/>
  <c r="BI128" s="1"/>
  <c r="AR120"/>
  <c r="BG120" s="1"/>
  <c r="AT120"/>
  <c r="BI120" s="1"/>
  <c r="AQ104"/>
  <c r="BF104" s="1"/>
  <c r="AS104"/>
  <c r="BH104" s="1"/>
  <c r="AQ96"/>
  <c r="BF96" s="1"/>
  <c r="AS96"/>
  <c r="BH96" s="1"/>
  <c r="AQ88"/>
  <c r="BF88" s="1"/>
  <c r="AS88"/>
  <c r="BH88" s="1"/>
  <c r="AS80"/>
  <c r="BH80" s="1"/>
  <c r="AQ80"/>
  <c r="BF80" s="1"/>
  <c r="AS72"/>
  <c r="BH72" s="1"/>
  <c r="AQ72"/>
  <c r="BF72" s="1"/>
  <c r="AQ64"/>
  <c r="BF64" s="1"/>
  <c r="AS64"/>
  <c r="BH64" s="1"/>
  <c r="AS56"/>
  <c r="BH56" s="1"/>
  <c r="AQ56"/>
  <c r="BF56" s="1"/>
  <c r="AS48"/>
  <c r="BH48" s="1"/>
  <c r="AQ48"/>
  <c r="BF48" s="1"/>
  <c r="AT32"/>
  <c r="BI32" s="1"/>
  <c r="AR32"/>
  <c r="BG32" s="1"/>
  <c r="AT24"/>
  <c r="BI24" s="1"/>
  <c r="AR24"/>
  <c r="BG24" s="1"/>
  <c r="AR16"/>
  <c r="BG16" s="1"/>
  <c r="AT16"/>
  <c r="BI16" s="1"/>
  <c r="BC11"/>
  <c r="BC195"/>
  <c r="BC179"/>
  <c r="BC147"/>
  <c r="BC115"/>
  <c r="BC99"/>
  <c r="BC67"/>
  <c r="BC35"/>
  <c r="BC201"/>
  <c r="BC185"/>
  <c r="BC169"/>
  <c r="BC153"/>
  <c r="BC137"/>
  <c r="BC121"/>
  <c r="BC105"/>
  <c r="BC89"/>
  <c r="BC73"/>
  <c r="BC57"/>
  <c r="BC41"/>
  <c r="BC25"/>
  <c r="BC300"/>
  <c r="BC292"/>
  <c r="BC284"/>
  <c r="BC276"/>
  <c r="BC268"/>
  <c r="BC260"/>
  <c r="BC252"/>
  <c r="BC244"/>
  <c r="BC236"/>
  <c r="BC228"/>
  <c r="BC220"/>
  <c r="BC212"/>
  <c r="BC204"/>
  <c r="BC188"/>
  <c r="BC180"/>
  <c r="BC172"/>
  <c r="BC164"/>
  <c r="BC156"/>
  <c r="BC148"/>
  <c r="BC140"/>
  <c r="BC132"/>
  <c r="BC124"/>
  <c r="BC116"/>
  <c r="BC108"/>
  <c r="BC100"/>
  <c r="BC92"/>
  <c r="BC12"/>
  <c r="BC101"/>
  <c r="BC85"/>
  <c r="BC69"/>
  <c r="BC53"/>
  <c r="BC37"/>
  <c r="BC21"/>
  <c r="BC306"/>
  <c r="BC298"/>
  <c r="BC290"/>
  <c r="BC282"/>
  <c r="BC274"/>
  <c r="BC266"/>
  <c r="BC258"/>
  <c r="BC250"/>
  <c r="BC242"/>
  <c r="BC234"/>
  <c r="BC226"/>
  <c r="BC218"/>
  <c r="BC210"/>
  <c r="BC202"/>
  <c r="BC194"/>
  <c r="BC98"/>
  <c r="BC90"/>
  <c r="BC82"/>
  <c r="BC74"/>
  <c r="BC66"/>
  <c r="BC58"/>
  <c r="BC50"/>
  <c r="BC42"/>
  <c r="BC34"/>
  <c r="BC26"/>
  <c r="BC18"/>
  <c r="BC23"/>
  <c r="BC301"/>
  <c r="BC285"/>
  <c r="BC269"/>
  <c r="BC253"/>
  <c r="BC237"/>
  <c r="BC221"/>
  <c r="BC205"/>
  <c r="BC189"/>
  <c r="BC190"/>
  <c r="BC182"/>
  <c r="BC174"/>
  <c r="BC166"/>
  <c r="BC158"/>
  <c r="BC150"/>
  <c r="BC142"/>
  <c r="BC134"/>
  <c r="BC126"/>
  <c r="BC118"/>
  <c r="BC110"/>
  <c r="BC102"/>
  <c r="BC94"/>
  <c r="BC86"/>
  <c r="BC78"/>
  <c r="BC70"/>
  <c r="BC62"/>
  <c r="BC54"/>
  <c r="BC46"/>
  <c r="BC38"/>
  <c r="BC30"/>
  <c r="BC22"/>
  <c r="BC14"/>
  <c r="BC184"/>
  <c r="BC176"/>
  <c r="BC168"/>
  <c r="BC104"/>
  <c r="BC96"/>
  <c r="BC88"/>
  <c r="BC80"/>
  <c r="BC72"/>
  <c r="BC64"/>
  <c r="BC56"/>
  <c r="BC48"/>
  <c r="BC291"/>
  <c r="BC275"/>
  <c r="BC259"/>
  <c r="BC243"/>
  <c r="BC227"/>
  <c r="BC211"/>
  <c r="BC163"/>
  <c r="BC131"/>
  <c r="BC83"/>
  <c r="BC51"/>
  <c r="BC297"/>
  <c r="BC281"/>
  <c r="BC265"/>
  <c r="BC249"/>
  <c r="BC233"/>
  <c r="BC76"/>
  <c r="BC68"/>
  <c r="BC60"/>
  <c r="BC52"/>
  <c r="BC44"/>
  <c r="BC36"/>
  <c r="BC28"/>
  <c r="BC27"/>
  <c r="BC303"/>
  <c r="BC287"/>
  <c r="BC271"/>
  <c r="BC255"/>
  <c r="BC239"/>
  <c r="BC223"/>
  <c r="BC207"/>
  <c r="BC191"/>
  <c r="BC175"/>
  <c r="BC159"/>
  <c r="BC143"/>
  <c r="BC127"/>
  <c r="BC111"/>
  <c r="BC95"/>
  <c r="BC79"/>
  <c r="BC63"/>
  <c r="BC47"/>
  <c r="BC31"/>
  <c r="BC15"/>
  <c r="BC293"/>
  <c r="BC261"/>
  <c r="BC245"/>
  <c r="BC229"/>
  <c r="BC213"/>
  <c r="BC197"/>
  <c r="BC181"/>
  <c r="BC165"/>
  <c r="BC149"/>
  <c r="BC133"/>
  <c r="BC186"/>
  <c r="BC178"/>
  <c r="BC170"/>
  <c r="BC162"/>
  <c r="BC154"/>
  <c r="BC146"/>
  <c r="BC138"/>
  <c r="BC130"/>
  <c r="BC122"/>
  <c r="BC114"/>
  <c r="BC295"/>
  <c r="BC279"/>
  <c r="BC263"/>
  <c r="BC247"/>
  <c r="BC231"/>
  <c r="BC215"/>
  <c r="BC199"/>
  <c r="BC183"/>
  <c r="BC167"/>
  <c r="BC151"/>
  <c r="BC135"/>
  <c r="BC119"/>
  <c r="BC103"/>
  <c r="BC87"/>
  <c r="BC71"/>
  <c r="BC55"/>
  <c r="BC157"/>
  <c r="BC141"/>
  <c r="BC125"/>
  <c r="BC109"/>
  <c r="BC93"/>
  <c r="BC77"/>
  <c r="BC61"/>
  <c r="BC45"/>
  <c r="BC29"/>
  <c r="BC13"/>
  <c r="BC302"/>
  <c r="BC294"/>
  <c r="BC286"/>
  <c r="BC278"/>
  <c r="BC270"/>
  <c r="BC262"/>
  <c r="BC254"/>
  <c r="BC246"/>
  <c r="BC238"/>
  <c r="BC230"/>
  <c r="BC222"/>
  <c r="BC214"/>
  <c r="BC206"/>
  <c r="BC198"/>
  <c r="BC299"/>
  <c r="BC283"/>
  <c r="BC267"/>
  <c r="BC251"/>
  <c r="BC235"/>
  <c r="BC219"/>
  <c r="BC203"/>
  <c r="BC187"/>
  <c r="BC171"/>
  <c r="BC155"/>
  <c r="BC139"/>
  <c r="BC123"/>
  <c r="BC107"/>
  <c r="BC91"/>
  <c r="BC75"/>
  <c r="BC59"/>
  <c r="BC43"/>
  <c r="BC305"/>
  <c r="BC289"/>
  <c r="BC273"/>
  <c r="BC257"/>
  <c r="BC241"/>
  <c r="BC225"/>
  <c r="BC209"/>
  <c r="BC193"/>
  <c r="BC177"/>
  <c r="BC161"/>
  <c r="BC145"/>
  <c r="BC129"/>
  <c r="BC113"/>
  <c r="BC97"/>
  <c r="BC81"/>
  <c r="BC65"/>
  <c r="BC49"/>
  <c r="BC33"/>
  <c r="BC296"/>
  <c r="BC288"/>
  <c r="BC280"/>
  <c r="BC272"/>
  <c r="BC264"/>
  <c r="BC256"/>
  <c r="BC248"/>
  <c r="BC240"/>
  <c r="BC232"/>
  <c r="BC224"/>
  <c r="BC216"/>
  <c r="BC208"/>
  <c r="BC200"/>
  <c r="BC192"/>
  <c r="BC152"/>
  <c r="BC144"/>
  <c r="BC136"/>
  <c r="BC128"/>
  <c r="BC120"/>
  <c r="BC32"/>
  <c r="BC24"/>
  <c r="BC16"/>
  <c r="BB275"/>
  <c r="BB243"/>
  <c r="BB211"/>
  <c r="BB11"/>
  <c r="BB179"/>
  <c r="BB163"/>
  <c r="BB147"/>
  <c r="BB131"/>
  <c r="BB115"/>
  <c r="BB99"/>
  <c r="BB83"/>
  <c r="BB67"/>
  <c r="BB51"/>
  <c r="BB35"/>
  <c r="BB201"/>
  <c r="BB76"/>
  <c r="BB68"/>
  <c r="BB60"/>
  <c r="BB52"/>
  <c r="BB44"/>
  <c r="BB36"/>
  <c r="BB28"/>
  <c r="BB27"/>
  <c r="BB175"/>
  <c r="BB159"/>
  <c r="BB143"/>
  <c r="BB127"/>
  <c r="BB111"/>
  <c r="BB95"/>
  <c r="BB79"/>
  <c r="BB63"/>
  <c r="BB47"/>
  <c r="BB31"/>
  <c r="BB15"/>
  <c r="BB181"/>
  <c r="BB165"/>
  <c r="BB149"/>
  <c r="BB133"/>
  <c r="BB186"/>
  <c r="BB178"/>
  <c r="BB170"/>
  <c r="BB162"/>
  <c r="BB154"/>
  <c r="BB146"/>
  <c r="BB138"/>
  <c r="BB130"/>
  <c r="BB122"/>
  <c r="BB114"/>
  <c r="BB183"/>
  <c r="BB167"/>
  <c r="BB151"/>
  <c r="BB135"/>
  <c r="BB119"/>
  <c r="BB103"/>
  <c r="BB87"/>
  <c r="BB71"/>
  <c r="BB55"/>
  <c r="BB301"/>
  <c r="BB285"/>
  <c r="BB269"/>
  <c r="BB253"/>
  <c r="BB237"/>
  <c r="BB221"/>
  <c r="BB205"/>
  <c r="BB157"/>
  <c r="BB141"/>
  <c r="BB125"/>
  <c r="BB109"/>
  <c r="BB93"/>
  <c r="BB77"/>
  <c r="BB61"/>
  <c r="BB45"/>
  <c r="BB29"/>
  <c r="BB13"/>
  <c r="BB302"/>
  <c r="BB294"/>
  <c r="BB286"/>
  <c r="BB278"/>
  <c r="BB270"/>
  <c r="BB262"/>
  <c r="BB254"/>
  <c r="BB246"/>
  <c r="BB238"/>
  <c r="BB230"/>
  <c r="BB222"/>
  <c r="BB214"/>
  <c r="BB206"/>
  <c r="BB198"/>
  <c r="BB187"/>
  <c r="BB171"/>
  <c r="BB155"/>
  <c r="BB139"/>
  <c r="BB123"/>
  <c r="BB107"/>
  <c r="BB91"/>
  <c r="BB75"/>
  <c r="BB59"/>
  <c r="BB43"/>
  <c r="BB177"/>
  <c r="BB161"/>
  <c r="BB145"/>
  <c r="BB129"/>
  <c r="BB113"/>
  <c r="BB97"/>
  <c r="BB81"/>
  <c r="BB65"/>
  <c r="BB49"/>
  <c r="BB33"/>
  <c r="BB296"/>
  <c r="BB288"/>
  <c r="BB280"/>
  <c r="BB272"/>
  <c r="BB264"/>
  <c r="BB256"/>
  <c r="BB248"/>
  <c r="BB240"/>
  <c r="BB232"/>
  <c r="BB224"/>
  <c r="BB216"/>
  <c r="BB208"/>
  <c r="BB200"/>
  <c r="BB192"/>
  <c r="BB152"/>
  <c r="BB144"/>
  <c r="BB136"/>
  <c r="BB128"/>
  <c r="BB120"/>
  <c r="BB32"/>
  <c r="BB24"/>
  <c r="BB16"/>
  <c r="BB291"/>
  <c r="BB259"/>
  <c r="BB227"/>
  <c r="BB195"/>
  <c r="BB297"/>
  <c r="BB281"/>
  <c r="BB265"/>
  <c r="BB249"/>
  <c r="BB233"/>
  <c r="BB185"/>
  <c r="BB169"/>
  <c r="BB153"/>
  <c r="BB137"/>
  <c r="BB121"/>
  <c r="BB105"/>
  <c r="BB89"/>
  <c r="BB73"/>
  <c r="BB57"/>
  <c r="BB41"/>
  <c r="BB25"/>
  <c r="BB300"/>
  <c r="BB292"/>
  <c r="BB284"/>
  <c r="BB276"/>
  <c r="BB268"/>
  <c r="BB260"/>
  <c r="BB252"/>
  <c r="BB244"/>
  <c r="BB236"/>
  <c r="BB228"/>
  <c r="BB220"/>
  <c r="BB212"/>
  <c r="BB204"/>
  <c r="BB188"/>
  <c r="BB180"/>
  <c r="BB172"/>
  <c r="BB164"/>
  <c r="BB156"/>
  <c r="BB148"/>
  <c r="BB140"/>
  <c r="BB132"/>
  <c r="BB124"/>
  <c r="BB116"/>
  <c r="BB108"/>
  <c r="BB100"/>
  <c r="BB92"/>
  <c r="BB12"/>
  <c r="BB303"/>
  <c r="BB287"/>
  <c r="BB271"/>
  <c r="BB255"/>
  <c r="BB239"/>
  <c r="BB223"/>
  <c r="BB207"/>
  <c r="BB191"/>
  <c r="BB293"/>
  <c r="BB261"/>
  <c r="BB245"/>
  <c r="BB229"/>
  <c r="BB213"/>
  <c r="BB197"/>
  <c r="BB101"/>
  <c r="BB85"/>
  <c r="BB69"/>
  <c r="BB53"/>
  <c r="BB37"/>
  <c r="BB21"/>
  <c r="BB306"/>
  <c r="BB298"/>
  <c r="BB290"/>
  <c r="BB282"/>
  <c r="BB274"/>
  <c r="BB266"/>
  <c r="BB258"/>
  <c r="BB250"/>
  <c r="BB242"/>
  <c r="BB234"/>
  <c r="BB226"/>
  <c r="BB218"/>
  <c r="BB210"/>
  <c r="BB202"/>
  <c r="BB194"/>
  <c r="BB98"/>
  <c r="BB90"/>
  <c r="BB82"/>
  <c r="BB74"/>
  <c r="BB66"/>
  <c r="BB58"/>
  <c r="BB50"/>
  <c r="BB42"/>
  <c r="BB34"/>
  <c r="BB26"/>
  <c r="BB18"/>
  <c r="BB295"/>
  <c r="BB279"/>
  <c r="BB263"/>
  <c r="BB247"/>
  <c r="BB231"/>
  <c r="BB215"/>
  <c r="BB199"/>
  <c r="BB23"/>
  <c r="BB189"/>
  <c r="BB190"/>
  <c r="BB182"/>
  <c r="BB174"/>
  <c r="BB166"/>
  <c r="BB158"/>
  <c r="BB150"/>
  <c r="BB142"/>
  <c r="BB134"/>
  <c r="BB126"/>
  <c r="BB118"/>
  <c r="BB110"/>
  <c r="BB102"/>
  <c r="BB94"/>
  <c r="BB86"/>
  <c r="BB78"/>
  <c r="BB70"/>
  <c r="BB62"/>
  <c r="BB54"/>
  <c r="BB46"/>
  <c r="BB38"/>
  <c r="BB30"/>
  <c r="BB22"/>
  <c r="BB14"/>
  <c r="BB299"/>
  <c r="BB283"/>
  <c r="BB267"/>
  <c r="BB251"/>
  <c r="BB235"/>
  <c r="BB219"/>
  <c r="BB203"/>
  <c r="BB305"/>
  <c r="BB289"/>
  <c r="BB273"/>
  <c r="BB257"/>
  <c r="BB241"/>
  <c r="BB225"/>
  <c r="BB209"/>
  <c r="BB193"/>
  <c r="BB184"/>
  <c r="BB176"/>
  <c r="BB168"/>
  <c r="BB104"/>
  <c r="BB96"/>
  <c r="BB88"/>
  <c r="BB80"/>
  <c r="BB72"/>
  <c r="BB64"/>
  <c r="BB56"/>
  <c r="BB48"/>
  <c r="AH84"/>
  <c r="AN84"/>
  <c r="BD84" s="1"/>
  <c r="AM84"/>
  <c r="AL84"/>
  <c r="AH20"/>
  <c r="AN20"/>
  <c r="BD20" s="1"/>
  <c r="AM20"/>
  <c r="AL20"/>
  <c r="AH117"/>
  <c r="AN117"/>
  <c r="BD117" s="1"/>
  <c r="AL117"/>
  <c r="AM117"/>
  <c r="AH106"/>
  <c r="AN106"/>
  <c r="BD106" s="1"/>
  <c r="AM106"/>
  <c r="AL106"/>
  <c r="AH19"/>
  <c r="AN19"/>
  <c r="BD19" s="1"/>
  <c r="AL19"/>
  <c r="AM19"/>
  <c r="AH39"/>
  <c r="AN39"/>
  <c r="BD39" s="1"/>
  <c r="AL39"/>
  <c r="AM39"/>
  <c r="AH173"/>
  <c r="AN173"/>
  <c r="BD173" s="1"/>
  <c r="AL173"/>
  <c r="AM173"/>
  <c r="AH17"/>
  <c r="AN17"/>
  <c r="BD17" s="1"/>
  <c r="AL17"/>
  <c r="AM17"/>
  <c r="AH304"/>
  <c r="AN304"/>
  <c r="BD304" s="1"/>
  <c r="AL304"/>
  <c r="AM304"/>
  <c r="AH160"/>
  <c r="AN160"/>
  <c r="BD160" s="1"/>
  <c r="AM160"/>
  <c r="AL160"/>
  <c r="AH112"/>
  <c r="AN112"/>
  <c r="BD112" s="1"/>
  <c r="AM112"/>
  <c r="AL112"/>
  <c r="AH40"/>
  <c r="AN40"/>
  <c r="BD40" s="1"/>
  <c r="AM40"/>
  <c r="AL40"/>
  <c r="AH217"/>
  <c r="AM217"/>
  <c r="AN217"/>
  <c r="BD217" s="1"/>
  <c r="AL217"/>
  <c r="AH196"/>
  <c r="AN196"/>
  <c r="AL196"/>
  <c r="AM196"/>
  <c r="AR196" l="1"/>
  <c r="BG196" s="1"/>
  <c r="AT196"/>
  <c r="BI196" s="1"/>
  <c r="AQ217"/>
  <c r="BF217" s="1"/>
  <c r="AS217"/>
  <c r="BH217" s="1"/>
  <c r="AQ112"/>
  <c r="BF112" s="1"/>
  <c r="AS112"/>
  <c r="BH112" s="1"/>
  <c r="AS160"/>
  <c r="BH160" s="1"/>
  <c r="AQ160"/>
  <c r="BF160" s="1"/>
  <c r="AQ196"/>
  <c r="BF196" s="1"/>
  <c r="AS196"/>
  <c r="BH196" s="1"/>
  <c r="AR40"/>
  <c r="BG40" s="1"/>
  <c r="AT40"/>
  <c r="BI40" s="1"/>
  <c r="AR112"/>
  <c r="BG112" s="1"/>
  <c r="AT112"/>
  <c r="BI112" s="1"/>
  <c r="AT160"/>
  <c r="BI160" s="1"/>
  <c r="AR160"/>
  <c r="BG160" s="1"/>
  <c r="AS304"/>
  <c r="BH304" s="1"/>
  <c r="AQ304"/>
  <c r="BF304" s="1"/>
  <c r="AQ17"/>
  <c r="BF17" s="1"/>
  <c r="AS17"/>
  <c r="BH17" s="1"/>
  <c r="AS173"/>
  <c r="BH173" s="1"/>
  <c r="AQ173"/>
  <c r="BF173" s="1"/>
  <c r="AS39"/>
  <c r="BH39" s="1"/>
  <c r="AQ39"/>
  <c r="BF39" s="1"/>
  <c r="AQ19"/>
  <c r="BF19" s="1"/>
  <c r="AS19"/>
  <c r="BH19" s="1"/>
  <c r="AR106"/>
  <c r="BG106" s="1"/>
  <c r="AT106"/>
  <c r="BI106" s="1"/>
  <c r="AQ117"/>
  <c r="BF117" s="1"/>
  <c r="AS117"/>
  <c r="BH117" s="1"/>
  <c r="AR20"/>
  <c r="BG20" s="1"/>
  <c r="AT20"/>
  <c r="BI20" s="1"/>
  <c r="AT84"/>
  <c r="BI84" s="1"/>
  <c r="AR84"/>
  <c r="BG84" s="1"/>
  <c r="AT217"/>
  <c r="BI217" s="1"/>
  <c r="AR217"/>
  <c r="BG217" s="1"/>
  <c r="AQ40"/>
  <c r="BF40" s="1"/>
  <c r="AS40"/>
  <c r="BH40" s="1"/>
  <c r="AT304"/>
  <c r="BI304" s="1"/>
  <c r="AR304"/>
  <c r="BG304" s="1"/>
  <c r="AT17"/>
  <c r="BI17" s="1"/>
  <c r="AR17"/>
  <c r="BG17" s="1"/>
  <c r="AR173"/>
  <c r="BG173" s="1"/>
  <c r="AT173"/>
  <c r="BI173" s="1"/>
  <c r="AR39"/>
  <c r="BG39" s="1"/>
  <c r="AT39"/>
  <c r="BI39" s="1"/>
  <c r="AT19"/>
  <c r="BI19" s="1"/>
  <c r="AR19"/>
  <c r="BG19" s="1"/>
  <c r="AQ106"/>
  <c r="BF106" s="1"/>
  <c r="AS106"/>
  <c r="BH106" s="1"/>
  <c r="AT117"/>
  <c r="BI117" s="1"/>
  <c r="AR117"/>
  <c r="BG117" s="1"/>
  <c r="AQ20"/>
  <c r="BF20" s="1"/>
  <c r="AS20"/>
  <c r="BH20" s="1"/>
  <c r="AS84"/>
  <c r="BH84" s="1"/>
  <c r="AQ84"/>
  <c r="BF84" s="1"/>
  <c r="AT9"/>
  <c r="AT6" s="1"/>
  <c r="AS9"/>
  <c r="AS6" s="1"/>
  <c r="BC217"/>
  <c r="BC304"/>
  <c r="BC17"/>
  <c r="BC173"/>
  <c r="BC39"/>
  <c r="BC19"/>
  <c r="BC117"/>
  <c r="BC40"/>
  <c r="BC112"/>
  <c r="BC160"/>
  <c r="BC106"/>
  <c r="BC20"/>
  <c r="BC84"/>
  <c r="BB217"/>
  <c r="BB196"/>
  <c r="BB304"/>
  <c r="BB17"/>
  <c r="BB173"/>
  <c r="BB39"/>
  <c r="BB19"/>
  <c r="BB117"/>
  <c r="BB40"/>
  <c r="BB112"/>
  <c r="BB160"/>
  <c r="BB106"/>
  <c r="BB20"/>
  <c r="BB84"/>
  <c r="BB9"/>
  <c r="BB6" s="1"/>
  <c r="AM9"/>
  <c r="AM6" s="1"/>
  <c r="BC196"/>
  <c r="BC9" s="1"/>
  <c r="BC6" s="1"/>
  <c r="AN9"/>
  <c r="AN6" s="1"/>
  <c r="BD196"/>
  <c r="BD9" s="1"/>
  <c r="BD6" s="1"/>
  <c r="AL9"/>
  <c r="AL6" s="1"/>
  <c r="BI9" l="1"/>
  <c r="BI6" s="1"/>
  <c r="BF9"/>
  <c r="BF6" s="1"/>
  <c r="BG9"/>
  <c r="BG6" s="1"/>
  <c r="BH9"/>
  <c r="BH6" s="1"/>
  <c r="AR9"/>
  <c r="AR6" s="1"/>
  <c r="AQ9"/>
  <c r="AQ6" s="1"/>
</calcChain>
</file>

<file path=xl/sharedStrings.xml><?xml version="1.0" encoding="utf-8"?>
<sst xmlns="http://schemas.openxmlformats.org/spreadsheetml/2006/main" count="4064" uniqueCount="1092">
  <si>
    <t>Technology</t>
  </si>
  <si>
    <t>Utilities and Insurance</t>
  </si>
  <si>
    <t>Curriculum and Textbooks</t>
  </si>
  <si>
    <t>Other Supplies and Library Materials</t>
  </si>
  <si>
    <t>Instructional Professional development for Certificated and Classified Staff</t>
  </si>
  <si>
    <t>Facilities Maintenance</t>
  </si>
  <si>
    <t>Security and Central Office</t>
  </si>
  <si>
    <t>Total Basic Education MSOC/Student FTE</t>
  </si>
  <si>
    <t>Component</t>
  </si>
  <si>
    <t>Rate</t>
  </si>
  <si>
    <t>Rate per FTE</t>
  </si>
  <si>
    <t>2008-09 School Year</t>
  </si>
  <si>
    <t>Total Difference in Funding</t>
  </si>
  <si>
    <t>2007-08 Rates to be Allocated in the 2015-16 School Year</t>
  </si>
  <si>
    <t>IPD Inflation Adjustment to the 2009-10 School Year</t>
  </si>
  <si>
    <t>Adjusted for 2009-10 School Year</t>
  </si>
  <si>
    <t>Estimated Per FTE Funding Increase</t>
  </si>
  <si>
    <t>14005</t>
  </si>
  <si>
    <t>Aberdeen</t>
  </si>
  <si>
    <t>21226</t>
  </si>
  <si>
    <t>Adna</t>
  </si>
  <si>
    <t>22017</t>
  </si>
  <si>
    <t>Almira</t>
  </si>
  <si>
    <t>29103</t>
  </si>
  <si>
    <t>Anacortes</t>
  </si>
  <si>
    <t>31016</t>
  </si>
  <si>
    <t>Arlington</t>
  </si>
  <si>
    <t>02420</t>
  </si>
  <si>
    <t>Asotin-Anatone</t>
  </si>
  <si>
    <t>17408</t>
  </si>
  <si>
    <t>Auburn</t>
  </si>
  <si>
    <t>18303</t>
  </si>
  <si>
    <t>Bainbridge</t>
  </si>
  <si>
    <t>06119</t>
  </si>
  <si>
    <t>Battle Ground</t>
  </si>
  <si>
    <t>17405</t>
  </si>
  <si>
    <t>Bellevue</t>
  </si>
  <si>
    <t>37501</t>
  </si>
  <si>
    <t>Bellingham</t>
  </si>
  <si>
    <t>01122</t>
  </si>
  <si>
    <t>Benge</t>
  </si>
  <si>
    <t>27403</t>
  </si>
  <si>
    <t>Bethel</t>
  </si>
  <si>
    <t>20203</t>
  </si>
  <si>
    <t>Bickleton</t>
  </si>
  <si>
    <t>37503</t>
  </si>
  <si>
    <t>Blaine</t>
  </si>
  <si>
    <t>21234</t>
  </si>
  <si>
    <t>Boistfort</t>
  </si>
  <si>
    <t>18100</t>
  </si>
  <si>
    <t>Bremerton</t>
  </si>
  <si>
    <t>24111</t>
  </si>
  <si>
    <t>Brewster</t>
  </si>
  <si>
    <t>09075</t>
  </si>
  <si>
    <t>Bridgeport</t>
  </si>
  <si>
    <t>16046</t>
  </si>
  <si>
    <t>Brinnon</t>
  </si>
  <si>
    <t>29100</t>
  </si>
  <si>
    <t>Burlington Edison</t>
  </si>
  <si>
    <t>06117</t>
  </si>
  <si>
    <t>Camas</t>
  </si>
  <si>
    <t>05401</t>
  </si>
  <si>
    <t>Cape Flattery</t>
  </si>
  <si>
    <t>27019</t>
  </si>
  <si>
    <t>Carbonado</t>
  </si>
  <si>
    <t>04228</t>
  </si>
  <si>
    <t>Cascade</t>
  </si>
  <si>
    <t>04222</t>
  </si>
  <si>
    <t>Cashmere</t>
  </si>
  <si>
    <t>08401</t>
  </si>
  <si>
    <t>Castle Rock</t>
  </si>
  <si>
    <t>20215</t>
  </si>
  <si>
    <t>Centerville</t>
  </si>
  <si>
    <t>18401</t>
  </si>
  <si>
    <t>Central Kitsap</t>
  </si>
  <si>
    <t>32356</t>
  </si>
  <si>
    <t>Central Valley</t>
  </si>
  <si>
    <t>21401</t>
  </si>
  <si>
    <t>Centralia</t>
  </si>
  <si>
    <t>21302</t>
  </si>
  <si>
    <t>Chehalis</t>
  </si>
  <si>
    <t>32360</t>
  </si>
  <si>
    <t>Cheney</t>
  </si>
  <si>
    <t>33036</t>
  </si>
  <si>
    <t>Chewelah</t>
  </si>
  <si>
    <t>16049</t>
  </si>
  <si>
    <t>Chimacum</t>
  </si>
  <si>
    <t>02250</t>
  </si>
  <si>
    <t>Clarkston</t>
  </si>
  <si>
    <t>19404</t>
  </si>
  <si>
    <t>Cle Elum-Roslyn</t>
  </si>
  <si>
    <t>27400</t>
  </si>
  <si>
    <t>Clover Park</t>
  </si>
  <si>
    <t>38300</t>
  </si>
  <si>
    <t>Colfax</t>
  </si>
  <si>
    <t>36250</t>
  </si>
  <si>
    <t>College Place</t>
  </si>
  <si>
    <t>38306</t>
  </si>
  <si>
    <t>Colton</t>
  </si>
  <si>
    <t>33206</t>
  </si>
  <si>
    <t>Columbia (Stev)</t>
  </si>
  <si>
    <t>36400</t>
  </si>
  <si>
    <t>Columbia (Walla)</t>
  </si>
  <si>
    <t>33115</t>
  </si>
  <si>
    <t>Colville</t>
  </si>
  <si>
    <t>29011</t>
  </si>
  <si>
    <t>Concrete</t>
  </si>
  <si>
    <t>29317</t>
  </si>
  <si>
    <t>Conway</t>
  </si>
  <si>
    <t>14099</t>
  </si>
  <si>
    <t>Cosmopolis</t>
  </si>
  <si>
    <t>13151</t>
  </si>
  <si>
    <t>Coulee/Hartline</t>
  </si>
  <si>
    <t>15204</t>
  </si>
  <si>
    <t>Coupeville</t>
  </si>
  <si>
    <t>05313</t>
  </si>
  <si>
    <t>Crescent</t>
  </si>
  <si>
    <t>22073</t>
  </si>
  <si>
    <t>Creston</t>
  </si>
  <si>
    <t>10050</t>
  </si>
  <si>
    <t>Curlew</t>
  </si>
  <si>
    <t>26059</t>
  </si>
  <si>
    <t>Cusick</t>
  </si>
  <si>
    <t>19007</t>
  </si>
  <si>
    <t>Damman</t>
  </si>
  <si>
    <t>31330</t>
  </si>
  <si>
    <t>Darrington</t>
  </si>
  <si>
    <t>22207</t>
  </si>
  <si>
    <t>Davenport</t>
  </si>
  <si>
    <t>07002</t>
  </si>
  <si>
    <t>Dayton</t>
  </si>
  <si>
    <t>32414</t>
  </si>
  <si>
    <t>Deer Park</t>
  </si>
  <si>
    <t>27343</t>
  </si>
  <si>
    <t>Dieringer</t>
  </si>
  <si>
    <t>36101</t>
  </si>
  <si>
    <t>Dixie</t>
  </si>
  <si>
    <t>32361</t>
  </si>
  <si>
    <t>East Valley</t>
  </si>
  <si>
    <t>39090</t>
  </si>
  <si>
    <t>East Valley (Yak)</t>
  </si>
  <si>
    <t>09206</t>
  </si>
  <si>
    <t>Eastmont</t>
  </si>
  <si>
    <t>19028</t>
  </si>
  <si>
    <t>Easton</t>
  </si>
  <si>
    <t>27404</t>
  </si>
  <si>
    <t>Eatonville</t>
  </si>
  <si>
    <t>31015</t>
  </si>
  <si>
    <t>Edmonds</t>
  </si>
  <si>
    <t>19401</t>
  </si>
  <si>
    <t>Ellensburg</t>
  </si>
  <si>
    <t>14068</t>
  </si>
  <si>
    <t>Elma</t>
  </si>
  <si>
    <t>38308</t>
  </si>
  <si>
    <t>Endicott</t>
  </si>
  <si>
    <t>04127</t>
  </si>
  <si>
    <t>Entiat</t>
  </si>
  <si>
    <t>17216</t>
  </si>
  <si>
    <t>Enumclaw</t>
  </si>
  <si>
    <t>13165</t>
  </si>
  <si>
    <t>Ephrata</t>
  </si>
  <si>
    <t>21036</t>
  </si>
  <si>
    <t>Evaline</t>
  </si>
  <si>
    <t>31002</t>
  </si>
  <si>
    <t>Everett</t>
  </si>
  <si>
    <t>06114</t>
  </si>
  <si>
    <t>Evergreen (Clark)</t>
  </si>
  <si>
    <t>33205</t>
  </si>
  <si>
    <t>Evergreen (Stev)</t>
  </si>
  <si>
    <t>17210</t>
  </si>
  <si>
    <t>Federal Way</t>
  </si>
  <si>
    <t>37502</t>
  </si>
  <si>
    <t>Ferndale</t>
  </si>
  <si>
    <t>27417</t>
  </si>
  <si>
    <t>Fife</t>
  </si>
  <si>
    <t>03053</t>
  </si>
  <si>
    <t>Finley</t>
  </si>
  <si>
    <t>27402</t>
  </si>
  <si>
    <t>Franklin Pierce</t>
  </si>
  <si>
    <t>32358</t>
  </si>
  <si>
    <t>Freeman</t>
  </si>
  <si>
    <t>38302</t>
  </si>
  <si>
    <t>Garfield</t>
  </si>
  <si>
    <t>20401</t>
  </si>
  <si>
    <t>Glenwood</t>
  </si>
  <si>
    <t>20404</t>
  </si>
  <si>
    <t>Goldendale</t>
  </si>
  <si>
    <t>13301</t>
  </si>
  <si>
    <t>Grand Coulee Dam</t>
  </si>
  <si>
    <t>39200</t>
  </si>
  <si>
    <t>Grandview</t>
  </si>
  <si>
    <t>39204</t>
  </si>
  <si>
    <t>Granger</t>
  </si>
  <si>
    <t>31332</t>
  </si>
  <si>
    <t>Granite Falls</t>
  </si>
  <si>
    <t>23054</t>
  </si>
  <si>
    <t>Grapeview</t>
  </si>
  <si>
    <t>32312</t>
  </si>
  <si>
    <t>Great Northern</t>
  </si>
  <si>
    <t>06103</t>
  </si>
  <si>
    <t>Green Mountain</t>
  </si>
  <si>
    <t>34324</t>
  </si>
  <si>
    <t>Griffin</t>
  </si>
  <si>
    <t>22204</t>
  </si>
  <si>
    <t>Harrington</t>
  </si>
  <si>
    <t>39203</t>
  </si>
  <si>
    <t>Highland</t>
  </si>
  <si>
    <t>17401</t>
  </si>
  <si>
    <t>Highline</t>
  </si>
  <si>
    <t>06098</t>
  </si>
  <si>
    <t>Hockinson</t>
  </si>
  <si>
    <t>23404</t>
  </si>
  <si>
    <t>Hood Canal</t>
  </si>
  <si>
    <t>14028</t>
  </si>
  <si>
    <t>Hoquiam</t>
  </si>
  <si>
    <t>10070</t>
  </si>
  <si>
    <t>Inchelium</t>
  </si>
  <si>
    <t>31063</t>
  </si>
  <si>
    <t>Index</t>
  </si>
  <si>
    <t>17411</t>
  </si>
  <si>
    <t>Issaquah</t>
  </si>
  <si>
    <t>11056</t>
  </si>
  <si>
    <t>Kahlotus</t>
  </si>
  <si>
    <t>08402</t>
  </si>
  <si>
    <t>Kalama</t>
  </si>
  <si>
    <t>10003</t>
  </si>
  <si>
    <t>Keller</t>
  </si>
  <si>
    <t>08458</t>
  </si>
  <si>
    <t>Kelso</t>
  </si>
  <si>
    <t>03017</t>
  </si>
  <si>
    <t>Kennewick</t>
  </si>
  <si>
    <t>17415</t>
  </si>
  <si>
    <t>Kent</t>
  </si>
  <si>
    <t>33212</t>
  </si>
  <si>
    <t>Kettle Falls</t>
  </si>
  <si>
    <t>03052</t>
  </si>
  <si>
    <t>Kiona Benton</t>
  </si>
  <si>
    <t>19403</t>
  </si>
  <si>
    <t>Kittitas</t>
  </si>
  <si>
    <t>20402</t>
  </si>
  <si>
    <t>Klickitat</t>
  </si>
  <si>
    <t>29311</t>
  </si>
  <si>
    <t>La Conner</t>
  </si>
  <si>
    <t>06101</t>
  </si>
  <si>
    <t>Lacenter</t>
  </si>
  <si>
    <t>38126</t>
  </si>
  <si>
    <t>Lacrosse Joint</t>
  </si>
  <si>
    <t>04129</t>
  </si>
  <si>
    <t>Lake Chelan</t>
  </si>
  <si>
    <t>31004</t>
  </si>
  <si>
    <t>Lake Stevens</t>
  </si>
  <si>
    <t>17414</t>
  </si>
  <si>
    <t>Lake Washington</t>
  </si>
  <si>
    <t>31306</t>
  </si>
  <si>
    <t>Lakewood</t>
  </si>
  <si>
    <t>38264</t>
  </si>
  <si>
    <t>Lamont</t>
  </si>
  <si>
    <t>32362</t>
  </si>
  <si>
    <t>Liberty</t>
  </si>
  <si>
    <t>01158</t>
  </si>
  <si>
    <t>Lind</t>
  </si>
  <si>
    <t>08122</t>
  </si>
  <si>
    <t>Longview</t>
  </si>
  <si>
    <t>33183</t>
  </si>
  <si>
    <t>Loon Lake</t>
  </si>
  <si>
    <t>28144</t>
  </si>
  <si>
    <t>Lopez</t>
  </si>
  <si>
    <t>20406</t>
  </si>
  <si>
    <t>Lyle</t>
  </si>
  <si>
    <t>37504</t>
  </si>
  <si>
    <t>Lynden</t>
  </si>
  <si>
    <t>39120</t>
  </si>
  <si>
    <t>Mabton</t>
  </si>
  <si>
    <t>09207</t>
  </si>
  <si>
    <t>Mansfield</t>
  </si>
  <si>
    <t>04019</t>
  </si>
  <si>
    <t>Manson</t>
  </si>
  <si>
    <t>23311</t>
  </si>
  <si>
    <t>Mary M Knight</t>
  </si>
  <si>
    <t>33207</t>
  </si>
  <si>
    <t>Mary Walker</t>
  </si>
  <si>
    <t>31025</t>
  </si>
  <si>
    <t>Marysville</t>
  </si>
  <si>
    <t>14065</t>
  </si>
  <si>
    <t>Mc Cleary</t>
  </si>
  <si>
    <t>32354</t>
  </si>
  <si>
    <t>Mead</t>
  </si>
  <si>
    <t>32326</t>
  </si>
  <si>
    <t>Medical Lake</t>
  </si>
  <si>
    <t>17400</t>
  </si>
  <si>
    <t>Mercer Island</t>
  </si>
  <si>
    <t>37505</t>
  </si>
  <si>
    <t>Meridian</t>
  </si>
  <si>
    <t>24350</t>
  </si>
  <si>
    <t>Methow Valley</t>
  </si>
  <si>
    <t>30031</t>
  </si>
  <si>
    <t>Mill A</t>
  </si>
  <si>
    <t>31103</t>
  </si>
  <si>
    <t>Monroe</t>
  </si>
  <si>
    <t>14066</t>
  </si>
  <si>
    <t>Montesano</t>
  </si>
  <si>
    <t>21214</t>
  </si>
  <si>
    <t>Morton</t>
  </si>
  <si>
    <t>13161</t>
  </si>
  <si>
    <t>Moses Lake</t>
  </si>
  <si>
    <t>21206</t>
  </si>
  <si>
    <t>Mossyrock</t>
  </si>
  <si>
    <t>39209</t>
  </si>
  <si>
    <t>Mount Adams</t>
  </si>
  <si>
    <t>37507</t>
  </si>
  <si>
    <t>Mount Baker</t>
  </si>
  <si>
    <t>30029</t>
  </si>
  <si>
    <t>Mount Pleasant</t>
  </si>
  <si>
    <t>29320</t>
  </si>
  <si>
    <t>Mt Vernon</t>
  </si>
  <si>
    <t>31006</t>
  </si>
  <si>
    <t>Mukilteo</t>
  </si>
  <si>
    <t>39003</t>
  </si>
  <si>
    <t>Naches Valley</t>
  </si>
  <si>
    <t>21014</t>
  </si>
  <si>
    <t>Napavine</t>
  </si>
  <si>
    <t>25155</t>
  </si>
  <si>
    <t>Naselle Grays Riv</t>
  </si>
  <si>
    <t>24014</t>
  </si>
  <si>
    <t>Nespelem</t>
  </si>
  <si>
    <t>26056</t>
  </si>
  <si>
    <t>Newport</t>
  </si>
  <si>
    <t>32325</t>
  </si>
  <si>
    <t>Nine Mile Falls</t>
  </si>
  <si>
    <t>37506</t>
  </si>
  <si>
    <t>Nooksack Valley</t>
  </si>
  <si>
    <t>14064</t>
  </si>
  <si>
    <t>North Beach</t>
  </si>
  <si>
    <t>11051</t>
  </si>
  <si>
    <t>North Franklin</t>
  </si>
  <si>
    <t>18400</t>
  </si>
  <si>
    <t>North Kitsap</t>
  </si>
  <si>
    <t>23403</t>
  </si>
  <si>
    <t>North Mason</t>
  </si>
  <si>
    <t>25200</t>
  </si>
  <si>
    <t>North River</t>
  </si>
  <si>
    <t>34003</t>
  </si>
  <si>
    <t>North Thurston</t>
  </si>
  <si>
    <t>33211</t>
  </si>
  <si>
    <t>Northport</t>
  </si>
  <si>
    <t>17417</t>
  </si>
  <si>
    <t>Northshore</t>
  </si>
  <si>
    <t>15201</t>
  </si>
  <si>
    <t>Oak Harbor</t>
  </si>
  <si>
    <t>38324</t>
  </si>
  <si>
    <t>Oakesdale</t>
  </si>
  <si>
    <t>14400</t>
  </si>
  <si>
    <t>Oakville</t>
  </si>
  <si>
    <t>25101</t>
  </si>
  <si>
    <t>Ocean Beach</t>
  </si>
  <si>
    <t>14172</t>
  </si>
  <si>
    <t>Ocosta</t>
  </si>
  <si>
    <t>22105</t>
  </si>
  <si>
    <t>Odessa</t>
  </si>
  <si>
    <t>24105</t>
  </si>
  <si>
    <t>Okanogan</t>
  </si>
  <si>
    <t>34111</t>
  </si>
  <si>
    <t>Olympia</t>
  </si>
  <si>
    <t>24019</t>
  </si>
  <si>
    <t>Omak</t>
  </si>
  <si>
    <t>21300</t>
  </si>
  <si>
    <t>Onalaska</t>
  </si>
  <si>
    <t>33030</t>
  </si>
  <si>
    <t>Onion Creek</t>
  </si>
  <si>
    <t>28137</t>
  </si>
  <si>
    <t>Orcas</t>
  </si>
  <si>
    <t>32123</t>
  </si>
  <si>
    <t>Orchard Prairie</t>
  </si>
  <si>
    <t>10065</t>
  </si>
  <si>
    <t>Orient</t>
  </si>
  <si>
    <t>09013</t>
  </si>
  <si>
    <t>Orondo</t>
  </si>
  <si>
    <t>24410</t>
  </si>
  <si>
    <t>Oroville</t>
  </si>
  <si>
    <t>27344</t>
  </si>
  <si>
    <t>Orting</t>
  </si>
  <si>
    <t>01147</t>
  </si>
  <si>
    <t>Othello</t>
  </si>
  <si>
    <t>09102</t>
  </si>
  <si>
    <t>Palisades</t>
  </si>
  <si>
    <t>38301</t>
  </si>
  <si>
    <t>Palouse</t>
  </si>
  <si>
    <t>11001</t>
  </si>
  <si>
    <t>Pasco</t>
  </si>
  <si>
    <t>24122</t>
  </si>
  <si>
    <t>Pateros</t>
  </si>
  <si>
    <t>03050</t>
  </si>
  <si>
    <t>Paterson</t>
  </si>
  <si>
    <t>21301</t>
  </si>
  <si>
    <t>Pe Ell</t>
  </si>
  <si>
    <t>27401</t>
  </si>
  <si>
    <t>Peninsula</t>
  </si>
  <si>
    <t>23402</t>
  </si>
  <si>
    <t>Pioneer</t>
  </si>
  <si>
    <t>12110</t>
  </si>
  <si>
    <t>Pomeroy</t>
  </si>
  <si>
    <t>05121</t>
  </si>
  <si>
    <t>Port Angeles</t>
  </si>
  <si>
    <t>16050</t>
  </si>
  <si>
    <t>Port Townsend</t>
  </si>
  <si>
    <t>36402</t>
  </si>
  <si>
    <t>Prescott</t>
  </si>
  <si>
    <t>03116</t>
  </si>
  <si>
    <t>Prosser</t>
  </si>
  <si>
    <t>38267</t>
  </si>
  <si>
    <t>Pullman</t>
  </si>
  <si>
    <t>27003</t>
  </si>
  <si>
    <t>Puyallup</t>
  </si>
  <si>
    <t>16020</t>
  </si>
  <si>
    <t>Queets-Clearwater</t>
  </si>
  <si>
    <t>16048</t>
  </si>
  <si>
    <t>Quilcene</t>
  </si>
  <si>
    <t>05402</t>
  </si>
  <si>
    <t>Quillayute Valley</t>
  </si>
  <si>
    <t>14097</t>
  </si>
  <si>
    <t>Quinault</t>
  </si>
  <si>
    <t>13144</t>
  </si>
  <si>
    <t>Quincy</t>
  </si>
  <si>
    <t>34307</t>
  </si>
  <si>
    <t>Rainier</t>
  </si>
  <si>
    <t>25116</t>
  </si>
  <si>
    <t>Raymond</t>
  </si>
  <si>
    <t>22009</t>
  </si>
  <si>
    <t>Reardan</t>
  </si>
  <si>
    <t>17403</t>
  </si>
  <si>
    <t>Renton</t>
  </si>
  <si>
    <t>10309</t>
  </si>
  <si>
    <t>Republic</t>
  </si>
  <si>
    <t>03400</t>
  </si>
  <si>
    <t>Richland</t>
  </si>
  <si>
    <t>06122</t>
  </si>
  <si>
    <t>Ridgefield</t>
  </si>
  <si>
    <t>01160</t>
  </si>
  <si>
    <t>Ritzville</t>
  </si>
  <si>
    <t>32416</t>
  </si>
  <si>
    <t>Riverside</t>
  </si>
  <si>
    <t>17407</t>
  </si>
  <si>
    <t>Riverview</t>
  </si>
  <si>
    <t>34401</t>
  </si>
  <si>
    <t>Rochester</t>
  </si>
  <si>
    <t>20403</t>
  </si>
  <si>
    <t>Roosevelt</t>
  </si>
  <si>
    <t>38320</t>
  </si>
  <si>
    <t>Rosalia</t>
  </si>
  <si>
    <t>13160</t>
  </si>
  <si>
    <t>Royal</t>
  </si>
  <si>
    <t>28149</t>
  </si>
  <si>
    <t>San Juan</t>
  </si>
  <si>
    <t>14104</t>
  </si>
  <si>
    <t>Satsop</t>
  </si>
  <si>
    <t>17001</t>
  </si>
  <si>
    <t>Seattle</t>
  </si>
  <si>
    <t>29101</t>
  </si>
  <si>
    <t>Sedro Woolley</t>
  </si>
  <si>
    <t>39119</t>
  </si>
  <si>
    <t>Selah</t>
  </si>
  <si>
    <t>26070</t>
  </si>
  <si>
    <t>Selkirk</t>
  </si>
  <si>
    <t>05323</t>
  </si>
  <si>
    <t>Sequim</t>
  </si>
  <si>
    <t>28010</t>
  </si>
  <si>
    <t>Shaw</t>
  </si>
  <si>
    <t>23309</t>
  </si>
  <si>
    <t>Shelton</t>
  </si>
  <si>
    <t>17412</t>
  </si>
  <si>
    <t>Shoreline</t>
  </si>
  <si>
    <t>30002</t>
  </si>
  <si>
    <t>Skamania</t>
  </si>
  <si>
    <t>17404</t>
  </si>
  <si>
    <t>Skykomish</t>
  </si>
  <si>
    <t>31201</t>
  </si>
  <si>
    <t>Snohomish</t>
  </si>
  <si>
    <t>17410</t>
  </si>
  <si>
    <t>Snoqualmie Valley</t>
  </si>
  <si>
    <t>13156</t>
  </si>
  <si>
    <t>Soap Lake</t>
  </si>
  <si>
    <t>25118</t>
  </si>
  <si>
    <t>South Bend</t>
  </si>
  <si>
    <t>18402</t>
  </si>
  <si>
    <t>South Kitsap</t>
  </si>
  <si>
    <t>15206</t>
  </si>
  <si>
    <t>South Whidbey</t>
  </si>
  <si>
    <t>23042</t>
  </si>
  <si>
    <t>Southside</t>
  </si>
  <si>
    <t>32081</t>
  </si>
  <si>
    <t>Spokane</t>
  </si>
  <si>
    <t>22008</t>
  </si>
  <si>
    <t>Sprague</t>
  </si>
  <si>
    <t>38322</t>
  </si>
  <si>
    <t>St John</t>
  </si>
  <si>
    <t>31401</t>
  </si>
  <si>
    <t>Stanwood-Camano</t>
  </si>
  <si>
    <t>11054</t>
  </si>
  <si>
    <t>Star</t>
  </si>
  <si>
    <t>07035</t>
  </si>
  <si>
    <t>Starbuck</t>
  </si>
  <si>
    <t>04069</t>
  </si>
  <si>
    <t>Stehekin</t>
  </si>
  <si>
    <t>27001</t>
  </si>
  <si>
    <t>Steilacoom Hist.</t>
  </si>
  <si>
    <t>38304</t>
  </si>
  <si>
    <t>Steptoe</t>
  </si>
  <si>
    <t>30303</t>
  </si>
  <si>
    <t>Stevenson-Carson</t>
  </si>
  <si>
    <t>31311</t>
  </si>
  <si>
    <t>Sultan</t>
  </si>
  <si>
    <t>33202</t>
  </si>
  <si>
    <t>Summit Valley</t>
  </si>
  <si>
    <t>27320</t>
  </si>
  <si>
    <t>Sumner</t>
  </si>
  <si>
    <t>39201</t>
  </si>
  <si>
    <t>Sunnyside</t>
  </si>
  <si>
    <t>27010</t>
  </si>
  <si>
    <t>Tacoma</t>
  </si>
  <si>
    <t>14077</t>
  </si>
  <si>
    <t>Taholah</t>
  </si>
  <si>
    <t>17409</t>
  </si>
  <si>
    <t>Tahoma</t>
  </si>
  <si>
    <t>38265</t>
  </si>
  <si>
    <t>Tekoa</t>
  </si>
  <si>
    <t>34402</t>
  </si>
  <si>
    <t>Tenino</t>
  </si>
  <si>
    <t>19400</t>
  </si>
  <si>
    <t>Thorp</t>
  </si>
  <si>
    <t>21237</t>
  </si>
  <si>
    <t>Toledo</t>
  </si>
  <si>
    <t>24404</t>
  </si>
  <si>
    <t>Tonasket</t>
  </si>
  <si>
    <t>39202</t>
  </si>
  <si>
    <t>Toppenish</t>
  </si>
  <si>
    <t>36300</t>
  </si>
  <si>
    <t>Touchet</t>
  </si>
  <si>
    <t>08130</t>
  </si>
  <si>
    <t>Toutle Lake</t>
  </si>
  <si>
    <t>20400</t>
  </si>
  <si>
    <t>Trout Lake</t>
  </si>
  <si>
    <t>17406</t>
  </si>
  <si>
    <t>Tukwila</t>
  </si>
  <si>
    <t>34033</t>
  </si>
  <si>
    <t>Tumwater</t>
  </si>
  <si>
    <t>39002</t>
  </si>
  <si>
    <t>Union Gap</t>
  </si>
  <si>
    <t>27083</t>
  </si>
  <si>
    <t>University Place</t>
  </si>
  <si>
    <t>21018</t>
  </si>
  <si>
    <t>Vader</t>
  </si>
  <si>
    <t>33070</t>
  </si>
  <si>
    <t>Valley</t>
  </si>
  <si>
    <t>06037</t>
  </si>
  <si>
    <t>Vancouver</t>
  </si>
  <si>
    <t>17402</t>
  </si>
  <si>
    <t>Vashon Island</t>
  </si>
  <si>
    <t>35200</t>
  </si>
  <si>
    <t>Wahkiakum</t>
  </si>
  <si>
    <t>13073</t>
  </si>
  <si>
    <t>Wahluke</t>
  </si>
  <si>
    <t>36401</t>
  </si>
  <si>
    <t>Waitsburg</t>
  </si>
  <si>
    <t>36140</t>
  </si>
  <si>
    <t>Walla Walla</t>
  </si>
  <si>
    <t>39207</t>
  </si>
  <si>
    <t>Wapato</t>
  </si>
  <si>
    <t>13146</t>
  </si>
  <si>
    <t>Warden</t>
  </si>
  <si>
    <t>06112</t>
  </si>
  <si>
    <t>Washougal</t>
  </si>
  <si>
    <t>01109</t>
  </si>
  <si>
    <t>Washtucna</t>
  </si>
  <si>
    <t>09209</t>
  </si>
  <si>
    <t>Waterville</t>
  </si>
  <si>
    <t>33049</t>
  </si>
  <si>
    <t>Wellpinit</t>
  </si>
  <si>
    <t>04246</t>
  </si>
  <si>
    <t>Wenatchee</t>
  </si>
  <si>
    <t>32363</t>
  </si>
  <si>
    <t>West Valley (Spo)</t>
  </si>
  <si>
    <t>39208</t>
  </si>
  <si>
    <t>West Valley (Yak)</t>
  </si>
  <si>
    <t>21303</t>
  </si>
  <si>
    <t>White Pass</t>
  </si>
  <si>
    <t>27416</t>
  </si>
  <si>
    <t>White River</t>
  </si>
  <si>
    <t>20405</t>
  </si>
  <si>
    <t>White Salmon</t>
  </si>
  <si>
    <t>22200</t>
  </si>
  <si>
    <t>Wilbur</t>
  </si>
  <si>
    <t>25160</t>
  </si>
  <si>
    <t>Willapa Valley</t>
  </si>
  <si>
    <t>13167</t>
  </si>
  <si>
    <t>Wilson Creek</t>
  </si>
  <si>
    <t>21232</t>
  </si>
  <si>
    <t>Winlock</t>
  </si>
  <si>
    <t>14117</t>
  </si>
  <si>
    <t>Wishkah Valley</t>
  </si>
  <si>
    <t>20094</t>
  </si>
  <si>
    <t>Wishram</t>
  </si>
  <si>
    <t>08404</t>
  </si>
  <si>
    <t>Woodland</t>
  </si>
  <si>
    <t>39007</t>
  </si>
  <si>
    <t>Yakima</t>
  </si>
  <si>
    <t>34002</t>
  </si>
  <si>
    <t>Yelm</t>
  </si>
  <si>
    <t>39205</t>
  </si>
  <si>
    <t>Zillah</t>
  </si>
  <si>
    <t>Code</t>
  </si>
  <si>
    <t>District</t>
  </si>
  <si>
    <t>2009-10 FTES</t>
  </si>
  <si>
    <t>State</t>
  </si>
  <si>
    <t>Incremental Funding Increase from MSOC Enhancement</t>
  </si>
  <si>
    <t>2006-07 School Year Data                                                                            Old Law</t>
  </si>
  <si>
    <t>2006-07 School Year Data under New Law: Expected Cost Model</t>
  </si>
  <si>
    <r>
      <t xml:space="preserve">2006-07 School Year Actual Allocation                </t>
    </r>
    <r>
      <rPr>
        <sz val="10"/>
        <color theme="1"/>
        <rFont val="Candara"/>
        <family val="2"/>
      </rPr>
      <t>(Weighted Radius Mile Formula)</t>
    </r>
  </si>
  <si>
    <r>
      <t xml:space="preserve">2006-07 School Year                      Projected Allocation                  </t>
    </r>
    <r>
      <rPr>
        <sz val="10"/>
        <color theme="1"/>
        <rFont val="Candara"/>
        <family val="2"/>
      </rPr>
      <t>Projection Based on Expected Cost Model Authorized by ESHB 2261 and Fully Phased-In</t>
    </r>
  </si>
  <si>
    <r>
      <t>Difference in Allocations for 2006-07 School Year.</t>
    </r>
    <r>
      <rPr>
        <i/>
        <sz val="10"/>
        <color theme="1"/>
        <rFont val="Candara"/>
        <family val="2"/>
      </rPr>
      <t xml:space="preserve">                       For Illustrative Purposes Only. Assumes Full Phase-In of Expected Cost Model.</t>
    </r>
  </si>
  <si>
    <t>IPD Adjustment between FY 2007 and FY 2010</t>
  </si>
  <si>
    <t>Buses</t>
  </si>
  <si>
    <t>RE Riders</t>
  </si>
  <si>
    <t>SE Riders</t>
  </si>
  <si>
    <t>Riders</t>
  </si>
  <si>
    <t>NonHighTr</t>
  </si>
  <si>
    <t>NonHighNT</t>
  </si>
  <si>
    <t>Locations</t>
  </si>
  <si>
    <t>Schools</t>
  </si>
  <si>
    <t>ESD</t>
  </si>
  <si>
    <t>Region</t>
  </si>
  <si>
    <t>A</t>
  </si>
  <si>
    <t>Current Alloc</t>
  </si>
  <si>
    <t>Expenditures</t>
  </si>
  <si>
    <t>Curr Alloc-Exp</t>
  </si>
  <si>
    <t>% Change</t>
  </si>
  <si>
    <t>B</t>
  </si>
  <si>
    <t>C</t>
  </si>
  <si>
    <t>ECM Formula</t>
  </si>
  <si>
    <t>ECM w/Buffer</t>
  </si>
  <si>
    <t>ECM Allocation</t>
  </si>
  <si>
    <t>ECM Alloc - Exp</t>
  </si>
  <si>
    <t>ECM-Cur Alloc</t>
  </si>
  <si>
    <t>Aberdeen School District</t>
  </si>
  <si>
    <t>West</t>
  </si>
  <si>
    <t>Adna School District</t>
  </si>
  <si>
    <t>Almira School District</t>
  </si>
  <si>
    <t>East</t>
  </si>
  <si>
    <t>Anacortes School District</t>
  </si>
  <si>
    <t>Arlington School District</t>
  </si>
  <si>
    <t>Asotin-Anatone School District</t>
  </si>
  <si>
    <t>Auburn School District</t>
  </si>
  <si>
    <t>Bainbridge Island School District</t>
  </si>
  <si>
    <t>Battle Ground School District</t>
  </si>
  <si>
    <t>Bellevue School District</t>
  </si>
  <si>
    <t>Bellingham School District</t>
  </si>
  <si>
    <t>Benge School District</t>
  </si>
  <si>
    <t>Bethel School District</t>
  </si>
  <si>
    <t>Bickleton School District</t>
  </si>
  <si>
    <t>Blaine School District</t>
  </si>
  <si>
    <t>Boistfort School District</t>
  </si>
  <si>
    <t>Bremerton School District</t>
  </si>
  <si>
    <t>Brewster School District</t>
  </si>
  <si>
    <t>Bridgeport School District</t>
  </si>
  <si>
    <t>Brinnon School District</t>
  </si>
  <si>
    <t>Burlington-Edison School District</t>
  </si>
  <si>
    <t>Camas School District</t>
  </si>
  <si>
    <t>Cape Flattery School District</t>
  </si>
  <si>
    <t>Carbonado School District</t>
  </si>
  <si>
    <t>Cascade School District</t>
  </si>
  <si>
    <t>Cashmere School District</t>
  </si>
  <si>
    <t>Castle Rock School District</t>
  </si>
  <si>
    <t>Centerville School District</t>
  </si>
  <si>
    <t>Central Kitsap School District</t>
  </si>
  <si>
    <t>Central Valley School District</t>
  </si>
  <si>
    <t>Centralia School District</t>
  </si>
  <si>
    <t>Chehalis School District</t>
  </si>
  <si>
    <t>Cheney School District</t>
  </si>
  <si>
    <t>Chewelah School District</t>
  </si>
  <si>
    <t>Chimacum School District</t>
  </si>
  <si>
    <t>Clarkston School District</t>
  </si>
  <si>
    <t>Cle Elum-Roslyn School District</t>
  </si>
  <si>
    <t>Clover Park School District</t>
  </si>
  <si>
    <t>Colfax School District</t>
  </si>
  <si>
    <t>College Place School District</t>
  </si>
  <si>
    <t>Colton School District</t>
  </si>
  <si>
    <t>Columbia (Stevens) School District</t>
  </si>
  <si>
    <t>Columbia (Walla Walla) School District</t>
  </si>
  <si>
    <t>Colville School District</t>
  </si>
  <si>
    <t>Concrete School District</t>
  </si>
  <si>
    <t>Conway School District</t>
  </si>
  <si>
    <t>Cosmopolis School District</t>
  </si>
  <si>
    <t>Coulee-Hartline School District</t>
  </si>
  <si>
    <t>Coupeville School District</t>
  </si>
  <si>
    <t>Crescent School District</t>
  </si>
  <si>
    <t>Creston School District</t>
  </si>
  <si>
    <t>Curlew School District</t>
  </si>
  <si>
    <t>Cusick School District</t>
  </si>
  <si>
    <t>Darrington School District</t>
  </si>
  <si>
    <t>Davenport School District</t>
  </si>
  <si>
    <t>Dayton School District</t>
  </si>
  <si>
    <t>Deer Park School District</t>
  </si>
  <si>
    <t>Dieringer School District</t>
  </si>
  <si>
    <t>Dixie School District</t>
  </si>
  <si>
    <t>East Valley School District (Spokane)</t>
  </si>
  <si>
    <t>East Valley School District (Yakima)</t>
  </si>
  <si>
    <t>Eastmont School District</t>
  </si>
  <si>
    <t>Easton School District</t>
  </si>
  <si>
    <t>Eatonville School District</t>
  </si>
  <si>
    <t>Edmonds School District</t>
  </si>
  <si>
    <t>Ellensburg School District</t>
  </si>
  <si>
    <t>Elma School District</t>
  </si>
  <si>
    <t>Endicott School District</t>
  </si>
  <si>
    <t>Entiat School District</t>
  </si>
  <si>
    <t>Enumclaw School District</t>
  </si>
  <si>
    <t>Ephrata School District</t>
  </si>
  <si>
    <t>Evaline School District</t>
  </si>
  <si>
    <t>Everett School District</t>
  </si>
  <si>
    <t>Evergreen School District (Clark)</t>
  </si>
  <si>
    <t>Evergreen School District (Stevens)</t>
  </si>
  <si>
    <t>Federal Way School District</t>
  </si>
  <si>
    <t>Ferndale School District</t>
  </si>
  <si>
    <t>Fife School District</t>
  </si>
  <si>
    <t>Finley School District</t>
  </si>
  <si>
    <t>Franklin Pierce School District</t>
  </si>
  <si>
    <t>Freeman School District</t>
  </si>
  <si>
    <t>Garfield School District</t>
  </si>
  <si>
    <t>Glenwood School District</t>
  </si>
  <si>
    <t>Goldendale School District</t>
  </si>
  <si>
    <t>Grand Coulee Dam School District</t>
  </si>
  <si>
    <t>Grandview School District</t>
  </si>
  <si>
    <t>Granger School District</t>
  </si>
  <si>
    <t>Granite Falls School District</t>
  </si>
  <si>
    <t>Grapeview School District</t>
  </si>
  <si>
    <t>Great Northern School District</t>
  </si>
  <si>
    <t>Green Mountain School District</t>
  </si>
  <si>
    <t>Griffin School District</t>
  </si>
  <si>
    <t>Harrington School District</t>
  </si>
  <si>
    <t>Highland School District</t>
  </si>
  <si>
    <t>Highline School District</t>
  </si>
  <si>
    <t>Hockinson School District</t>
  </si>
  <si>
    <t>Hood Canal School District</t>
  </si>
  <si>
    <t>Hoquiam School District</t>
  </si>
  <si>
    <t>Inchelium School District</t>
  </si>
  <si>
    <t>Index School District</t>
  </si>
  <si>
    <t>Issaquah School District</t>
  </si>
  <si>
    <t>Kahlotus School District</t>
  </si>
  <si>
    <t>Kalama School District</t>
  </si>
  <si>
    <t>Keller School District</t>
  </si>
  <si>
    <t>Kelso School District</t>
  </si>
  <si>
    <t>Kennewick School District</t>
  </si>
  <si>
    <t>Kent School District</t>
  </si>
  <si>
    <t>Kettle Falls School District</t>
  </si>
  <si>
    <t>Kiona-Benton City School District</t>
  </si>
  <si>
    <t>Kittitas School District</t>
  </si>
  <si>
    <t>Klickitat School District</t>
  </si>
  <si>
    <t>La Center School District</t>
  </si>
  <si>
    <t>LaConner School District</t>
  </si>
  <si>
    <t>LaCrosse School District</t>
  </si>
  <si>
    <t>Lake Chelan School District</t>
  </si>
  <si>
    <t>Lake Quinault School District</t>
  </si>
  <si>
    <t>Lake Stevens School District</t>
  </si>
  <si>
    <t>Lake Washington School District</t>
  </si>
  <si>
    <t>Lakewood School District</t>
  </si>
  <si>
    <t>Lamont School District</t>
  </si>
  <si>
    <t>Liberty School District</t>
  </si>
  <si>
    <t>Lind School District</t>
  </si>
  <si>
    <t>Longview School District</t>
  </si>
  <si>
    <t>Lopez School District</t>
  </si>
  <si>
    <t>Lyle School District</t>
  </si>
  <si>
    <t>Lynden School District</t>
  </si>
  <si>
    <t>Mabton School District</t>
  </si>
  <si>
    <t>Mansfield School District</t>
  </si>
  <si>
    <t>Manson School District</t>
  </si>
  <si>
    <t>Mary M Knight School District</t>
  </si>
  <si>
    <t>Mary Walker School District</t>
  </si>
  <si>
    <t>Marysville School District</t>
  </si>
  <si>
    <t>McCleary School District</t>
  </si>
  <si>
    <t>Mead School District</t>
  </si>
  <si>
    <t>Medical Lake School District</t>
  </si>
  <si>
    <t>Mercer Island School District</t>
  </si>
  <si>
    <t>Meridian School District</t>
  </si>
  <si>
    <t>Methow Valley School District</t>
  </si>
  <si>
    <t>Mill A School District</t>
  </si>
  <si>
    <t>Monroe School District</t>
  </si>
  <si>
    <t>Montesano School District</t>
  </si>
  <si>
    <t>Morton School District</t>
  </si>
  <si>
    <t>Moses Lake School District</t>
  </si>
  <si>
    <t>Mossyrock School District</t>
  </si>
  <si>
    <t>Mount Adams School District</t>
  </si>
  <si>
    <t>Mount Baker School District</t>
  </si>
  <si>
    <t>Mount Pleasant School District</t>
  </si>
  <si>
    <t>Mount Vernon School District</t>
  </si>
  <si>
    <t>Mukilteo School District</t>
  </si>
  <si>
    <t>Naches Valley School District</t>
  </si>
  <si>
    <t>Napavine School District</t>
  </si>
  <si>
    <t>Naselle-Grays River Valley School Dist</t>
  </si>
  <si>
    <t>Nespelem School District</t>
  </si>
  <si>
    <t>Newport School District</t>
  </si>
  <si>
    <t>Nine Mile Falls School District</t>
  </si>
  <si>
    <t>Nooksack School District</t>
  </si>
  <si>
    <t>North Beach School District</t>
  </si>
  <si>
    <t>North Franklin School District</t>
  </si>
  <si>
    <t>North Kitsap School District</t>
  </si>
  <si>
    <t>North Mason School District</t>
  </si>
  <si>
    <t>North River School District</t>
  </si>
  <si>
    <t>North Thurston Public Schools</t>
  </si>
  <si>
    <t>Northport School District</t>
  </si>
  <si>
    <t>Northshore School District</t>
  </si>
  <si>
    <t>Oak Harbor School District</t>
  </si>
  <si>
    <t>Oakesdale School District</t>
  </si>
  <si>
    <t>Oakville School District</t>
  </si>
  <si>
    <t>Ocean Beach School District</t>
  </si>
  <si>
    <t>Ocosta School District</t>
  </si>
  <si>
    <t>Odessa School District</t>
  </si>
  <si>
    <t>Okanogan School District</t>
  </si>
  <si>
    <t>Olympia School District</t>
  </si>
  <si>
    <t>Omak School District</t>
  </si>
  <si>
    <t>Onalaska School District</t>
  </si>
  <si>
    <t>Onion Creek School District</t>
  </si>
  <si>
    <t>Orcas Island School District</t>
  </si>
  <si>
    <t>Orchard Prairie School District</t>
  </si>
  <si>
    <t>Orient School District</t>
  </si>
  <si>
    <t>Orondo School District</t>
  </si>
  <si>
    <t>Oroville School District</t>
  </si>
  <si>
    <t>Orting School District</t>
  </si>
  <si>
    <t>Othello School District</t>
  </si>
  <si>
    <t>Palisades School District</t>
  </si>
  <si>
    <t>Pasco School District</t>
  </si>
  <si>
    <t>Pateros School District</t>
  </si>
  <si>
    <t>Paterson School District</t>
  </si>
  <si>
    <t>Pe Ell School District</t>
  </si>
  <si>
    <t>Peninsula School District</t>
  </si>
  <si>
    <t>Pioneer School District</t>
  </si>
  <si>
    <t>Pomeroy School District</t>
  </si>
  <si>
    <t>Port Angeles School District</t>
  </si>
  <si>
    <t>Port Townsend School District</t>
  </si>
  <si>
    <t>Prescott School District</t>
  </si>
  <si>
    <t>Prosser School District</t>
  </si>
  <si>
    <t>Pullman School District</t>
  </si>
  <si>
    <t>Puyallup School District</t>
  </si>
  <si>
    <t>Queets-Clearwater School District</t>
  </si>
  <si>
    <t>Quilcene School District</t>
  </si>
  <si>
    <t>Quillayute Valley School District</t>
  </si>
  <si>
    <t>Quincy School District</t>
  </si>
  <si>
    <t>Rainier School District</t>
  </si>
  <si>
    <t>Raymond School District</t>
  </si>
  <si>
    <t>Reardan-Edwall School District</t>
  </si>
  <si>
    <t>Renton School District</t>
  </si>
  <si>
    <t>Republic School District</t>
  </si>
  <si>
    <t>Richland School District</t>
  </si>
  <si>
    <t>Ridgefield School District</t>
  </si>
  <si>
    <t>Ritzville School District</t>
  </si>
  <si>
    <t>Riverside School District</t>
  </si>
  <si>
    <t>Riverview School District</t>
  </si>
  <si>
    <t>Rochester School District</t>
  </si>
  <si>
    <t>Roosevelt School District</t>
  </si>
  <si>
    <t>Rosalia School District</t>
  </si>
  <si>
    <t>Royal School District</t>
  </si>
  <si>
    <t>San Juan Island School District</t>
  </si>
  <si>
    <t>Seattle Public Schools</t>
  </si>
  <si>
    <t>Sedro-Woolley School District</t>
  </si>
  <si>
    <t>Selah School District</t>
  </si>
  <si>
    <t>Selkirk School District</t>
  </si>
  <si>
    <t>Sequim School District</t>
  </si>
  <si>
    <t>Shelton School District</t>
  </si>
  <si>
    <t>Shoreline School District</t>
  </si>
  <si>
    <t>Skamania School District</t>
  </si>
  <si>
    <t>Skykomish School District</t>
  </si>
  <si>
    <t>Snohomish School District</t>
  </si>
  <si>
    <t>Snoqualmie Valley School District</t>
  </si>
  <si>
    <t>Soap Lake School District</t>
  </si>
  <si>
    <t>South Bend School District</t>
  </si>
  <si>
    <t>South Kitsap School District</t>
  </si>
  <si>
    <t>South Whidbey School District</t>
  </si>
  <si>
    <t>Southside School District</t>
  </si>
  <si>
    <t>Spokane School District</t>
  </si>
  <si>
    <t>Sprague School District</t>
  </si>
  <si>
    <t>St. John School District</t>
  </si>
  <si>
    <t>Stanwood-Camano School District</t>
  </si>
  <si>
    <t>Star School District</t>
  </si>
  <si>
    <t>Starbuck School District</t>
  </si>
  <si>
    <t>Steilacoom Hist. School District</t>
  </si>
  <si>
    <t>Steptoe School District</t>
  </si>
  <si>
    <t>Stevenson-Carson School District</t>
  </si>
  <si>
    <t>Sultan School District</t>
  </si>
  <si>
    <t>Summit Valley School District</t>
  </si>
  <si>
    <t>Sumner School District</t>
  </si>
  <si>
    <t>Sunnyside School District</t>
  </si>
  <si>
    <t>Tacoma School District</t>
  </si>
  <si>
    <t>Taholah School District</t>
  </si>
  <si>
    <t>Tahoma School District</t>
  </si>
  <si>
    <t>Tekoa School District</t>
  </si>
  <si>
    <t>Tenino School District</t>
  </si>
  <si>
    <t>Thorp School District</t>
  </si>
  <si>
    <t>Toledo School District</t>
  </si>
  <si>
    <t>Tonasket School District</t>
  </si>
  <si>
    <t>Toppenish School District</t>
  </si>
  <si>
    <t>Touchet School District</t>
  </si>
  <si>
    <t>Toutle Lake School District</t>
  </si>
  <si>
    <t>Trout Lake School District</t>
  </si>
  <si>
    <t>Tukwila School District</t>
  </si>
  <si>
    <t>Tumwater School District</t>
  </si>
  <si>
    <t>Union Gap School District</t>
  </si>
  <si>
    <t>University Place School District</t>
  </si>
  <si>
    <t>Valley School District</t>
  </si>
  <si>
    <t>Vancouver School District</t>
  </si>
  <si>
    <t>Vashon Island School District</t>
  </si>
  <si>
    <t>Wahkiakum School District</t>
  </si>
  <si>
    <t>Wahluke School District</t>
  </si>
  <si>
    <t>Waitsburg School District</t>
  </si>
  <si>
    <t>Walla Walla School District</t>
  </si>
  <si>
    <t>Wapato School District</t>
  </si>
  <si>
    <t>Warden School District</t>
  </si>
  <si>
    <t>Washougal School District</t>
  </si>
  <si>
    <t>Washtucna School District</t>
  </si>
  <si>
    <t>Waterville School District</t>
  </si>
  <si>
    <t>Wellpinit School District</t>
  </si>
  <si>
    <t>Wenatchee School District</t>
  </si>
  <si>
    <t>West Valley School District (Spokane)</t>
  </si>
  <si>
    <t>West Valley School District (Yakima)</t>
  </si>
  <si>
    <t>White Pass School District</t>
  </si>
  <si>
    <t>White River School District</t>
  </si>
  <si>
    <t>White Salmon Valley School District</t>
  </si>
  <si>
    <t>Wilbur School District</t>
  </si>
  <si>
    <t>Willapa Valley School District</t>
  </si>
  <si>
    <t>Wilson Creek School District</t>
  </si>
  <si>
    <t>Winlock School District</t>
  </si>
  <si>
    <t>Wishkah Valley School District</t>
  </si>
  <si>
    <t>Wishram School District</t>
  </si>
  <si>
    <t>Woodland School District</t>
  </si>
  <si>
    <t>Yakima School District</t>
  </si>
  <si>
    <t>Yelm School District</t>
  </si>
  <si>
    <t>Zillah School District</t>
  </si>
  <si>
    <t>KWRL Co-op*</t>
  </si>
  <si>
    <t xml:space="preserve">*Co-op of </t>
  </si>
  <si>
    <t xml:space="preserve">Woodland --operater </t>
  </si>
  <si>
    <t>Richfield</t>
  </si>
  <si>
    <t>LaCenter</t>
  </si>
  <si>
    <t>Statewide Total</t>
  </si>
  <si>
    <t>*included in Ellensburg</t>
  </si>
  <si>
    <t>*KRWL Coop</t>
  </si>
  <si>
    <t>*KRWL Cooperative</t>
  </si>
  <si>
    <t>* Garfield</t>
  </si>
  <si>
    <t>Total</t>
  </si>
  <si>
    <t>master</t>
  </si>
  <si>
    <t>Enrollment</t>
  </si>
  <si>
    <t>Revenues</t>
  </si>
  <si>
    <t>Fund Balance</t>
  </si>
  <si>
    <t xml:space="preserve">Total </t>
  </si>
  <si>
    <t>Local</t>
  </si>
  <si>
    <t>Local Support</t>
  </si>
  <si>
    <t>Other</t>
  </si>
  <si>
    <t>Ending Total</t>
  </si>
  <si>
    <t>Tax</t>
  </si>
  <si>
    <t>Non-Tax</t>
  </si>
  <si>
    <t>Federal</t>
  </si>
  <si>
    <t>Fin Svcs</t>
  </si>
  <si>
    <t>Hide</t>
  </si>
  <si>
    <t>District Name</t>
  </si>
  <si>
    <t>Per Pupil</t>
  </si>
  <si>
    <t>Per pupil</t>
  </si>
  <si>
    <t>Asotin</t>
  </si>
  <si>
    <t>Kiona-Benton</t>
  </si>
  <si>
    <t>La Center</t>
  </si>
  <si>
    <t>Evergreen</t>
  </si>
  <si>
    <t>Coulee-Hartline</t>
  </si>
  <si>
    <t>McCleary</t>
  </si>
  <si>
    <t>Lake Quinault</t>
  </si>
  <si>
    <t>Mary M. Knight</t>
  </si>
  <si>
    <t>Naselle-Grays River</t>
  </si>
  <si>
    <t>Steilacoom</t>
  </si>
  <si>
    <t>Shaw Island</t>
  </si>
  <si>
    <t>Orcas Island</t>
  </si>
  <si>
    <t>Lopez Island</t>
  </si>
  <si>
    <t>San Juan Island</t>
  </si>
  <si>
    <t>Burlington-Edison</t>
  </si>
  <si>
    <t>Sedro-Woolley</t>
  </si>
  <si>
    <t>Mount Vernon</t>
  </si>
  <si>
    <t>West Valley</t>
  </si>
  <si>
    <t>Columbia</t>
  </si>
  <si>
    <t>Lacrosse</t>
  </si>
  <si>
    <t>St. John</t>
  </si>
  <si>
    <t>(D*K)</t>
  </si>
  <si>
    <t>State Revenue Total</t>
  </si>
  <si>
    <t>Total State</t>
  </si>
  <si>
    <t>2009 LEA</t>
  </si>
  <si>
    <t>2010 LEA</t>
  </si>
  <si>
    <t>2009-10 SY LEA</t>
  </si>
  <si>
    <t>SY 2009-10</t>
  </si>
  <si>
    <t>% of CA 09</t>
  </si>
  <si>
    <t>% of CA 10</t>
  </si>
  <si>
    <t>Deduct LEA</t>
  </si>
  <si>
    <t>SY Basis</t>
  </si>
  <si>
    <t>Remaining State</t>
  </si>
  <si>
    <t>O-P</t>
  </si>
  <si>
    <t>*Excludes levy equalization payments</t>
  </si>
  <si>
    <t>Tab A-Convert MSOC Rates to 2009-10 School Year Values</t>
  </si>
  <si>
    <t>Tab B: Incremental MSOC Increase Applied to 2009-10 FTES</t>
  </si>
  <si>
    <t>^MSOC only applied to regular student enrollment count; excludes any adjustments for special education, career and technical education, or skills centers, etc.</t>
  </si>
  <si>
    <t>(1) District</t>
  </si>
  <si>
    <t>(6) District</t>
  </si>
  <si>
    <t>(11) Projected Percentage Increase</t>
  </si>
  <si>
    <t>(2)             Projected MSOC Enhancement^</t>
  </si>
  <si>
    <t>(4)                     Combined Enhancement</t>
  </si>
  <si>
    <t>(5)                            Bus transportation notes</t>
  </si>
  <si>
    <t>(7)                      2009-10 Actual State Allocations*</t>
  </si>
  <si>
    <t>(8)                  Enhanced Projection for MSOC (2009-10)</t>
  </si>
  <si>
    <t>(9)                       Enhanced Projection for Pupil Transportation (2009-10)</t>
  </si>
  <si>
    <t>(10)                 New Projected Total for 2009-10</t>
  </si>
  <si>
    <t>Actual Data for 2009-10 School Year &amp; Calendar Year 2011</t>
  </si>
  <si>
    <t>Difference</t>
  </si>
  <si>
    <t>*Allowable levy collections is either the maximum amount approved by voters or the amount allowed under the levy lid, whichever is greater.</t>
  </si>
  <si>
    <t xml:space="preserve">Projections based on 2009-10 school year data. For Illustration Only. </t>
  </si>
  <si>
    <t>State Total</t>
  </si>
  <si>
    <t>(1)                             District</t>
  </si>
  <si>
    <r>
      <t xml:space="preserve">(1)                                                        2006-07 School Year Actual Allocation                </t>
    </r>
    <r>
      <rPr>
        <sz val="10"/>
        <color theme="1"/>
        <rFont val="Candara"/>
        <family val="2"/>
      </rPr>
      <t>(Weighted Radius Mile Formula)</t>
    </r>
  </si>
  <si>
    <r>
      <t xml:space="preserve">(2)                                                                          2006-07 School Year                      Projected Allocation                  </t>
    </r>
    <r>
      <rPr>
        <sz val="10"/>
        <color theme="1"/>
        <rFont val="Candara"/>
        <family val="2"/>
      </rPr>
      <t>Projection Based on Expected Cost Model Consultant's Report from 2008, Adjusted for OSPI Draft Rules, and  Fully Phased-In</t>
    </r>
  </si>
  <si>
    <r>
      <t>(3)                                                           Difference in Allocations for 2006-07 School Year.</t>
    </r>
    <r>
      <rPr>
        <i/>
        <sz val="10"/>
        <color theme="1"/>
        <rFont val="Candara"/>
        <family val="2"/>
      </rPr>
      <t xml:space="preserve">                       For Illustrative Purposes Only. Assumes Full Phase-In of Expected Cost Model.</t>
    </r>
  </si>
  <si>
    <r>
      <t xml:space="preserve">(4)                  Convert to 2009-10 Dollar Values                   </t>
    </r>
    <r>
      <rPr>
        <sz val="10"/>
        <color theme="1"/>
        <rFont val="Candara"/>
        <family val="2"/>
      </rPr>
      <t xml:space="preserve"> IPD Adjustment between FY 2007 and FY 2010</t>
    </r>
  </si>
  <si>
    <t>Estimates for State Property Tax Rate</t>
  </si>
  <si>
    <t>DOR Market Value Estimates</t>
  </si>
  <si>
    <t>Actual State Levy Rate 2011</t>
  </si>
  <si>
    <t>Estimated Market Value for All Properties</t>
  </si>
  <si>
    <t>Estimated Calendar Year 2011 Revenue</t>
  </si>
  <si>
    <t>Revenue Estimates for Increasing the State Property Tax Rate</t>
  </si>
  <si>
    <t>*Estimated property tax increase based on market value</t>
  </si>
  <si>
    <t>*New State Tax Rate</t>
  </si>
  <si>
    <t>Tab E--Estimates for State Property Tax Revenue</t>
  </si>
  <si>
    <t>2011 Calendar Year Tax Rate and Collections</t>
  </si>
  <si>
    <t>Corresponding Levy Lid Adjustment</t>
  </si>
  <si>
    <t>1a) Increase State Property Tax to Full Cover Revenue for Phase-In of Transportation and MSOC</t>
  </si>
  <si>
    <t>(2)                       2010 Adjusted Assessed Value (for M&amp;O Tax Rate)</t>
  </si>
  <si>
    <t>(3)                             State Allocations for 2009-10 SY</t>
  </si>
  <si>
    <t>(4)                 Calendar Year 2011 Maximum  Levy Authority</t>
  </si>
  <si>
    <t>(5)                 Calendar Year 2011 Actual Levy Collections</t>
  </si>
  <si>
    <t>(6)              Calendar Year 2011 Eligible LEA</t>
  </si>
  <si>
    <t xml:space="preserve">(7)               Combined Total of State, Levy Collections, and LEA            (2) + (4)  + (5) </t>
  </si>
  <si>
    <t>(8)         2011 State Tax Rate</t>
  </si>
  <si>
    <t>(9) 2011  District M&amp;O Tax Rate</t>
  </si>
  <si>
    <t>(10)      State AND M&amp;O Tax Rate          (8) + (9)</t>
  </si>
  <si>
    <t>(11)              Projected Allocations</t>
  </si>
  <si>
    <t>(12)                    Projected Calendar Year 2011 Maximum  Levy Authority</t>
  </si>
  <si>
    <t>(13)                 Projected Calendar Year 2011 Allowable  Levy Collections</t>
  </si>
  <si>
    <t>(14)               Projected Calendar Year 2011 Eligible LEA</t>
  </si>
  <si>
    <t>(15)           Projected Combined Total of State, Levy Collections, and LEA                      (7) + (9) + (10)</t>
  </si>
  <si>
    <t>(16)         Projected 2011 State Tax Rate</t>
  </si>
  <si>
    <t>(17)         Projected 2011 M&amp;O Tax Rate</t>
  </si>
  <si>
    <t>(18)         Projected 2011 State + M&amp;O Tax Rates           (16) + (17)</t>
  </si>
  <si>
    <t>(19) Projected and Actual State Allocations (11)-(3)</t>
  </si>
  <si>
    <t>(22) Projected LEA and Actual              (14)-(6)</t>
  </si>
  <si>
    <t>Percent Revenue Change</t>
  </si>
  <si>
    <t>Tax Rate Change</t>
  </si>
  <si>
    <t>(20) Projected Maximum Authority and Actual Max Authority           (12)-(4)</t>
  </si>
  <si>
    <t>(21) Projected Allowable Levy Authority and Actual          (13)-(5)</t>
  </si>
  <si>
    <t>(25)              Difference in State Tax Rate           (16)-(8)</t>
  </si>
  <si>
    <t>Projection for Shift Scenario 1: 100% Included in Levy Base; 14% Levy Lid; 14% Levy Equalization</t>
  </si>
  <si>
    <t>(24)              Hold Harmless</t>
  </si>
  <si>
    <t>1a) Hold Harmless Estimate</t>
  </si>
  <si>
    <t>(26)              Difference in M&amp;O Tax Rate           (17)-(9)</t>
  </si>
  <si>
    <t>(27) Difference between Projected and Actual State AND M&amp;O Tax Rates              (18)-(10)</t>
  </si>
  <si>
    <t>(23) Differences between total projected revenues and actual              (15)-(7)</t>
  </si>
  <si>
    <t>Districts with Tax Rate Reduction</t>
  </si>
  <si>
    <t>Districts gaining over 4%</t>
  </si>
  <si>
    <t>Districts with a Tax Rate Increase</t>
  </si>
  <si>
    <t>Districts with Tax Rate Increase over $0.25</t>
  </si>
  <si>
    <t>Levy and Local Effort Assistance Technical Working Group</t>
  </si>
  <si>
    <t>*For specific questions related to the data and/or expected cost model, please contact OSPI.</t>
  </si>
  <si>
    <t>Tab C: Projected Transportation Allocation Change--Based on 2008 Consultant's Report for Expected Cost Model,  2006-07 Data</t>
  </si>
  <si>
    <t>Tab D: Incremental Funding Changes if MSOC and Pupil Transportation Formula Enhancements had been effective for the 2009-10 School Year and Fully Phased-In</t>
  </si>
  <si>
    <t>Tab F: Shift Scenario 1--100% of Enhanced MSOC and Transportation Covered by State Property Tax Increase--Levy Lid Goes to 14% plus Grandfathering; Levy Equalization at 14%</t>
  </si>
  <si>
    <t>Enrollments</t>
  </si>
  <si>
    <t>Percent Revenue Change with Hold Harmless</t>
  </si>
  <si>
    <t>Districts with no revenue growth</t>
  </si>
  <si>
    <t>Enrollment of Districts with Tax Rate Reduction</t>
  </si>
  <si>
    <t>Enrollment of Districts with a Tax Rate Increase</t>
  </si>
  <si>
    <t>Enrollment of Districts with Tax Rate Increase over $0.25</t>
  </si>
  <si>
    <t>Revenue Growth over 1%</t>
  </si>
  <si>
    <t>Districts with 1% Revenue Growth and Tax Reduction</t>
  </si>
  <si>
    <t>Revenue Growth under 1%</t>
  </si>
  <si>
    <t>Districts with 1% growth and tax rate increase</t>
  </si>
  <si>
    <t>Districts with less than 1% growth and tax rate reduction</t>
  </si>
  <si>
    <t>Districts with less than 1% growth and tax rate increase</t>
  </si>
  <si>
    <t>Enrollment of Districts with over 1% revenue increase</t>
  </si>
  <si>
    <t>Enrollment of Districts with less than 1% Revenue Growth</t>
  </si>
  <si>
    <t>Enrollment of Districts with 1% Revenue Growth and Tax Reduction</t>
  </si>
  <si>
    <t>Enrollment of Districts with 1% growth and tax rate increase</t>
  </si>
  <si>
    <t>Enrollment of Districts with under 1% growth and tax rate reduction</t>
  </si>
  <si>
    <t>Enrollment of Districts with under 1%  growth and tax rate increase</t>
  </si>
  <si>
    <t xml:space="preserve">Technical Appendix for Option 4: State and Local Property Tax Shift </t>
  </si>
  <si>
    <t>(3)                    Projected Pupil Transportation Enhancement</t>
  </si>
  <si>
    <t>*2009-10 Estimated Cost for Full Phase-In of Transportation and MSOC</t>
  </si>
  <si>
    <t>*Estimated property tax increase for hold-harmless so no district loses revenue</t>
  </si>
</sst>
</file>

<file path=xl/styles.xml><?xml version="1.0" encoding="utf-8"?>
<styleSheet xmlns="http://schemas.openxmlformats.org/spreadsheetml/2006/main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"/>
    <numFmt numFmtId="166" formatCode="#,##0.0_);\(#,##0.0\)"/>
    <numFmt numFmtId="167" formatCode="0.0%"/>
    <numFmt numFmtId="168" formatCode="_(* #,##0_);_(* \(#,##0\);_(* &quot;-&quot;??_);_(@_)"/>
    <numFmt numFmtId="169" formatCode="_(&quot;$&quot;* #,##0_);_(&quot;$&quot;* \(#,##0\);_(&quot;$&quot;* &quot;-&quot;??_);_(@_)"/>
    <numFmt numFmtId="170" formatCode="_(* #,##0_);_(* \(#,##0\);_(* &quot; &quot;_);_(@_)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Helv"/>
    </font>
    <font>
      <u/>
      <sz val="11"/>
      <color theme="10"/>
      <name val="Calibri"/>
      <family val="2"/>
    </font>
    <font>
      <b/>
      <sz val="11"/>
      <color indexed="8"/>
      <name val="Calibri"/>
      <family val="2"/>
    </font>
    <font>
      <b/>
      <sz val="10"/>
      <color theme="1"/>
      <name val="Candara"/>
      <family val="2"/>
    </font>
    <font>
      <sz val="10"/>
      <color theme="1"/>
      <name val="Candara"/>
      <family val="2"/>
    </font>
    <font>
      <i/>
      <sz val="10"/>
      <color theme="1"/>
      <name val="Candara"/>
      <family val="2"/>
    </font>
    <font>
      <sz val="11"/>
      <color indexed="8"/>
      <name val="Calibri"/>
      <family val="2"/>
    </font>
    <font>
      <b/>
      <sz val="11"/>
      <color indexed="10"/>
      <name val="Calibri"/>
      <family val="2"/>
    </font>
    <font>
      <sz val="10"/>
      <name val="MS Sans Serif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9"/>
      <name val="MS Sans Serif"/>
      <family val="2"/>
    </font>
    <font>
      <sz val="10"/>
      <name val="Arial"/>
      <family val="2"/>
    </font>
    <font>
      <b/>
      <sz val="12"/>
      <color rgb="FFFFFFFF"/>
      <name val="Candara"/>
      <family val="2"/>
    </font>
    <font>
      <sz val="11"/>
      <name val="Calibri"/>
      <family val="2"/>
      <scheme val="minor"/>
    </font>
    <font>
      <b/>
      <sz val="12"/>
      <name val="Candara"/>
      <family val="2"/>
    </font>
    <font>
      <b/>
      <sz val="11"/>
      <name val="Calibri"/>
      <family val="2"/>
      <scheme val="minor"/>
    </font>
    <font>
      <sz val="10"/>
      <name val="Arial MT"/>
    </font>
    <font>
      <sz val="11"/>
      <color theme="1"/>
      <name val="Courier New"/>
      <family val="2"/>
    </font>
    <font>
      <sz val="10"/>
      <name val="Times New Roman"/>
      <family val="1"/>
    </font>
    <font>
      <b/>
      <sz val="14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22"/>
      <color rgb="FFC00000"/>
      <name val="Candara"/>
      <family val="2"/>
    </font>
    <font>
      <sz val="11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22"/>
      <name val="Candara"/>
      <family val="2"/>
    </font>
    <font>
      <sz val="22"/>
      <name val="Candara"/>
      <family val="2"/>
    </font>
    <font>
      <b/>
      <sz val="9"/>
      <name val="Candara"/>
      <family val="2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1" fillId="0" borderId="0"/>
    <xf numFmtId="40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21" fillId="0" borderId="0"/>
    <xf numFmtId="43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6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240">
    <xf numFmtId="0" fontId="0" fillId="0" borderId="0" xfId="0"/>
    <xf numFmtId="0" fontId="2" fillId="0" borderId="0" xfId="0" applyFont="1"/>
    <xf numFmtId="164" fontId="0" fillId="0" borderId="0" xfId="0" applyNumberFormat="1"/>
    <xf numFmtId="164" fontId="2" fillId="0" borderId="0" xfId="0" applyNumberFormat="1" applyFont="1"/>
    <xf numFmtId="165" fontId="0" fillId="0" borderId="0" xfId="0" applyNumberFormat="1"/>
    <xf numFmtId="165" fontId="2" fillId="0" borderId="0" xfId="0" applyNumberFormat="1" applyFont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10" fontId="0" fillId="0" borderId="0" xfId="2" applyNumberFormat="1" applyFont="1"/>
    <xf numFmtId="0" fontId="2" fillId="2" borderId="0" xfId="0" applyFont="1" applyFill="1"/>
    <xf numFmtId="0" fontId="0" fillId="2" borderId="0" xfId="0" applyFill="1"/>
    <xf numFmtId="164" fontId="2" fillId="2" borderId="0" xfId="0" applyNumberFormat="1" applyFont="1" applyFill="1"/>
    <xf numFmtId="168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top"/>
    </xf>
    <xf numFmtId="168" fontId="2" fillId="0" borderId="0" xfId="0" applyNumberFormat="1" applyFont="1" applyAlignment="1">
      <alignment vertical="top"/>
    </xf>
    <xf numFmtId="165" fontId="2" fillId="0" borderId="0" xfId="0" applyNumberFormat="1" applyFont="1" applyAlignment="1">
      <alignment vertical="top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6" fillId="2" borderId="0" xfId="0" applyFont="1" applyFill="1" applyAlignment="1">
      <alignment horizontal="center" vertical="top" wrapText="1"/>
    </xf>
    <xf numFmtId="0" fontId="0" fillId="0" borderId="0" xfId="0" applyAlignment="1">
      <alignment horizontal="center"/>
    </xf>
    <xf numFmtId="169" fontId="9" fillId="3" borderId="8" xfId="55" applyNumberFormat="1" applyFont="1" applyFill="1" applyBorder="1"/>
    <xf numFmtId="169" fontId="9" fillId="4" borderId="0" xfId="55" applyNumberFormat="1" applyFont="1" applyFill="1"/>
    <xf numFmtId="169" fontId="9" fillId="5" borderId="0" xfId="55" applyNumberFormat="1" applyFont="1" applyFill="1"/>
    <xf numFmtId="169" fontId="9" fillId="0" borderId="0" xfId="55" applyNumberFormat="1" applyFont="1"/>
    <xf numFmtId="167" fontId="9" fillId="0" borderId="0" xfId="56" applyNumberFormat="1" applyFont="1"/>
    <xf numFmtId="10" fontId="0" fillId="0" borderId="0" xfId="56" applyNumberFormat="1" applyFo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NumberFormat="1" applyFont="1" applyAlignment="1">
      <alignment horizontal="center"/>
    </xf>
    <xf numFmtId="169" fontId="5" fillId="3" borderId="8" xfId="55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169" fontId="5" fillId="0" borderId="0" xfId="55" applyNumberFormat="1" applyFont="1" applyAlignment="1">
      <alignment horizontal="center"/>
    </xf>
    <xf numFmtId="167" fontId="5" fillId="0" borderId="0" xfId="56" applyNumberFormat="1" applyFont="1" applyAlignment="1">
      <alignment horizontal="center"/>
    </xf>
    <xf numFmtId="169" fontId="10" fillId="0" borderId="0" xfId="55" applyNumberFormat="1" applyFont="1" applyAlignment="1">
      <alignment horizontal="center"/>
    </xf>
    <xf numFmtId="1" fontId="0" fillId="0" borderId="0" xfId="0" quotePrefix="1" applyNumberFormat="1" applyAlignment="1">
      <alignment horizontal="right"/>
    </xf>
    <xf numFmtId="1" fontId="0" fillId="0" borderId="0" xfId="0" applyNumberFormat="1" applyAlignment="1">
      <alignment horizontal="center"/>
    </xf>
    <xf numFmtId="1" fontId="0" fillId="0" borderId="0" xfId="0" applyNumberFormat="1" applyAlignment="1">
      <alignment horizontal="right"/>
    </xf>
    <xf numFmtId="0" fontId="0" fillId="3" borderId="8" xfId="0" applyFill="1" applyBorder="1"/>
    <xf numFmtId="165" fontId="2" fillId="0" borderId="0" xfId="0" applyNumberFormat="1" applyFont="1" applyAlignment="1">
      <alignment wrapText="1"/>
    </xf>
    <xf numFmtId="0" fontId="0" fillId="0" borderId="0" xfId="0" applyFill="1"/>
    <xf numFmtId="165" fontId="0" fillId="0" borderId="0" xfId="0" applyNumberFormat="1" applyFill="1"/>
    <xf numFmtId="3" fontId="12" fillId="3" borderId="11" xfId="57" applyNumberFormat="1" applyFont="1" applyFill="1" applyBorder="1" applyAlignment="1">
      <alignment horizontal="center"/>
    </xf>
    <xf numFmtId="3" fontId="12" fillId="0" borderId="11" xfId="57" applyNumberFormat="1" applyFont="1" applyFill="1" applyBorder="1" applyAlignment="1">
      <alignment horizontal="center"/>
    </xf>
    <xf numFmtId="4" fontId="13" fillId="0" borderId="9" xfId="57" applyNumberFormat="1" applyFont="1" applyFill="1" applyBorder="1" applyAlignment="1">
      <alignment horizontal="centerContinuous"/>
    </xf>
    <xf numFmtId="3" fontId="13" fillId="0" borderId="12" xfId="58" applyNumberFormat="1" applyFont="1" applyFill="1" applyBorder="1" applyAlignment="1">
      <alignment horizontal="centerContinuous"/>
    </xf>
    <xf numFmtId="4" fontId="14" fillId="0" borderId="13" xfId="57" applyNumberFormat="1" applyFont="1" applyFill="1" applyBorder="1" applyAlignment="1">
      <alignment horizontal="centerContinuous"/>
    </xf>
    <xf numFmtId="3" fontId="13" fillId="0" borderId="12" xfId="57" applyNumberFormat="1" applyFont="1" applyFill="1" applyBorder="1" applyAlignment="1">
      <alignment horizontal="centerContinuous"/>
    </xf>
    <xf numFmtId="3" fontId="12" fillId="0" borderId="14" xfId="57" applyNumberFormat="1" applyFont="1" applyFill="1" applyBorder="1" applyAlignment="1">
      <alignment horizontal="centerContinuous"/>
    </xf>
    <xf numFmtId="170" fontId="14" fillId="0" borderId="14" xfId="57" applyNumberFormat="1" applyFont="1" applyBorder="1" applyAlignment="1">
      <alignment horizontal="centerContinuous"/>
    </xf>
    <xf numFmtId="0" fontId="14" fillId="0" borderId="14" xfId="57" applyFont="1" applyBorder="1" applyAlignment="1">
      <alignment horizontal="centerContinuous"/>
    </xf>
    <xf numFmtId="40" fontId="12" fillId="0" borderId="13" xfId="58" applyFont="1" applyFill="1" applyBorder="1" applyAlignment="1">
      <alignment horizontal="centerContinuous"/>
    </xf>
    <xf numFmtId="170" fontId="12" fillId="0" borderId="0" xfId="57" applyNumberFormat="1" applyFont="1" applyFill="1" applyBorder="1" applyAlignment="1">
      <alignment horizontal="center"/>
    </xf>
    <xf numFmtId="3" fontId="12" fillId="0" borderId="0" xfId="57" applyNumberFormat="1" applyFont="1" applyFill="1" applyBorder="1" applyAlignment="1">
      <alignment horizontal="center"/>
    </xf>
    <xf numFmtId="0" fontId="12" fillId="0" borderId="0" xfId="57" applyNumberFormat="1" applyFont="1" applyFill="1" applyBorder="1" applyAlignment="1">
      <alignment horizontal="center"/>
    </xf>
    <xf numFmtId="4" fontId="12" fillId="0" borderId="16" xfId="57" applyNumberFormat="1" applyFont="1" applyFill="1" applyBorder="1" applyAlignment="1">
      <alignment horizontal="center"/>
    </xf>
    <xf numFmtId="3" fontId="12" fillId="0" borderId="10" xfId="58" applyNumberFormat="1" applyFont="1" applyFill="1" applyBorder="1" applyAlignment="1">
      <alignment horizontal="center"/>
    </xf>
    <xf numFmtId="0" fontId="12" fillId="0" borderId="17" xfId="57" applyNumberFormat="1" applyFont="1" applyFill="1" applyBorder="1" applyAlignment="1">
      <alignment horizontal="center"/>
    </xf>
    <xf numFmtId="0" fontId="12" fillId="0" borderId="11" xfId="57" applyNumberFormat="1" applyFont="1" applyFill="1" applyBorder="1" applyAlignment="1">
      <alignment horizontal="center"/>
    </xf>
    <xf numFmtId="40" fontId="12" fillId="0" borderId="17" xfId="58" applyFont="1" applyFill="1" applyBorder="1" applyAlignment="1">
      <alignment horizontal="center"/>
    </xf>
    <xf numFmtId="0" fontId="12" fillId="0" borderId="19" xfId="57" applyNumberFormat="1" applyFont="1" applyFill="1" applyBorder="1" applyAlignment="1">
      <alignment horizontal="center"/>
    </xf>
    <xf numFmtId="0" fontId="12" fillId="0" borderId="20" xfId="57" applyNumberFormat="1" applyFont="1" applyFill="1" applyBorder="1" applyAlignment="1">
      <alignment horizontal="center"/>
    </xf>
    <xf numFmtId="3" fontId="12" fillId="0" borderId="15" xfId="58" applyNumberFormat="1" applyFont="1" applyFill="1" applyBorder="1" applyAlignment="1">
      <alignment horizontal="center"/>
    </xf>
    <xf numFmtId="4" fontId="12" fillId="0" borderId="21" xfId="57" applyNumberFormat="1" applyFont="1" applyFill="1" applyBorder="1" applyAlignment="1">
      <alignment horizontal="center"/>
    </xf>
    <xf numFmtId="3" fontId="12" fillId="0" borderId="15" xfId="57" applyNumberFormat="1" applyFont="1" applyFill="1" applyBorder="1" applyAlignment="1">
      <alignment horizontal="center"/>
    </xf>
    <xf numFmtId="170" fontId="12" fillId="0" borderId="21" xfId="57" applyNumberFormat="1" applyFont="1" applyFill="1" applyBorder="1" applyAlignment="1">
      <alignment horizontal="center"/>
    </xf>
    <xf numFmtId="40" fontId="12" fillId="0" borderId="21" xfId="58" applyFont="1" applyFill="1" applyBorder="1" applyAlignment="1">
      <alignment horizontal="center"/>
    </xf>
    <xf numFmtId="0" fontId="12" fillId="3" borderId="19" xfId="57" applyNumberFormat="1" applyFont="1" applyFill="1" applyBorder="1"/>
    <xf numFmtId="0" fontId="12" fillId="0" borderId="19" xfId="57" applyNumberFormat="1" applyFont="1" applyFill="1" applyBorder="1" applyAlignment="1">
      <alignment horizontal="left"/>
    </xf>
    <xf numFmtId="4" fontId="12" fillId="0" borderId="22" xfId="57" applyNumberFormat="1" applyFont="1" applyFill="1" applyBorder="1" applyAlignment="1">
      <alignment horizontal="center"/>
    </xf>
    <xf numFmtId="3" fontId="12" fillId="0" borderId="18" xfId="58" applyNumberFormat="1" applyFont="1" applyFill="1" applyBorder="1" applyAlignment="1">
      <alignment horizontal="center"/>
    </xf>
    <xf numFmtId="4" fontId="12" fillId="0" borderId="20" xfId="57" applyNumberFormat="1" applyFont="1" applyFill="1" applyBorder="1" applyAlignment="1">
      <alignment horizontal="center"/>
    </xf>
    <xf numFmtId="38" fontId="12" fillId="0" borderId="19" xfId="58" applyNumberFormat="1" applyFont="1" applyFill="1" applyBorder="1" applyAlignment="1">
      <alignment horizontal="center"/>
    </xf>
    <xf numFmtId="170" fontId="12" fillId="0" borderId="19" xfId="57" applyNumberFormat="1" applyFont="1" applyFill="1" applyBorder="1" applyAlignment="1">
      <alignment horizontal="center"/>
    </xf>
    <xf numFmtId="170" fontId="12" fillId="0" borderId="20" xfId="57" applyNumberFormat="1" applyFont="1" applyFill="1" applyBorder="1" applyAlignment="1">
      <alignment horizontal="center"/>
    </xf>
    <xf numFmtId="3" fontId="12" fillId="0" borderId="18" xfId="57" applyNumberFormat="1" applyFont="1" applyFill="1" applyBorder="1" applyAlignment="1">
      <alignment horizontal="center"/>
    </xf>
    <xf numFmtId="40" fontId="12" fillId="0" borderId="20" xfId="58" applyFont="1" applyFill="1" applyBorder="1" applyAlignment="1">
      <alignment horizontal="center"/>
    </xf>
    <xf numFmtId="2" fontId="12" fillId="0" borderId="0" xfId="57" applyNumberFormat="1" applyFont="1" applyFill="1" applyBorder="1"/>
    <xf numFmtId="170" fontId="12" fillId="0" borderId="0" xfId="57" applyNumberFormat="1" applyFont="1" applyFill="1" applyBorder="1"/>
    <xf numFmtId="0" fontId="12" fillId="0" borderId="0" xfId="57" applyNumberFormat="1" applyFont="1" applyFill="1" applyBorder="1"/>
    <xf numFmtId="0" fontId="12" fillId="0" borderId="11" xfId="57" applyNumberFormat="1" applyFont="1" applyFill="1" applyBorder="1"/>
    <xf numFmtId="4" fontId="12" fillId="0" borderId="11" xfId="57" applyNumberFormat="1" applyFont="1" applyFill="1" applyBorder="1"/>
    <xf numFmtId="3" fontId="12" fillId="0" borderId="0" xfId="58" applyNumberFormat="1" applyFont="1" applyFill="1" applyBorder="1"/>
    <xf numFmtId="4" fontId="12" fillId="0" borderId="0" xfId="57" applyNumberFormat="1" applyFont="1" applyFill="1" applyBorder="1"/>
    <xf numFmtId="3" fontId="12" fillId="0" borderId="0" xfId="57" applyNumberFormat="1" applyFont="1" applyFill="1" applyBorder="1"/>
    <xf numFmtId="40" fontId="12" fillId="0" borderId="21" xfId="58" applyFont="1" applyFill="1" applyBorder="1"/>
    <xf numFmtId="4" fontId="12" fillId="0" borderId="0" xfId="58" applyNumberFormat="1" applyFont="1" applyFill="1" applyBorder="1"/>
    <xf numFmtId="40" fontId="12" fillId="0" borderId="0" xfId="58" applyNumberFormat="1" applyFont="1" applyFill="1" applyBorder="1"/>
    <xf numFmtId="3" fontId="12" fillId="0" borderId="0" xfId="57" applyNumberFormat="1" applyFont="1" applyBorder="1"/>
    <xf numFmtId="0" fontId="14" fillId="0" borderId="0" xfId="57" applyFont="1" applyBorder="1"/>
    <xf numFmtId="0" fontId="14" fillId="0" borderId="0" xfId="57" applyFont="1" applyFill="1" applyBorder="1"/>
    <xf numFmtId="3" fontId="14" fillId="0" borderId="0" xfId="57" applyNumberFormat="1" applyFont="1" applyFill="1" applyBorder="1"/>
    <xf numFmtId="40" fontId="14" fillId="0" borderId="21" xfId="58" applyFont="1" applyFill="1" applyBorder="1"/>
    <xf numFmtId="2" fontId="14" fillId="0" borderId="0" xfId="57" applyNumberFormat="1" applyFont="1" applyFill="1" applyBorder="1"/>
    <xf numFmtId="170" fontId="14" fillId="0" borderId="0" xfId="57" applyNumberFormat="1" applyFont="1"/>
    <xf numFmtId="0" fontId="14" fillId="0" borderId="0" xfId="57" applyFont="1"/>
    <xf numFmtId="0" fontId="14" fillId="0" borderId="0" xfId="57" applyNumberFormat="1" applyFont="1" applyFill="1" applyBorder="1"/>
    <xf numFmtId="4" fontId="14" fillId="0" borderId="0" xfId="57" applyNumberFormat="1" applyFont="1" applyFill="1" applyBorder="1"/>
    <xf numFmtId="3" fontId="14" fillId="0" borderId="0" xfId="58" applyNumberFormat="1" applyFont="1" applyFill="1" applyBorder="1"/>
    <xf numFmtId="170" fontId="14" fillId="0" borderId="0" xfId="57" applyNumberFormat="1" applyFont="1" applyFill="1" applyBorder="1"/>
    <xf numFmtId="4" fontId="14" fillId="0" borderId="0" xfId="57" applyNumberFormat="1" applyFont="1" applyBorder="1"/>
    <xf numFmtId="3" fontId="14" fillId="0" borderId="0" xfId="57" applyNumberFormat="1" applyFont="1" applyBorder="1"/>
    <xf numFmtId="43" fontId="14" fillId="0" borderId="0" xfId="57" applyNumberFormat="1" applyFont="1" applyBorder="1"/>
    <xf numFmtId="4" fontId="14" fillId="0" borderId="0" xfId="58" applyNumberFormat="1" applyFont="1" applyFill="1" applyBorder="1"/>
    <xf numFmtId="40" fontId="14" fillId="0" borderId="21" xfId="58" applyFont="1" applyBorder="1"/>
    <xf numFmtId="2" fontId="14" fillId="0" borderId="0" xfId="57" applyNumberFormat="1" applyFont="1" applyBorder="1"/>
    <xf numFmtId="170" fontId="14" fillId="0" borderId="0" xfId="57" applyNumberFormat="1" applyFont="1" applyBorder="1"/>
    <xf numFmtId="3" fontId="14" fillId="0" borderId="0" xfId="57" quotePrefix="1" applyNumberFormat="1" applyFont="1" applyFill="1" applyBorder="1"/>
    <xf numFmtId="0" fontId="15" fillId="0" borderId="0" xfId="57" applyFont="1" applyBorder="1"/>
    <xf numFmtId="4" fontId="14" fillId="0" borderId="0" xfId="57" applyNumberFormat="1" applyFont="1"/>
    <xf numFmtId="3" fontId="14" fillId="0" borderId="0" xfId="57" applyNumberFormat="1" applyFont="1"/>
    <xf numFmtId="2" fontId="12" fillId="0" borderId="0" xfId="57" applyNumberFormat="1" applyFont="1" applyFill="1" applyBorder="1" applyAlignment="1">
      <alignment wrapText="1"/>
    </xf>
    <xf numFmtId="165" fontId="14" fillId="0" borderId="0" xfId="57" applyNumberFormat="1" applyFont="1" applyBorder="1"/>
    <xf numFmtId="165" fontId="14" fillId="0" borderId="0" xfId="58" applyNumberFormat="1" applyFont="1" applyBorder="1"/>
    <xf numFmtId="0" fontId="17" fillId="0" borderId="0" xfId="0" applyFont="1" applyFill="1" applyBorder="1" applyAlignment="1">
      <alignment vertical="top" wrapText="1"/>
    </xf>
    <xf numFmtId="0" fontId="18" fillId="0" borderId="0" xfId="0" applyFont="1"/>
    <xf numFmtId="0" fontId="19" fillId="0" borderId="0" xfId="0" applyFont="1" applyFill="1" applyBorder="1" applyAlignment="1">
      <alignment vertical="top" wrapText="1"/>
    </xf>
    <xf numFmtId="0" fontId="20" fillId="0" borderId="0" xfId="0" applyFont="1" applyFill="1" applyBorder="1" applyAlignment="1">
      <alignment horizontal="center" vertical="top" wrapText="1"/>
    </xf>
    <xf numFmtId="9" fontId="2" fillId="0" borderId="0" xfId="2" applyFont="1" applyAlignment="1">
      <alignment vertical="top"/>
    </xf>
    <xf numFmtId="0" fontId="21" fillId="0" borderId="0" xfId="63"/>
    <xf numFmtId="168" fontId="0" fillId="0" borderId="0" xfId="59" applyNumberFormat="1" applyFont="1"/>
    <xf numFmtId="168" fontId="21" fillId="0" borderId="0" xfId="63" applyNumberFormat="1"/>
    <xf numFmtId="0" fontId="21" fillId="6" borderId="0" xfId="63" applyFill="1"/>
    <xf numFmtId="0" fontId="21" fillId="7" borderId="0" xfId="63" applyFill="1"/>
    <xf numFmtId="3" fontId="12" fillId="8" borderId="0" xfId="57" applyNumberFormat="1" applyFont="1" applyFill="1" applyBorder="1" applyAlignment="1">
      <alignment horizontal="center"/>
    </xf>
    <xf numFmtId="0" fontId="12" fillId="8" borderId="0" xfId="57" applyNumberFormat="1" applyFont="1" applyFill="1" applyBorder="1" applyAlignment="1">
      <alignment horizontal="center"/>
    </xf>
    <xf numFmtId="2" fontId="12" fillId="8" borderId="0" xfId="57" applyNumberFormat="1" applyFont="1" applyFill="1" applyBorder="1" applyAlignment="1">
      <alignment wrapText="1"/>
    </xf>
    <xf numFmtId="2" fontId="12" fillId="8" borderId="0" xfId="57" applyNumberFormat="1" applyFont="1" applyFill="1" applyBorder="1"/>
    <xf numFmtId="165" fontId="14" fillId="8" borderId="0" xfId="58" applyNumberFormat="1" applyFont="1" applyFill="1" applyBorder="1"/>
    <xf numFmtId="2" fontId="14" fillId="8" borderId="0" xfId="57" applyNumberFormat="1" applyFont="1" applyFill="1" applyBorder="1"/>
    <xf numFmtId="165" fontId="14" fillId="8" borderId="0" xfId="57" applyNumberFormat="1" applyFont="1" applyFill="1" applyBorder="1"/>
    <xf numFmtId="0" fontId="6" fillId="0" borderId="0" xfId="0" applyFont="1" applyFill="1" applyAlignment="1">
      <alignment horizontal="center" vertical="top" wrapText="1"/>
    </xf>
    <xf numFmtId="10" fontId="0" fillId="0" borderId="0" xfId="56" applyNumberFormat="1" applyFont="1" applyFill="1"/>
    <xf numFmtId="165" fontId="2" fillId="0" borderId="0" xfId="0" applyNumberFormat="1" applyFont="1" applyFill="1"/>
    <xf numFmtId="0" fontId="2" fillId="0" borderId="0" xfId="0" applyFont="1" applyAlignment="1">
      <alignment horizontal="center" vertical="top" wrapText="1"/>
    </xf>
    <xf numFmtId="0" fontId="20" fillId="0" borderId="0" xfId="0" applyFont="1" applyAlignment="1">
      <alignment horizontal="center" vertical="top" wrapText="1"/>
    </xf>
    <xf numFmtId="165" fontId="2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24" fillId="0" borderId="0" xfId="0" applyFont="1"/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/>
    </xf>
    <xf numFmtId="0" fontId="2" fillId="0" borderId="10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top" wrapText="1"/>
    </xf>
    <xf numFmtId="165" fontId="2" fillId="0" borderId="11" xfId="0" applyNumberFormat="1" applyFont="1" applyBorder="1" applyAlignment="1">
      <alignment horizontal="center" vertical="top" wrapText="1"/>
    </xf>
    <xf numFmtId="0" fontId="2" fillId="0" borderId="17" xfId="0" applyFont="1" applyBorder="1" applyAlignment="1">
      <alignment horizontal="center" vertical="top" wrapText="1"/>
    </xf>
    <xf numFmtId="0" fontId="2" fillId="0" borderId="15" xfId="0" applyFont="1" applyBorder="1" applyAlignment="1">
      <alignment vertical="top" wrapText="1"/>
    </xf>
    <xf numFmtId="165" fontId="2" fillId="0" borderId="0" xfId="0" applyNumberFormat="1" applyFont="1" applyBorder="1" applyAlignment="1">
      <alignment horizontal="center" vertical="top" wrapText="1"/>
    </xf>
    <xf numFmtId="0" fontId="0" fillId="0" borderId="15" xfId="0" applyBorder="1" applyAlignment="1">
      <alignment vertical="top" wrapText="1"/>
    </xf>
    <xf numFmtId="0" fontId="0" fillId="0" borderId="0" xfId="0" applyBorder="1" applyAlignment="1">
      <alignment horizontal="center" vertical="top" wrapText="1"/>
    </xf>
    <xf numFmtId="165" fontId="0" fillId="0" borderId="0" xfId="0" applyNumberFormat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0" fillId="0" borderId="15" xfId="0" applyBorder="1"/>
    <xf numFmtId="165" fontId="0" fillId="0" borderId="0" xfId="0" applyNumberFormat="1" applyBorder="1"/>
    <xf numFmtId="0" fontId="0" fillId="0" borderId="18" xfId="0" applyBorder="1"/>
    <xf numFmtId="165" fontId="0" fillId="0" borderId="19" xfId="0" applyNumberFormat="1" applyBorder="1"/>
    <xf numFmtId="165" fontId="2" fillId="0" borderId="15" xfId="0" applyNumberFormat="1" applyFont="1" applyBorder="1" applyAlignment="1">
      <alignment horizontal="center" vertical="top" wrapText="1"/>
    </xf>
    <xf numFmtId="0" fontId="0" fillId="0" borderId="15" xfId="0" applyBorder="1" applyAlignment="1">
      <alignment horizontal="center" vertical="top" wrapText="1"/>
    </xf>
    <xf numFmtId="165" fontId="0" fillId="0" borderId="15" xfId="0" applyNumberFormat="1" applyBorder="1"/>
    <xf numFmtId="165" fontId="0" fillId="0" borderId="18" xfId="0" applyNumberFormat="1" applyBorder="1"/>
    <xf numFmtId="9" fontId="0" fillId="0" borderId="0" xfId="2" applyFont="1"/>
    <xf numFmtId="0" fontId="25" fillId="0" borderId="0" xfId="0" applyFont="1"/>
    <xf numFmtId="0" fontId="2" fillId="9" borderId="0" xfId="0" applyFont="1" applyFill="1"/>
    <xf numFmtId="0" fontId="2" fillId="0" borderId="0" xfId="0" applyFont="1" applyFill="1"/>
    <xf numFmtId="0" fontId="0" fillId="9" borderId="0" xfId="0" applyFont="1" applyFill="1"/>
    <xf numFmtId="0" fontId="0" fillId="0" borderId="0" xfId="0" applyFont="1"/>
    <xf numFmtId="164" fontId="0" fillId="0" borderId="0" xfId="0" applyNumberFormat="1" applyFont="1"/>
    <xf numFmtId="165" fontId="0" fillId="0" borderId="0" xfId="0" applyNumberFormat="1" applyFont="1"/>
    <xf numFmtId="37" fontId="0" fillId="0" borderId="0" xfId="0" applyNumberFormat="1" applyFont="1"/>
    <xf numFmtId="0" fontId="26" fillId="9" borderId="0" xfId="0" applyFont="1" applyFill="1"/>
    <xf numFmtId="0" fontId="26" fillId="0" borderId="0" xfId="0" applyFont="1" applyFill="1"/>
    <xf numFmtId="10" fontId="2" fillId="0" borderId="0" xfId="0" applyNumberFormat="1" applyFont="1"/>
    <xf numFmtId="0" fontId="2" fillId="0" borderId="0" xfId="0" applyFont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164" fontId="0" fillId="0" borderId="0" xfId="0" applyNumberFormat="1" applyBorder="1"/>
    <xf numFmtId="164" fontId="0" fillId="0" borderId="19" xfId="0" applyNumberFormat="1" applyBorder="1"/>
    <xf numFmtId="0" fontId="2" fillId="9" borderId="0" xfId="0" applyFont="1" applyFill="1" applyAlignment="1">
      <alignment horizontal="center" vertical="top" wrapText="1"/>
    </xf>
    <xf numFmtId="164" fontId="2" fillId="0" borderId="0" xfId="0" applyNumberFormat="1" applyFont="1" applyBorder="1"/>
    <xf numFmtId="164" fontId="2" fillId="0" borderId="0" xfId="0" applyNumberFormat="1" applyFont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7" xfId="0" applyFont="1" applyFill="1" applyBorder="1" applyAlignment="1">
      <alignment horizontal="center" vertical="top" wrapText="1"/>
    </xf>
    <xf numFmtId="164" fontId="2" fillId="0" borderId="21" xfId="0" applyNumberFormat="1" applyFont="1" applyBorder="1" applyAlignment="1">
      <alignment horizontal="center" vertical="top" wrapText="1"/>
    </xf>
    <xf numFmtId="164" fontId="0" fillId="0" borderId="21" xfId="0" applyNumberFormat="1" applyBorder="1"/>
    <xf numFmtId="164" fontId="0" fillId="0" borderId="20" xfId="0" applyNumberFormat="1" applyBorder="1"/>
    <xf numFmtId="164" fontId="2" fillId="0" borderId="21" xfId="0" applyNumberFormat="1" applyFont="1" applyBorder="1"/>
    <xf numFmtId="0" fontId="0" fillId="0" borderId="21" xfId="0" applyBorder="1"/>
    <xf numFmtId="165" fontId="0" fillId="0" borderId="0" xfId="0" applyNumberFormat="1" applyFont="1" applyBorder="1"/>
    <xf numFmtId="165" fontId="0" fillId="0" borderId="19" xfId="0" applyNumberFormat="1" applyFont="1" applyBorder="1"/>
    <xf numFmtId="164" fontId="0" fillId="0" borderId="0" xfId="1" applyNumberFormat="1" applyFont="1" applyBorder="1"/>
    <xf numFmtId="164" fontId="2" fillId="0" borderId="0" xfId="1" applyNumberFormat="1" applyFont="1" applyBorder="1" applyAlignment="1">
      <alignment horizontal="center" vertical="top" wrapText="1"/>
    </xf>
    <xf numFmtId="164" fontId="0" fillId="0" borderId="19" xfId="1" applyNumberFormat="1" applyFont="1" applyBorder="1"/>
    <xf numFmtId="169" fontId="0" fillId="0" borderId="0" xfId="86" applyNumberFormat="1" applyFont="1"/>
    <xf numFmtId="10" fontId="0" fillId="0" borderId="0" xfId="0" applyNumberFormat="1" applyFont="1" applyFill="1"/>
    <xf numFmtId="168" fontId="2" fillId="0" borderId="0" xfId="1" applyNumberFormat="1" applyFont="1" applyBorder="1" applyAlignment="1">
      <alignment horizontal="center" vertical="top" wrapText="1"/>
    </xf>
    <xf numFmtId="0" fontId="27" fillId="10" borderId="6" xfId="0" applyFont="1" applyFill="1" applyBorder="1"/>
    <xf numFmtId="0" fontId="28" fillId="10" borderId="6" xfId="0" applyFont="1" applyFill="1" applyBorder="1"/>
    <xf numFmtId="0" fontId="28" fillId="10" borderId="7" xfId="0" applyFont="1" applyFill="1" applyBorder="1"/>
    <xf numFmtId="0" fontId="27" fillId="10" borderId="0" xfId="0" applyFont="1" applyFill="1" applyBorder="1"/>
    <xf numFmtId="0" fontId="28" fillId="10" borderId="0" xfId="0" applyFont="1" applyFill="1" applyBorder="1"/>
    <xf numFmtId="0" fontId="28" fillId="10" borderId="24" xfId="0" applyFont="1" applyFill="1" applyBorder="1"/>
    <xf numFmtId="0" fontId="27" fillId="10" borderId="26" xfId="0" applyFont="1" applyFill="1" applyBorder="1"/>
    <xf numFmtId="0" fontId="28" fillId="10" borderId="26" xfId="0" applyFont="1" applyFill="1" applyBorder="1"/>
    <xf numFmtId="0" fontId="28" fillId="10" borderId="27" xfId="0" applyFont="1" applyFill="1" applyBorder="1"/>
    <xf numFmtId="0" fontId="29" fillId="0" borderId="0" xfId="0" applyFont="1"/>
    <xf numFmtId="168" fontId="0" fillId="0" borderId="0" xfId="0" applyNumberFormat="1"/>
    <xf numFmtId="167" fontId="0" fillId="0" borderId="0" xfId="2" applyNumberFormat="1" applyFont="1"/>
    <xf numFmtId="167" fontId="0" fillId="0" borderId="0" xfId="0" applyNumberFormat="1"/>
    <xf numFmtId="0" fontId="2" fillId="0" borderId="0" xfId="0" applyFont="1" applyAlignment="1">
      <alignment horizontal="left" vertical="top" wrapText="1"/>
    </xf>
    <xf numFmtId="43" fontId="0" fillId="0" borderId="0" xfId="0" applyNumberFormat="1"/>
    <xf numFmtId="0" fontId="2" fillId="0" borderId="0" xfId="0" applyFont="1" applyAlignment="1">
      <alignment vertical="top" wrapText="1"/>
    </xf>
    <xf numFmtId="0" fontId="0" fillId="8" borderId="0" xfId="0" applyFill="1"/>
    <xf numFmtId="9" fontId="0" fillId="8" borderId="0" xfId="2" applyFont="1" applyFill="1"/>
    <xf numFmtId="0" fontId="2" fillId="8" borderId="0" xfId="0" applyFont="1" applyFill="1" applyBorder="1" applyAlignment="1">
      <alignment horizontal="center" vertical="top" wrapText="1"/>
    </xf>
    <xf numFmtId="168" fontId="2" fillId="8" borderId="0" xfId="1" applyNumberFormat="1" applyFont="1" applyFill="1" applyBorder="1" applyAlignment="1">
      <alignment horizontal="center" vertical="top" wrapText="1"/>
    </xf>
    <xf numFmtId="0" fontId="0" fillId="11" borderId="0" xfId="0" applyFill="1"/>
    <xf numFmtId="9" fontId="0" fillId="11" borderId="0" xfId="2" applyFont="1" applyFill="1"/>
    <xf numFmtId="0" fontId="2" fillId="11" borderId="0" xfId="0" applyFont="1" applyFill="1" applyBorder="1" applyAlignment="1">
      <alignment horizontal="center" vertical="top" wrapText="1"/>
    </xf>
    <xf numFmtId="168" fontId="2" fillId="11" borderId="0" xfId="1" applyNumberFormat="1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9" borderId="0" xfId="0" applyFont="1" applyFill="1" applyAlignment="1">
      <alignment horizontal="center" vertical="top" wrapText="1"/>
    </xf>
    <xf numFmtId="0" fontId="2" fillId="9" borderId="0" xfId="0" applyFont="1" applyFill="1" applyAlignment="1">
      <alignment horizontal="center" vertical="top"/>
    </xf>
    <xf numFmtId="0" fontId="30" fillId="10" borderId="5" xfId="0" applyFont="1" applyFill="1" applyBorder="1"/>
    <xf numFmtId="0" fontId="31" fillId="10" borderId="23" xfId="0" applyFont="1" applyFill="1" applyBorder="1"/>
    <xf numFmtId="0" fontId="31" fillId="10" borderId="25" xfId="0" applyFont="1" applyFill="1" applyBorder="1"/>
    <xf numFmtId="10" fontId="2" fillId="0" borderId="0" xfId="0" applyNumberFormat="1" applyFont="1" applyFill="1"/>
    <xf numFmtId="0" fontId="0" fillId="0" borderId="0" xfId="0" applyFont="1" applyFill="1"/>
    <xf numFmtId="0" fontId="32" fillId="10" borderId="0" xfId="0" applyFont="1" applyFill="1" applyBorder="1"/>
    <xf numFmtId="0" fontId="0" fillId="0" borderId="0" xfId="0" applyBorder="1"/>
    <xf numFmtId="0" fontId="19" fillId="0" borderId="0" xfId="0" applyFont="1" applyFill="1" applyBorder="1"/>
    <xf numFmtId="0" fontId="0" fillId="0" borderId="0" xfId="0" applyFill="1" applyBorder="1"/>
    <xf numFmtId="0" fontId="0" fillId="0" borderId="0" xfId="0" applyFont="1" applyBorder="1"/>
    <xf numFmtId="0" fontId="2" fillId="0" borderId="0" xfId="0" applyFont="1" applyBorder="1"/>
    <xf numFmtId="0" fontId="0" fillId="8" borderId="0" xfId="0" applyFill="1" applyBorder="1"/>
    <xf numFmtId="0" fontId="0" fillId="11" borderId="0" xfId="0" applyFill="1" applyBorder="1"/>
  </cellXfs>
  <cellStyles count="87">
    <cellStyle name="Comma" xfId="1" builtinId="3"/>
    <cellStyle name="Comma 2" xfId="58"/>
    <cellStyle name="Comma 2 2" xfId="59"/>
    <cellStyle name="Comma 3" xfId="60"/>
    <cellStyle name="Comma 4" xfId="64"/>
    <cellStyle name="Currency" xfId="86" builtinId="4"/>
    <cellStyle name="Currency 2" xfId="55"/>
    <cellStyle name="Hyperlink 2" xfId="9"/>
    <cellStyle name="Normal" xfId="0" builtinId="0"/>
    <cellStyle name="Normal 10" xfId="65"/>
    <cellStyle name="Normal 100" xfId="10"/>
    <cellStyle name="Normal 101" xfId="11"/>
    <cellStyle name="Normal 102" xfId="12"/>
    <cellStyle name="Normal 103" xfId="13"/>
    <cellStyle name="Normal 104" xfId="14"/>
    <cellStyle name="Normal 105" xfId="15"/>
    <cellStyle name="Normal 106" xfId="16"/>
    <cellStyle name="Normal 107" xfId="5"/>
    <cellStyle name="Normal 108" xfId="6"/>
    <cellStyle name="Normal 109" xfId="17"/>
    <cellStyle name="Normal 11" xfId="66"/>
    <cellStyle name="Normal 110" xfId="18"/>
    <cellStyle name="Normal 111" xfId="19"/>
    <cellStyle name="Normal 112" xfId="20"/>
    <cellStyle name="Normal 113" xfId="21"/>
    <cellStyle name="Normal 114" xfId="22"/>
    <cellStyle name="Normal 115" xfId="23"/>
    <cellStyle name="Normal 116" xfId="24"/>
    <cellStyle name="Normal 117" xfId="25"/>
    <cellStyle name="Normal 118" xfId="26"/>
    <cellStyle name="Normal 119" xfId="27"/>
    <cellStyle name="Normal 12" xfId="67"/>
    <cellStyle name="Normal 120" xfId="28"/>
    <cellStyle name="Normal 121" xfId="29"/>
    <cellStyle name="Normal 122" xfId="30"/>
    <cellStyle name="Normal 123" xfId="31"/>
    <cellStyle name="Normal 124" xfId="32"/>
    <cellStyle name="Normal 125" xfId="33"/>
    <cellStyle name="Normal 126" xfId="34"/>
    <cellStyle name="Normal 127" xfId="35"/>
    <cellStyle name="Normal 128" xfId="36"/>
    <cellStyle name="Normal 129" xfId="37"/>
    <cellStyle name="Normal 13" xfId="68"/>
    <cellStyle name="Normal 130" xfId="38"/>
    <cellStyle name="Normal 131" xfId="39"/>
    <cellStyle name="Normal 132" xfId="40"/>
    <cellStyle name="Normal 133" xfId="8"/>
    <cellStyle name="Normal 134" xfId="41"/>
    <cellStyle name="Normal 135" xfId="42"/>
    <cellStyle name="Normal 136" xfId="43"/>
    <cellStyle name="Normal 137" xfId="44"/>
    <cellStyle name="Normal 138" xfId="45"/>
    <cellStyle name="Normal 139" xfId="46"/>
    <cellStyle name="Normal 14" xfId="69"/>
    <cellStyle name="Normal 140" xfId="47"/>
    <cellStyle name="Normal 141" xfId="48"/>
    <cellStyle name="Normal 142" xfId="49"/>
    <cellStyle name="Normal 15" xfId="70"/>
    <cellStyle name="Normal 16" xfId="71"/>
    <cellStyle name="Normal 17" xfId="72"/>
    <cellStyle name="Normal 18" xfId="73"/>
    <cellStyle name="Normal 2" xfId="3"/>
    <cellStyle name="Normal 2 2" xfId="74"/>
    <cellStyle name="Normal 3" xfId="57"/>
    <cellStyle name="Normal 4" xfId="61"/>
    <cellStyle name="Normal 4 2" xfId="75"/>
    <cellStyle name="Normal 4 3" xfId="76"/>
    <cellStyle name="Normal 5" xfId="62"/>
    <cellStyle name="Normal 5 2" xfId="77"/>
    <cellStyle name="Normal 5 3" xfId="78"/>
    <cellStyle name="Normal 6" xfId="63"/>
    <cellStyle name="Normal 6 2" xfId="79"/>
    <cellStyle name="Normal 6 3" xfId="80"/>
    <cellStyle name="Normal 7" xfId="81"/>
    <cellStyle name="Normal 7 2" xfId="82"/>
    <cellStyle name="Normal 7 3" xfId="83"/>
    <cellStyle name="Normal 8" xfId="84"/>
    <cellStyle name="Normal 9" xfId="85"/>
    <cellStyle name="Normal 94" xfId="50"/>
    <cellStyle name="Normal 95" xfId="4"/>
    <cellStyle name="Normal 96" xfId="7"/>
    <cellStyle name="Normal 97" xfId="51"/>
    <cellStyle name="Normal 98" xfId="52"/>
    <cellStyle name="Normal 99" xfId="53"/>
    <cellStyle name="Percent" xfId="2" builtinId="5"/>
    <cellStyle name="Percent 2" xfId="54"/>
    <cellStyle name="Percent 3" xfId="5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teve.shish\Local%20Settings\Temporary%20Internet%20Files\Content.Outlook\QMP5FSAX\Average%20Annual%20FT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ortionment\Sch%20Finance\0ArchiveFinancial%20Summaries-rg\0910\0910%20Fin%20Rept%20Summ\0910%20Section%203-Revised%20Final\0910%20%231Exp_Rev_FB%20per%20pupil%20-%20Final%205.9.2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vy%20Study\Maps\Macro%20Maps\LEA%20non%20LEA%20ma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aulam\Local%20Settings\Temporary%20Internet%20Files\Content.Outlook\S96NNBZ9\state%20shift%20mode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erce\k-12\windows\TEMP\03lea_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ENROLL\requests\2001-02\DG_levy_res_enro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erce\k-12\02Sup\Denise\Levies\ToSend\02lea_cDenise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verage Annual FTES (2)"/>
      <sheetName val="Average Annual FTES"/>
      <sheetName val="2005-06"/>
      <sheetName val="2006-07"/>
      <sheetName val="2007-08"/>
      <sheetName val="2008-09"/>
      <sheetName val="2009-10"/>
      <sheetName val="2010-1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0910 ENROLLMENT"/>
      <sheetName val="0809 OUTPUT TO PAM"/>
      <sheetName val="Exp_Rev_FB by County 0910"/>
      <sheetName val="Exp_Rev_FB by County"/>
      <sheetName val="Master by county 0910"/>
      <sheetName val="Master by county"/>
      <sheetName val="Master 0910"/>
      <sheetName val="Master0809"/>
      <sheetName val="0910  Exp_Rev_FB by enroll "/>
      <sheetName val=" 0809 Exp_Rev_FB by enroll"/>
      <sheetName val="0910 Access"/>
      <sheetName val="0809 Access"/>
      <sheetName val="0910 enrollment_Rev_Exp by size"/>
      <sheetName val="0809 enrollment_Rev_Exp by size"/>
      <sheetName val="report comparison verify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">
          <cell r="A12" t="str">
            <v>17001</v>
          </cell>
          <cell r="B12" t="str">
            <v>SEATTLE</v>
          </cell>
          <cell r="C12">
            <v>43769.920000000013</v>
          </cell>
          <cell r="D12">
            <v>528663175.86000001</v>
          </cell>
          <cell r="E12">
            <v>12078.230343121482</v>
          </cell>
          <cell r="F12">
            <v>518171211.74000001</v>
          </cell>
          <cell r="G12">
            <v>11838.523162482359</v>
          </cell>
          <cell r="H12">
            <v>119859712.04000001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2738.403726577521</v>
          </cell>
          <cell r="O12">
            <v>3377158.54</v>
          </cell>
          <cell r="P12">
            <v>0</v>
          </cell>
          <cell r="Q12">
            <v>0</v>
          </cell>
          <cell r="R12">
            <v>446642</v>
          </cell>
          <cell r="S12">
            <v>0</v>
          </cell>
          <cell r="T12">
            <v>0</v>
          </cell>
          <cell r="U12">
            <v>0</v>
          </cell>
          <cell r="V12">
            <v>1470.76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3161323.62</v>
          </cell>
          <cell r="AB12">
            <v>0</v>
          </cell>
          <cell r="AC12">
            <v>1845530.53</v>
          </cell>
          <cell r="AD12">
            <v>0</v>
          </cell>
          <cell r="AE12">
            <v>12758880.529999999</v>
          </cell>
          <cell r="AF12">
            <v>64164.53</v>
          </cell>
          <cell r="AG12">
            <v>1859363.11</v>
          </cell>
          <cell r="AH12">
            <v>11904.52</v>
          </cell>
          <cell r="AI12">
            <v>2509506.17</v>
          </cell>
          <cell r="AJ12">
            <v>330419.18</v>
          </cell>
          <cell r="AK12">
            <v>26366363.489999995</v>
          </cell>
          <cell r="AL12">
            <v>602.38546220783553</v>
          </cell>
          <cell r="AM12">
            <v>204679411.75999999</v>
          </cell>
          <cell r="AN12">
            <v>8375956.5300000003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30879944.050000001</v>
          </cell>
          <cell r="AT12">
            <v>0</v>
          </cell>
          <cell r="AU12">
            <v>63610.47</v>
          </cell>
          <cell r="AV12">
            <v>4876552.67</v>
          </cell>
          <cell r="AW12">
            <v>836410.17</v>
          </cell>
          <cell r="AX12">
            <v>1818733.8</v>
          </cell>
          <cell r="AY12">
            <v>0</v>
          </cell>
          <cell r="AZ12">
            <v>4822100.84</v>
          </cell>
          <cell r="BA12">
            <v>15306501.93</v>
          </cell>
          <cell r="BB12">
            <v>404751.96</v>
          </cell>
          <cell r="BC12">
            <v>810918.07</v>
          </cell>
          <cell r="BD12">
            <v>27643.96</v>
          </cell>
          <cell r="BE12">
            <v>411870.14</v>
          </cell>
          <cell r="BF12">
            <v>19255369.98</v>
          </cell>
          <cell r="BG12">
            <v>292224.78000000003</v>
          </cell>
          <cell r="BH12">
            <v>0</v>
          </cell>
          <cell r="BI12">
            <v>0</v>
          </cell>
          <cell r="BJ12">
            <v>2131000</v>
          </cell>
          <cell r="BK12">
            <v>0</v>
          </cell>
          <cell r="BL12">
            <v>294993001.1099999</v>
          </cell>
          <cell r="BM12">
            <v>6739.6285190834205</v>
          </cell>
          <cell r="BN12">
            <v>0</v>
          </cell>
          <cell r="BO12">
            <v>47930.76</v>
          </cell>
          <cell r="BP12">
            <v>2790.04</v>
          </cell>
          <cell r="BQ12">
            <v>0</v>
          </cell>
          <cell r="BR12">
            <v>158159.82</v>
          </cell>
          <cell r="BS12">
            <v>208880.62</v>
          </cell>
          <cell r="BT12">
            <v>346275.99</v>
          </cell>
          <cell r="BU12">
            <v>0</v>
          </cell>
          <cell r="BV12">
            <v>19786731</v>
          </cell>
          <cell r="BW12">
            <v>0</v>
          </cell>
          <cell r="BX12">
            <v>0</v>
          </cell>
          <cell r="BY12">
            <v>0</v>
          </cell>
          <cell r="BZ12">
            <v>536033.31999999995</v>
          </cell>
          <cell r="CA12">
            <v>10716296.699999999</v>
          </cell>
          <cell r="CB12">
            <v>469282.96</v>
          </cell>
          <cell r="CC12">
            <v>0</v>
          </cell>
          <cell r="CD12">
            <v>13407647.25</v>
          </cell>
          <cell r="CE12">
            <v>4259420.91</v>
          </cell>
          <cell r="CF12">
            <v>112469.47</v>
          </cell>
          <cell r="CG12">
            <v>992434.45</v>
          </cell>
          <cell r="CH12">
            <v>93940.49</v>
          </cell>
          <cell r="CI12">
            <v>0</v>
          </cell>
          <cell r="CJ12">
            <v>215991.6</v>
          </cell>
          <cell r="CK12">
            <v>801865.12</v>
          </cell>
          <cell r="CL12">
            <v>0</v>
          </cell>
          <cell r="CM12">
            <v>0</v>
          </cell>
          <cell r="CN12">
            <v>0</v>
          </cell>
          <cell r="CO12">
            <v>214308</v>
          </cell>
          <cell r="CP12">
            <v>0</v>
          </cell>
          <cell r="CQ12">
            <v>7923075.7400000002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723817.39</v>
          </cell>
          <cell r="CW12">
            <v>793316.62</v>
          </cell>
          <cell r="CX12">
            <v>4007009.12</v>
          </cell>
          <cell r="CY12">
            <v>0</v>
          </cell>
          <cell r="CZ12">
            <v>0</v>
          </cell>
          <cell r="DA12">
            <v>189448.35</v>
          </cell>
          <cell r="DB12">
            <v>0</v>
          </cell>
          <cell r="DC12">
            <v>0</v>
          </cell>
          <cell r="DD12">
            <v>1335403.56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443836.95</v>
          </cell>
          <cell r="DT12">
            <v>0</v>
          </cell>
          <cell r="DU12">
            <v>0</v>
          </cell>
          <cell r="DV12">
            <v>412725.95</v>
          </cell>
          <cell r="DW12">
            <v>67990211.560000002</v>
          </cell>
          <cell r="DX12">
            <v>1553.3547139222549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7344867.9699999997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43715.91</v>
          </cell>
          <cell r="EO12">
            <v>0</v>
          </cell>
          <cell r="EP12">
            <v>0</v>
          </cell>
          <cell r="EQ12">
            <v>1573339.66</v>
          </cell>
          <cell r="ER12">
            <v>8961923.5399999991</v>
          </cell>
          <cell r="ES12">
            <v>204.75074069132401</v>
          </cell>
          <cell r="ET12">
            <v>55854374.560000002</v>
          </cell>
          <cell r="EU12">
            <v>1276.090396326975</v>
          </cell>
        </row>
        <row r="13">
          <cell r="A13" t="str">
            <v>32081</v>
          </cell>
          <cell r="B13" t="str">
            <v>SPOKANE</v>
          </cell>
          <cell r="C13">
            <v>28681.467777777776</v>
          </cell>
          <cell r="D13">
            <v>298447642.30000001</v>
          </cell>
          <cell r="E13">
            <v>10405.591673771849</v>
          </cell>
          <cell r="F13">
            <v>303397862.94999999</v>
          </cell>
          <cell r="G13">
            <v>10578.184676624911</v>
          </cell>
          <cell r="H13">
            <v>44723535.210000001</v>
          </cell>
          <cell r="I13">
            <v>0</v>
          </cell>
          <cell r="J13">
            <v>0</v>
          </cell>
          <cell r="K13">
            <v>113.11</v>
          </cell>
          <cell r="L13">
            <v>0</v>
          </cell>
          <cell r="M13">
            <v>0</v>
          </cell>
          <cell r="N13">
            <v>1559.3221611430781</v>
          </cell>
          <cell r="O13">
            <v>37075.5</v>
          </cell>
          <cell r="P13">
            <v>0</v>
          </cell>
          <cell r="Q13">
            <v>20692.099999999999</v>
          </cell>
          <cell r="R13">
            <v>0</v>
          </cell>
          <cell r="S13">
            <v>93614.5</v>
          </cell>
          <cell r="T13">
            <v>2066414.52</v>
          </cell>
          <cell r="U13">
            <v>71548.66</v>
          </cell>
          <cell r="V13">
            <v>765107.16</v>
          </cell>
          <cell r="W13">
            <v>53816.83</v>
          </cell>
          <cell r="X13">
            <v>99245.14</v>
          </cell>
          <cell r="Y13">
            <v>0</v>
          </cell>
          <cell r="Z13">
            <v>163513.85999999999</v>
          </cell>
          <cell r="AA13">
            <v>2973837.49</v>
          </cell>
          <cell r="AB13">
            <v>0</v>
          </cell>
          <cell r="AC13">
            <v>460015.98</v>
          </cell>
          <cell r="AD13">
            <v>0</v>
          </cell>
          <cell r="AE13">
            <v>2392694.46</v>
          </cell>
          <cell r="AF13">
            <v>32029.919999999998</v>
          </cell>
          <cell r="AG13">
            <v>263577.55</v>
          </cell>
          <cell r="AH13">
            <v>138536.85</v>
          </cell>
          <cell r="AI13">
            <v>68963.75</v>
          </cell>
          <cell r="AJ13">
            <v>0</v>
          </cell>
          <cell r="AK13">
            <v>9700684.2699999996</v>
          </cell>
          <cell r="AL13">
            <v>338.22133320234155</v>
          </cell>
          <cell r="AM13">
            <v>136766818.62</v>
          </cell>
          <cell r="AN13">
            <v>5302040.75</v>
          </cell>
          <cell r="AO13">
            <v>12890739.76</v>
          </cell>
          <cell r="AP13">
            <v>0</v>
          </cell>
          <cell r="AQ13">
            <v>0</v>
          </cell>
          <cell r="AR13">
            <v>27282</v>
          </cell>
          <cell r="AS13">
            <v>21043245.170000002</v>
          </cell>
          <cell r="AT13">
            <v>0</v>
          </cell>
          <cell r="AU13">
            <v>43355.65</v>
          </cell>
          <cell r="AV13">
            <v>4378694.22</v>
          </cell>
          <cell r="AW13">
            <v>0</v>
          </cell>
          <cell r="AX13">
            <v>2333173.96</v>
          </cell>
          <cell r="AY13">
            <v>0</v>
          </cell>
          <cell r="AZ13">
            <v>982706.53</v>
          </cell>
          <cell r="BA13">
            <v>10049655.060000001</v>
          </cell>
          <cell r="BB13">
            <v>265294.23</v>
          </cell>
          <cell r="BC13">
            <v>512649.84</v>
          </cell>
          <cell r="BD13">
            <v>0</v>
          </cell>
          <cell r="BE13">
            <v>340773.02</v>
          </cell>
          <cell r="BF13">
            <v>6299041.2300000004</v>
          </cell>
          <cell r="BG13">
            <v>2001361.52</v>
          </cell>
          <cell r="BH13">
            <v>0</v>
          </cell>
          <cell r="BI13">
            <v>0</v>
          </cell>
          <cell r="BJ13">
            <v>0</v>
          </cell>
          <cell r="BK13">
            <v>51827.9</v>
          </cell>
          <cell r="BL13">
            <v>203288659.46000004</v>
          </cell>
          <cell r="BM13">
            <v>7087.8053046332179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267781.93</v>
          </cell>
          <cell r="BU13">
            <v>530.37</v>
          </cell>
          <cell r="BV13">
            <v>13114879</v>
          </cell>
          <cell r="BW13">
            <v>35.049999999999997</v>
          </cell>
          <cell r="BX13">
            <v>0</v>
          </cell>
          <cell r="BY13">
            <v>38838.9</v>
          </cell>
          <cell r="BZ13">
            <v>0</v>
          </cell>
          <cell r="CA13">
            <v>6152276</v>
          </cell>
          <cell r="CB13">
            <v>373928</v>
          </cell>
          <cell r="CC13">
            <v>56861</v>
          </cell>
          <cell r="CD13">
            <v>9991163.8599999994</v>
          </cell>
          <cell r="CE13">
            <v>2318810.91</v>
          </cell>
          <cell r="CF13">
            <v>0</v>
          </cell>
          <cell r="CG13">
            <v>254000</v>
          </cell>
          <cell r="CH13">
            <v>0</v>
          </cell>
          <cell r="CI13">
            <v>0</v>
          </cell>
          <cell r="CJ13">
            <v>0</v>
          </cell>
          <cell r="CK13">
            <v>232461.29</v>
          </cell>
          <cell r="CL13">
            <v>0</v>
          </cell>
          <cell r="CM13">
            <v>0</v>
          </cell>
          <cell r="CN13">
            <v>0</v>
          </cell>
          <cell r="CO13">
            <v>19335.48</v>
          </cell>
          <cell r="CP13">
            <v>235743.17</v>
          </cell>
          <cell r="CQ13">
            <v>7187253.1600000001</v>
          </cell>
          <cell r="CR13">
            <v>992298.73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176573</v>
          </cell>
          <cell r="DB13">
            <v>0</v>
          </cell>
          <cell r="DC13">
            <v>0</v>
          </cell>
          <cell r="DD13">
            <v>768362.19</v>
          </cell>
          <cell r="DE13">
            <v>0</v>
          </cell>
          <cell r="DF13">
            <v>543327.13</v>
          </cell>
          <cell r="DG13">
            <v>0</v>
          </cell>
          <cell r="DH13">
            <v>0</v>
          </cell>
          <cell r="DI13">
            <v>0</v>
          </cell>
          <cell r="DJ13">
            <v>800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811592.45</v>
          </cell>
          <cell r="DT13">
            <v>1558.6</v>
          </cell>
          <cell r="DU13">
            <v>0</v>
          </cell>
          <cell r="DV13">
            <v>664356.09</v>
          </cell>
          <cell r="DW13">
            <v>44202766.31000001</v>
          </cell>
          <cell r="DX13">
            <v>1541.1612352784832</v>
          </cell>
          <cell r="DY13">
            <v>72466.91</v>
          </cell>
          <cell r="DZ13">
            <v>21245.06</v>
          </cell>
          <cell r="EA13">
            <v>0</v>
          </cell>
          <cell r="EB13">
            <v>37665.980000000003</v>
          </cell>
          <cell r="EC13">
            <v>25215.1</v>
          </cell>
          <cell r="ED13">
            <v>0</v>
          </cell>
          <cell r="EE13">
            <v>0</v>
          </cell>
          <cell r="EF13">
            <v>3116</v>
          </cell>
          <cell r="EG13">
            <v>1292539.23</v>
          </cell>
          <cell r="EH13">
            <v>0</v>
          </cell>
          <cell r="EI13">
            <v>11894.87</v>
          </cell>
          <cell r="EJ13">
            <v>0</v>
          </cell>
          <cell r="EK13">
            <v>0</v>
          </cell>
          <cell r="EL13">
            <v>1478.15</v>
          </cell>
          <cell r="EM13">
            <v>0</v>
          </cell>
          <cell r="EN13">
            <v>16483.29</v>
          </cell>
          <cell r="EO13">
            <v>0</v>
          </cell>
          <cell r="EP13">
            <v>0</v>
          </cell>
          <cell r="EQ13">
            <v>0</v>
          </cell>
          <cell r="ER13">
            <v>1482104.59</v>
          </cell>
          <cell r="ES13">
            <v>51.674642367791428</v>
          </cell>
          <cell r="ET13">
            <v>21447312.030000001</v>
          </cell>
          <cell r="EU13">
            <v>747.77595749884347</v>
          </cell>
        </row>
        <row r="14">
          <cell r="A14" t="str">
            <v>27010</v>
          </cell>
          <cell r="B14" t="str">
            <v>TACOMA</v>
          </cell>
          <cell r="C14">
            <v>27900.562222222223</v>
          </cell>
          <cell r="D14">
            <v>308981109.56999999</v>
          </cell>
          <cell r="E14">
            <v>11074.368577558731</v>
          </cell>
          <cell r="F14">
            <v>315503307.61000001</v>
          </cell>
          <cell r="G14">
            <v>11308.134405933517</v>
          </cell>
          <cell r="H14">
            <v>69052008.25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2474.9325013601874</v>
          </cell>
          <cell r="O14">
            <v>451716.71</v>
          </cell>
          <cell r="P14">
            <v>0</v>
          </cell>
          <cell r="Q14">
            <v>0</v>
          </cell>
          <cell r="R14">
            <v>0</v>
          </cell>
          <cell r="S14">
            <v>68422.47</v>
          </cell>
          <cell r="T14">
            <v>0</v>
          </cell>
          <cell r="U14">
            <v>0</v>
          </cell>
          <cell r="V14">
            <v>345156.39</v>
          </cell>
          <cell r="W14">
            <v>29906.05</v>
          </cell>
          <cell r="X14">
            <v>0</v>
          </cell>
          <cell r="Y14">
            <v>0</v>
          </cell>
          <cell r="Z14">
            <v>83469.490000000005</v>
          </cell>
          <cell r="AA14">
            <v>2582723.7400000002</v>
          </cell>
          <cell r="AB14">
            <v>0</v>
          </cell>
          <cell r="AC14">
            <v>478051.6</v>
          </cell>
          <cell r="AD14">
            <v>0</v>
          </cell>
          <cell r="AE14">
            <v>201685.87</v>
          </cell>
          <cell r="AF14">
            <v>52689.62</v>
          </cell>
          <cell r="AG14">
            <v>562554.29</v>
          </cell>
          <cell r="AH14">
            <v>56545.71</v>
          </cell>
          <cell r="AI14">
            <v>2074481.26</v>
          </cell>
          <cell r="AJ14">
            <v>74650.23</v>
          </cell>
          <cell r="AK14">
            <v>7062053.4300000006</v>
          </cell>
          <cell r="AL14">
            <v>253.11509401682309</v>
          </cell>
          <cell r="AM14">
            <v>131528294.63</v>
          </cell>
          <cell r="AN14">
            <v>5806505.2800000003</v>
          </cell>
          <cell r="AO14">
            <v>2937976.67</v>
          </cell>
          <cell r="AP14">
            <v>0</v>
          </cell>
          <cell r="AQ14">
            <v>0</v>
          </cell>
          <cell r="AR14">
            <v>879562.17</v>
          </cell>
          <cell r="AS14">
            <v>19126114.440000001</v>
          </cell>
          <cell r="AT14">
            <v>0</v>
          </cell>
          <cell r="AU14">
            <v>8638.2199999999993</v>
          </cell>
          <cell r="AV14">
            <v>5183368.26</v>
          </cell>
          <cell r="AW14">
            <v>1126249.3899999999</v>
          </cell>
          <cell r="AX14">
            <v>1672019.25</v>
          </cell>
          <cell r="AY14">
            <v>0</v>
          </cell>
          <cell r="AZ14">
            <v>1687662.94</v>
          </cell>
          <cell r="BA14">
            <v>9888324.3000000007</v>
          </cell>
          <cell r="BB14">
            <v>258039.75</v>
          </cell>
          <cell r="BC14">
            <v>516518.27</v>
          </cell>
          <cell r="BD14">
            <v>0</v>
          </cell>
          <cell r="BE14">
            <v>386543.15</v>
          </cell>
          <cell r="BF14">
            <v>5565471.96</v>
          </cell>
          <cell r="BG14">
            <v>15700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186586988.67999998</v>
          </cell>
          <cell r="BM14">
            <v>6687.5709239789903</v>
          </cell>
          <cell r="BN14">
            <v>283362.42</v>
          </cell>
          <cell r="BO14">
            <v>0</v>
          </cell>
          <cell r="BP14">
            <v>0</v>
          </cell>
          <cell r="BQ14">
            <v>94795.21</v>
          </cell>
          <cell r="BR14">
            <v>72295.39</v>
          </cell>
          <cell r="BS14">
            <v>450453.02</v>
          </cell>
          <cell r="BT14">
            <v>105000</v>
          </cell>
          <cell r="BU14">
            <v>0</v>
          </cell>
          <cell r="BV14">
            <v>12664469</v>
          </cell>
          <cell r="BW14">
            <v>1570.65</v>
          </cell>
          <cell r="BX14">
            <v>0</v>
          </cell>
          <cell r="BY14">
            <v>0</v>
          </cell>
          <cell r="BZ14">
            <v>0</v>
          </cell>
          <cell r="CA14">
            <v>6775342.8099999996</v>
          </cell>
          <cell r="CB14">
            <v>354177.23</v>
          </cell>
          <cell r="CC14">
            <v>0</v>
          </cell>
          <cell r="CD14">
            <v>10192565.43</v>
          </cell>
          <cell r="CE14">
            <v>2484258.0499999998</v>
          </cell>
          <cell r="CF14">
            <v>0</v>
          </cell>
          <cell r="CG14">
            <v>1519793.69</v>
          </cell>
          <cell r="CH14">
            <v>0</v>
          </cell>
          <cell r="CI14">
            <v>0</v>
          </cell>
          <cell r="CJ14">
            <v>0</v>
          </cell>
          <cell r="CK14">
            <v>234766.53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99411.87</v>
          </cell>
          <cell r="CQ14">
            <v>8094318.3700000001</v>
          </cell>
          <cell r="CR14">
            <v>-894.34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4804191.49</v>
          </cell>
          <cell r="CY14">
            <v>0</v>
          </cell>
          <cell r="CZ14">
            <v>0</v>
          </cell>
          <cell r="DA14">
            <v>113598.65</v>
          </cell>
          <cell r="DB14">
            <v>0</v>
          </cell>
          <cell r="DC14">
            <v>0</v>
          </cell>
          <cell r="DD14">
            <v>96616.47</v>
          </cell>
          <cell r="DE14">
            <v>0</v>
          </cell>
          <cell r="DF14">
            <v>367356.93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719256.75</v>
          </cell>
          <cell r="DW14">
            <v>49076252.599999994</v>
          </cell>
          <cell r="DX14">
            <v>1758.970023941373</v>
          </cell>
          <cell r="DY14">
            <v>0</v>
          </cell>
          <cell r="DZ14">
            <v>1477629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285477.28000000003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12000</v>
          </cell>
          <cell r="EM14">
            <v>0</v>
          </cell>
          <cell r="EN14">
            <v>10220.51</v>
          </cell>
          <cell r="EO14">
            <v>0</v>
          </cell>
          <cell r="EP14">
            <v>0</v>
          </cell>
          <cell r="EQ14">
            <v>1940677.86</v>
          </cell>
          <cell r="ER14">
            <v>3726004.6500000004</v>
          </cell>
          <cell r="ES14">
            <v>133.54586263614124</v>
          </cell>
          <cell r="ET14">
            <v>39376176.509999998</v>
          </cell>
          <cell r="EU14">
            <v>1411.304051738344</v>
          </cell>
        </row>
        <row r="15">
          <cell r="A15" t="str">
            <v>17415</v>
          </cell>
          <cell r="B15" t="str">
            <v>KENT</v>
          </cell>
          <cell r="C15">
            <v>26335.456666666669</v>
          </cell>
          <cell r="D15">
            <v>244536685.22</v>
          </cell>
          <cell r="E15">
            <v>9285.4545229707419</v>
          </cell>
          <cell r="F15">
            <v>248941026.97999999</v>
          </cell>
          <cell r="G15">
            <v>9452.6945224796418</v>
          </cell>
          <cell r="H15">
            <v>45367824.920000002</v>
          </cell>
          <cell r="I15">
            <v>0</v>
          </cell>
          <cell r="J15">
            <v>0</v>
          </cell>
          <cell r="K15">
            <v>644.04999999999995</v>
          </cell>
          <cell r="L15">
            <v>0</v>
          </cell>
          <cell r="M15">
            <v>0</v>
          </cell>
          <cell r="N15">
            <v>1722.7143445522177</v>
          </cell>
          <cell r="O15">
            <v>949484.15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4529550.51</v>
          </cell>
          <cell r="W15">
            <v>87783.39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372946.09</v>
          </cell>
          <cell r="AD15">
            <v>0</v>
          </cell>
          <cell r="AE15">
            <v>554007.82999999996</v>
          </cell>
          <cell r="AF15">
            <v>77773.5</v>
          </cell>
          <cell r="AG15">
            <v>705881.39</v>
          </cell>
          <cell r="AH15">
            <v>38587.22</v>
          </cell>
          <cell r="AI15">
            <v>400999.03</v>
          </cell>
          <cell r="AJ15">
            <v>298689.61</v>
          </cell>
          <cell r="AK15">
            <v>8015702.7199999997</v>
          </cell>
          <cell r="AL15">
            <v>304.36923199990071</v>
          </cell>
          <cell r="AM15">
            <v>118628391.2</v>
          </cell>
          <cell r="AN15">
            <v>4622734.9400000004</v>
          </cell>
          <cell r="AO15">
            <v>2562374.2799999998</v>
          </cell>
          <cell r="AP15">
            <v>0</v>
          </cell>
          <cell r="AQ15">
            <v>0</v>
          </cell>
          <cell r="AR15">
            <v>8149.66</v>
          </cell>
          <cell r="AS15">
            <v>17139336.77</v>
          </cell>
          <cell r="AT15">
            <v>0</v>
          </cell>
          <cell r="AU15">
            <v>0</v>
          </cell>
          <cell r="AV15">
            <v>3025337.62</v>
          </cell>
          <cell r="AW15">
            <v>0</v>
          </cell>
          <cell r="AX15">
            <v>574122.61</v>
          </cell>
          <cell r="AY15">
            <v>0</v>
          </cell>
          <cell r="AZ15">
            <v>3559708.84</v>
          </cell>
          <cell r="BA15">
            <v>9357435.5500000007</v>
          </cell>
          <cell r="BB15">
            <v>244833.7</v>
          </cell>
          <cell r="BC15">
            <v>586994.07999999996</v>
          </cell>
          <cell r="BD15">
            <v>0</v>
          </cell>
          <cell r="BE15">
            <v>257654.81</v>
          </cell>
          <cell r="BF15">
            <v>4695758.04</v>
          </cell>
          <cell r="BG15">
            <v>4458.42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165267290.52000001</v>
          </cell>
          <cell r="BM15">
            <v>6275.4670485430479</v>
          </cell>
          <cell r="BN15">
            <v>0</v>
          </cell>
          <cell r="BO15">
            <v>10035.540000000001</v>
          </cell>
          <cell r="BP15">
            <v>0</v>
          </cell>
          <cell r="BQ15">
            <v>0</v>
          </cell>
          <cell r="BR15">
            <v>94558.34</v>
          </cell>
          <cell r="BS15">
            <v>104593.88</v>
          </cell>
          <cell r="BT15">
            <v>135125</v>
          </cell>
          <cell r="BU15">
            <v>0</v>
          </cell>
          <cell r="BV15">
            <v>11581901</v>
          </cell>
          <cell r="BW15">
            <v>0</v>
          </cell>
          <cell r="BX15">
            <v>0</v>
          </cell>
          <cell r="BY15">
            <v>0</v>
          </cell>
          <cell r="BZ15">
            <v>223961.36</v>
          </cell>
          <cell r="CA15">
            <v>5121164</v>
          </cell>
          <cell r="CB15">
            <v>187539</v>
          </cell>
          <cell r="CC15">
            <v>0</v>
          </cell>
          <cell r="CD15">
            <v>3754969.85</v>
          </cell>
          <cell r="CE15">
            <v>1678537.69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504715.25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152205.57999999999</v>
          </cell>
          <cell r="CQ15">
            <v>4937445.99</v>
          </cell>
          <cell r="CR15">
            <v>1001101.16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77058</v>
          </cell>
          <cell r="DB15">
            <v>0</v>
          </cell>
          <cell r="DC15">
            <v>0</v>
          </cell>
          <cell r="DD15">
            <v>21736.57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655855.66</v>
          </cell>
          <cell r="DW15">
            <v>30137909.989999998</v>
          </cell>
          <cell r="DX15">
            <v>1144.385319436901</v>
          </cell>
          <cell r="DY15">
            <v>144.06</v>
          </cell>
          <cell r="DZ15">
            <v>59009</v>
          </cell>
          <cell r="EA15">
            <v>0</v>
          </cell>
          <cell r="EB15">
            <v>0</v>
          </cell>
          <cell r="EC15">
            <v>1624.65</v>
          </cell>
          <cell r="ED15">
            <v>0</v>
          </cell>
          <cell r="EE15">
            <v>0</v>
          </cell>
          <cell r="EF15">
            <v>0</v>
          </cell>
          <cell r="EG15">
            <v>34437.599999999999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31732.2</v>
          </cell>
          <cell r="EM15">
            <v>0</v>
          </cell>
          <cell r="EN15">
            <v>24707.27</v>
          </cell>
          <cell r="EO15">
            <v>0</v>
          </cell>
          <cell r="EP15">
            <v>0</v>
          </cell>
          <cell r="EQ15">
            <v>0</v>
          </cell>
          <cell r="ER15">
            <v>151654.78</v>
          </cell>
          <cell r="ES15">
            <v>5.7585779475756187</v>
          </cell>
          <cell r="ET15">
            <v>22648335.52</v>
          </cell>
          <cell r="EU15">
            <v>859.99403035476746</v>
          </cell>
        </row>
        <row r="16">
          <cell r="A16" t="str">
            <v>06114</v>
          </cell>
          <cell r="B16" t="str">
            <v>EVERGREEN-Clark</v>
          </cell>
          <cell r="C16">
            <v>25598.655555555561</v>
          </cell>
          <cell r="D16">
            <v>235357204.53999999</v>
          </cell>
          <cell r="E16">
            <v>9194.1236534557574</v>
          </cell>
          <cell r="F16">
            <v>236622586.68000001</v>
          </cell>
          <cell r="G16">
            <v>9243.5552393159523</v>
          </cell>
          <cell r="H16">
            <v>35271329.539999999</v>
          </cell>
          <cell r="I16">
            <v>0</v>
          </cell>
          <cell r="J16">
            <v>0</v>
          </cell>
          <cell r="K16">
            <v>370.35</v>
          </cell>
          <cell r="L16">
            <v>0</v>
          </cell>
          <cell r="M16">
            <v>0</v>
          </cell>
          <cell r="N16">
            <v>1377.8731392143422</v>
          </cell>
          <cell r="O16">
            <v>161227.78</v>
          </cell>
          <cell r="P16">
            <v>0</v>
          </cell>
          <cell r="Q16">
            <v>76449.37</v>
          </cell>
          <cell r="R16">
            <v>96218.93</v>
          </cell>
          <cell r="S16">
            <v>28887.1</v>
          </cell>
          <cell r="T16">
            <v>0</v>
          </cell>
          <cell r="U16">
            <v>0</v>
          </cell>
          <cell r="V16">
            <v>696548.75</v>
          </cell>
          <cell r="W16">
            <v>67057.69</v>
          </cell>
          <cell r="X16">
            <v>207653.98</v>
          </cell>
          <cell r="Y16">
            <v>0</v>
          </cell>
          <cell r="Z16">
            <v>368102.09</v>
          </cell>
          <cell r="AA16">
            <v>2605008.17</v>
          </cell>
          <cell r="AB16">
            <v>0</v>
          </cell>
          <cell r="AC16">
            <v>267863.11</v>
          </cell>
          <cell r="AD16">
            <v>0</v>
          </cell>
          <cell r="AE16">
            <v>170147.89</v>
          </cell>
          <cell r="AF16">
            <v>58788.74</v>
          </cell>
          <cell r="AG16">
            <v>230379.02</v>
          </cell>
          <cell r="AH16">
            <v>90804.57</v>
          </cell>
          <cell r="AI16">
            <v>428340.13</v>
          </cell>
          <cell r="AJ16">
            <v>447933.45</v>
          </cell>
          <cell r="AK16">
            <v>6001410.7699999996</v>
          </cell>
          <cell r="AL16">
            <v>234.44242050038213</v>
          </cell>
          <cell r="AM16">
            <v>117930139.98999999</v>
          </cell>
          <cell r="AN16">
            <v>4548085.83</v>
          </cell>
          <cell r="AO16">
            <v>8071048.4400000004</v>
          </cell>
          <cell r="AP16">
            <v>277.97000000000003</v>
          </cell>
          <cell r="AQ16">
            <v>0</v>
          </cell>
          <cell r="AR16">
            <v>60046.17</v>
          </cell>
          <cell r="AS16">
            <v>15974444.300000001</v>
          </cell>
          <cell r="AT16">
            <v>0</v>
          </cell>
          <cell r="AU16">
            <v>43225.52</v>
          </cell>
          <cell r="AV16">
            <v>2658744.4300000002</v>
          </cell>
          <cell r="AW16">
            <v>0</v>
          </cell>
          <cell r="AX16">
            <v>896463.99</v>
          </cell>
          <cell r="AY16">
            <v>0</v>
          </cell>
          <cell r="AZ16">
            <v>1874532.92</v>
          </cell>
          <cell r="BA16">
            <v>7975684.6900000004</v>
          </cell>
          <cell r="BB16">
            <v>237660.72</v>
          </cell>
          <cell r="BC16">
            <v>427584.4</v>
          </cell>
          <cell r="BD16">
            <v>0</v>
          </cell>
          <cell r="BE16">
            <v>203266.14</v>
          </cell>
          <cell r="BF16">
            <v>6127269.9900000002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167028475.5</v>
          </cell>
          <cell r="BM16">
            <v>6524.892494354086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2466.62</v>
          </cell>
          <cell r="BS16">
            <v>2466.62</v>
          </cell>
          <cell r="BT16">
            <v>13976.06</v>
          </cell>
          <cell r="BU16">
            <v>0</v>
          </cell>
          <cell r="BV16">
            <v>11546426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4934989.6900000004</v>
          </cell>
          <cell r="CB16">
            <v>187152.34</v>
          </cell>
          <cell r="CC16">
            <v>60140.47</v>
          </cell>
          <cell r="CD16">
            <v>4267562.05</v>
          </cell>
          <cell r="CE16">
            <v>881246.98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331934.7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3777846.74</v>
          </cell>
          <cell r="CR16">
            <v>545753.44999999995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54474.53</v>
          </cell>
          <cell r="DB16">
            <v>0</v>
          </cell>
          <cell r="DC16">
            <v>0</v>
          </cell>
          <cell r="DD16">
            <v>405816.22</v>
          </cell>
          <cell r="DE16">
            <v>0</v>
          </cell>
          <cell r="DF16">
            <v>339967.21</v>
          </cell>
          <cell r="DG16">
            <v>0</v>
          </cell>
          <cell r="DH16">
            <v>0</v>
          </cell>
          <cell r="DI16">
            <v>0</v>
          </cell>
          <cell r="DJ16">
            <v>16062.11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448422.05</v>
          </cell>
          <cell r="DW16">
            <v>27814237.220000003</v>
          </cell>
          <cell r="DX16">
            <v>1086.5507041819469</v>
          </cell>
          <cell r="DY16">
            <v>0</v>
          </cell>
          <cell r="DZ16">
            <v>44127.17</v>
          </cell>
          <cell r="EA16">
            <v>0</v>
          </cell>
          <cell r="EB16">
            <v>85677.63</v>
          </cell>
          <cell r="EC16">
            <v>729.11</v>
          </cell>
          <cell r="ED16">
            <v>0</v>
          </cell>
          <cell r="EE16">
            <v>0</v>
          </cell>
          <cell r="EF16">
            <v>0</v>
          </cell>
          <cell r="EG16">
            <v>301083.03999999998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68959.8</v>
          </cell>
          <cell r="EM16">
            <v>0</v>
          </cell>
          <cell r="EN16">
            <v>6186.55</v>
          </cell>
          <cell r="EO16">
            <v>0</v>
          </cell>
          <cell r="EP16">
            <v>0</v>
          </cell>
          <cell r="EQ16">
            <v>0</v>
          </cell>
          <cell r="ER16">
            <v>506763.29999999993</v>
          </cell>
          <cell r="ES16">
            <v>19.796481065194822</v>
          </cell>
          <cell r="ET16">
            <v>11479171.58</v>
          </cell>
          <cell r="EU16">
            <v>448.42869013520232</v>
          </cell>
        </row>
        <row r="17">
          <cell r="A17" t="str">
            <v>17414</v>
          </cell>
          <cell r="B17" t="str">
            <v>LAKE WASHINGTON</v>
          </cell>
          <cell r="C17">
            <v>23172.882222222222</v>
          </cell>
          <cell r="D17">
            <v>215247346.91</v>
          </cell>
          <cell r="E17">
            <v>9288.7602347360607</v>
          </cell>
          <cell r="F17">
            <v>216255081.97999999</v>
          </cell>
          <cell r="G17">
            <v>9332.247922643679</v>
          </cell>
          <cell r="H17">
            <v>38986411.07</v>
          </cell>
          <cell r="I17">
            <v>0</v>
          </cell>
          <cell r="J17">
            <v>0</v>
          </cell>
          <cell r="K17">
            <v>129.76</v>
          </cell>
          <cell r="L17">
            <v>0</v>
          </cell>
          <cell r="M17">
            <v>0</v>
          </cell>
          <cell r="N17">
            <v>1682.4208769599177</v>
          </cell>
          <cell r="O17">
            <v>3312207.54</v>
          </cell>
          <cell r="P17">
            <v>0</v>
          </cell>
          <cell r="Q17">
            <v>0</v>
          </cell>
          <cell r="R17">
            <v>0</v>
          </cell>
          <cell r="S17">
            <v>151521</v>
          </cell>
          <cell r="T17">
            <v>0</v>
          </cell>
          <cell r="U17">
            <v>675832.82</v>
          </cell>
          <cell r="V17">
            <v>954106.47</v>
          </cell>
          <cell r="W17">
            <v>51134.61</v>
          </cell>
          <cell r="X17">
            <v>0</v>
          </cell>
          <cell r="Y17">
            <v>0</v>
          </cell>
          <cell r="Z17">
            <v>784869.43</v>
          </cell>
          <cell r="AA17">
            <v>4667644.59</v>
          </cell>
          <cell r="AB17">
            <v>1437.59</v>
          </cell>
          <cell r="AC17">
            <v>1261387.78</v>
          </cell>
          <cell r="AD17">
            <v>0</v>
          </cell>
          <cell r="AE17">
            <v>1362936.39</v>
          </cell>
          <cell r="AF17">
            <v>66736.94</v>
          </cell>
          <cell r="AG17">
            <v>553736.81000000006</v>
          </cell>
          <cell r="AH17">
            <v>466793.68</v>
          </cell>
          <cell r="AI17">
            <v>174010.66</v>
          </cell>
          <cell r="AJ17">
            <v>100892.3</v>
          </cell>
          <cell r="AK17">
            <v>14585248.610000001</v>
          </cell>
          <cell r="AL17">
            <v>629.41020759226524</v>
          </cell>
          <cell r="AM17">
            <v>105153185.73</v>
          </cell>
          <cell r="AN17">
            <v>2839943.91</v>
          </cell>
          <cell r="AO17">
            <v>0</v>
          </cell>
          <cell r="AP17">
            <v>0</v>
          </cell>
          <cell r="AQ17">
            <v>0</v>
          </cell>
          <cell r="AR17">
            <v>51709.53</v>
          </cell>
          <cell r="AS17">
            <v>14755727.449999999</v>
          </cell>
          <cell r="AT17">
            <v>0</v>
          </cell>
          <cell r="AU17">
            <v>17300.18</v>
          </cell>
          <cell r="AV17">
            <v>816075.86</v>
          </cell>
          <cell r="AW17">
            <v>0</v>
          </cell>
          <cell r="AX17">
            <v>596406.82999999996</v>
          </cell>
          <cell r="AY17">
            <v>0</v>
          </cell>
          <cell r="AZ17">
            <v>1116896.95</v>
          </cell>
          <cell r="BA17">
            <v>8162258.7800000003</v>
          </cell>
          <cell r="BB17">
            <v>214492.51</v>
          </cell>
          <cell r="BC17">
            <v>426142.86</v>
          </cell>
          <cell r="BD17">
            <v>0</v>
          </cell>
          <cell r="BE17">
            <v>78478.53</v>
          </cell>
          <cell r="BF17">
            <v>4718457.33</v>
          </cell>
          <cell r="BG17">
            <v>23692.97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138970769.42000002</v>
          </cell>
          <cell r="BM17">
            <v>5997.1292343915029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83490.91</v>
          </cell>
          <cell r="BS17">
            <v>83490.91</v>
          </cell>
          <cell r="BT17">
            <v>0</v>
          </cell>
          <cell r="BU17">
            <v>0</v>
          </cell>
          <cell r="BV17">
            <v>10226260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4473793.01</v>
          </cell>
          <cell r="CB17">
            <v>118681.79</v>
          </cell>
          <cell r="CC17">
            <v>0</v>
          </cell>
          <cell r="CD17">
            <v>1463238.82</v>
          </cell>
          <cell r="CE17">
            <v>678604.69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146619.79999999999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1317474.75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572479.03</v>
          </cell>
          <cell r="CY17">
            <v>0</v>
          </cell>
          <cell r="CZ17">
            <v>0</v>
          </cell>
          <cell r="DA17">
            <v>46976</v>
          </cell>
          <cell r="DB17">
            <v>0</v>
          </cell>
          <cell r="DC17">
            <v>0</v>
          </cell>
          <cell r="DD17">
            <v>28430</v>
          </cell>
          <cell r="DE17">
            <v>0</v>
          </cell>
          <cell r="DF17">
            <v>88478.48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341203.58</v>
          </cell>
          <cell r="DW17">
            <v>19585730.859999999</v>
          </cell>
          <cell r="DX17">
            <v>845.20046631134073</v>
          </cell>
          <cell r="DY17">
            <v>18404.2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80862.67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11000</v>
          </cell>
          <cell r="EO17">
            <v>0</v>
          </cell>
          <cell r="EP17">
            <v>0</v>
          </cell>
          <cell r="EQ17">
            <v>4016525.39</v>
          </cell>
          <cell r="ER17">
            <v>4126792.2600000002</v>
          </cell>
          <cell r="ES17">
            <v>178.08713738865458</v>
          </cell>
          <cell r="ET17">
            <v>17016366.02</v>
          </cell>
          <cell r="EU17">
            <v>734.32237978932653</v>
          </cell>
        </row>
        <row r="18">
          <cell r="A18" t="str">
            <v>06037</v>
          </cell>
          <cell r="B18" t="str">
            <v>VANCOUVER</v>
          </cell>
          <cell r="C18">
            <v>21480.70555555556</v>
          </cell>
          <cell r="D18">
            <v>207888034.47</v>
          </cell>
          <cell r="E18">
            <v>9677.8960045022304</v>
          </cell>
          <cell r="F18">
            <v>210364731.69</v>
          </cell>
          <cell r="G18">
            <v>9793.194694929065</v>
          </cell>
          <cell r="H18">
            <v>34542802.109999999</v>
          </cell>
          <cell r="I18">
            <v>0</v>
          </cell>
          <cell r="J18">
            <v>0</v>
          </cell>
          <cell r="K18">
            <v>44.77</v>
          </cell>
          <cell r="L18">
            <v>0</v>
          </cell>
          <cell r="M18">
            <v>0</v>
          </cell>
          <cell r="N18">
            <v>1608.0871641139449</v>
          </cell>
          <cell r="O18">
            <v>449610.55</v>
          </cell>
          <cell r="P18">
            <v>2640</v>
          </cell>
          <cell r="Q18">
            <v>0</v>
          </cell>
          <cell r="R18">
            <v>0</v>
          </cell>
          <cell r="S18">
            <v>51380</v>
          </cell>
          <cell r="T18">
            <v>0</v>
          </cell>
          <cell r="U18">
            <v>3440</v>
          </cell>
          <cell r="V18">
            <v>448118.48</v>
          </cell>
          <cell r="W18">
            <v>51674.15</v>
          </cell>
          <cell r="X18">
            <v>0</v>
          </cell>
          <cell r="Y18">
            <v>0</v>
          </cell>
          <cell r="Z18">
            <v>0</v>
          </cell>
          <cell r="AA18">
            <v>1940262.37</v>
          </cell>
          <cell r="AB18">
            <v>0</v>
          </cell>
          <cell r="AC18">
            <v>311892.59999999998</v>
          </cell>
          <cell r="AD18">
            <v>0</v>
          </cell>
          <cell r="AE18">
            <v>330269.44</v>
          </cell>
          <cell r="AF18">
            <v>34838.71</v>
          </cell>
          <cell r="AG18">
            <v>614990.87</v>
          </cell>
          <cell r="AH18">
            <v>1707.48</v>
          </cell>
          <cell r="AI18">
            <v>422446.64</v>
          </cell>
          <cell r="AJ18">
            <v>230697.91</v>
          </cell>
          <cell r="AK18">
            <v>4893969.2</v>
          </cell>
          <cell r="AL18">
            <v>227.83093354837555</v>
          </cell>
          <cell r="AM18">
            <v>99297763.060000002</v>
          </cell>
          <cell r="AN18">
            <v>3338511.58</v>
          </cell>
          <cell r="AO18">
            <v>5311661.2</v>
          </cell>
          <cell r="AP18">
            <v>0</v>
          </cell>
          <cell r="AQ18">
            <v>0</v>
          </cell>
          <cell r="AR18">
            <v>3779.56</v>
          </cell>
          <cell r="AS18">
            <v>13357858.84</v>
          </cell>
          <cell r="AT18">
            <v>0</v>
          </cell>
          <cell r="AU18">
            <v>34544.910000000003</v>
          </cell>
          <cell r="AV18">
            <v>3043685.73</v>
          </cell>
          <cell r="AW18">
            <v>539741.62</v>
          </cell>
          <cell r="AX18">
            <v>1588900.34</v>
          </cell>
          <cell r="AY18">
            <v>578.96</v>
          </cell>
          <cell r="AZ18">
            <v>1684163.03</v>
          </cell>
          <cell r="BA18">
            <v>7595260.0099999998</v>
          </cell>
          <cell r="BB18">
            <v>199485.75</v>
          </cell>
          <cell r="BC18">
            <v>0</v>
          </cell>
          <cell r="BD18">
            <v>0</v>
          </cell>
          <cell r="BE18">
            <v>184980.66</v>
          </cell>
          <cell r="BF18">
            <v>4874915.91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141055831.16</v>
          </cell>
          <cell r="BM18">
            <v>6566.6293313870547</v>
          </cell>
          <cell r="BN18">
            <v>5.29</v>
          </cell>
          <cell r="BO18">
            <v>0</v>
          </cell>
          <cell r="BP18">
            <v>0</v>
          </cell>
          <cell r="BQ18">
            <v>0</v>
          </cell>
          <cell r="BR18">
            <v>2074.56</v>
          </cell>
          <cell r="BS18">
            <v>2079.85</v>
          </cell>
          <cell r="BT18">
            <v>0</v>
          </cell>
          <cell r="BU18">
            <v>0</v>
          </cell>
          <cell r="BV18">
            <v>9618052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4437414</v>
          </cell>
          <cell r="CB18">
            <v>227648.57</v>
          </cell>
          <cell r="CC18">
            <v>0</v>
          </cell>
          <cell r="CD18">
            <v>6678778.96</v>
          </cell>
          <cell r="CE18">
            <v>1250618.1299999999</v>
          </cell>
          <cell r="CF18">
            <v>38137</v>
          </cell>
          <cell r="CG18">
            <v>1282215.52</v>
          </cell>
          <cell r="CH18">
            <v>0</v>
          </cell>
          <cell r="CI18">
            <v>0</v>
          </cell>
          <cell r="CJ18">
            <v>0</v>
          </cell>
          <cell r="CK18">
            <v>304115.20000000001</v>
          </cell>
          <cell r="CL18">
            <v>0</v>
          </cell>
          <cell r="CM18">
            <v>0</v>
          </cell>
          <cell r="CN18">
            <v>0</v>
          </cell>
          <cell r="CO18">
            <v>134925.19</v>
          </cell>
          <cell r="CP18">
            <v>0</v>
          </cell>
          <cell r="CQ18">
            <v>4085407.48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299576.61</v>
          </cell>
          <cell r="DE18">
            <v>0</v>
          </cell>
          <cell r="DF18">
            <v>79402.75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111000</v>
          </cell>
          <cell r="DT18">
            <v>0</v>
          </cell>
          <cell r="DU18">
            <v>0</v>
          </cell>
          <cell r="DV18">
            <v>390660.73</v>
          </cell>
          <cell r="DW18">
            <v>28940031.990000002</v>
          </cell>
          <cell r="DX18">
            <v>1347.2570495951534</v>
          </cell>
          <cell r="DY18">
            <v>609</v>
          </cell>
          <cell r="DZ18">
            <v>761044.14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5576.59</v>
          </cell>
          <cell r="EF18">
            <v>0</v>
          </cell>
          <cell r="EG18">
            <v>133221.23000000001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30701.5</v>
          </cell>
          <cell r="EM18">
            <v>0</v>
          </cell>
          <cell r="EN18">
            <v>900</v>
          </cell>
          <cell r="EO18">
            <v>0</v>
          </cell>
          <cell r="EP18">
            <v>0</v>
          </cell>
          <cell r="EQ18">
            <v>0</v>
          </cell>
          <cell r="ER18">
            <v>932052.46</v>
          </cell>
          <cell r="ES18">
            <v>43.390216284536471</v>
          </cell>
          <cell r="ET18">
            <v>11779219.119999999</v>
          </cell>
          <cell r="EU18">
            <v>548.36276627578172</v>
          </cell>
        </row>
        <row r="19">
          <cell r="A19" t="str">
            <v>17210</v>
          </cell>
          <cell r="B19" t="str">
            <v>FEDERAL WAY</v>
          </cell>
          <cell r="C19">
            <v>21258.402222222223</v>
          </cell>
          <cell r="D19">
            <v>202723131.28</v>
          </cell>
          <cell r="E19">
            <v>9536.1414823587129</v>
          </cell>
          <cell r="F19">
            <v>204127186.77000001</v>
          </cell>
          <cell r="G19">
            <v>9602.1885669572112</v>
          </cell>
          <cell r="H19">
            <v>33797569.299999997</v>
          </cell>
          <cell r="I19">
            <v>0</v>
          </cell>
          <cell r="J19">
            <v>0</v>
          </cell>
          <cell r="K19">
            <v>-68527.11</v>
          </cell>
          <cell r="L19">
            <v>0</v>
          </cell>
          <cell r="M19">
            <v>0</v>
          </cell>
          <cell r="N19">
            <v>1586.621696090675</v>
          </cell>
          <cell r="O19">
            <v>1082704.57</v>
          </cell>
          <cell r="P19">
            <v>0</v>
          </cell>
          <cell r="Q19">
            <v>0</v>
          </cell>
          <cell r="R19">
            <v>247410</v>
          </cell>
          <cell r="S19">
            <v>156235.99</v>
          </cell>
          <cell r="T19">
            <v>0</v>
          </cell>
          <cell r="U19">
            <v>172674.44</v>
          </cell>
          <cell r="V19">
            <v>423874.41</v>
          </cell>
          <cell r="W19">
            <v>71141.67</v>
          </cell>
          <cell r="X19">
            <v>0</v>
          </cell>
          <cell r="Y19">
            <v>0</v>
          </cell>
          <cell r="Z19">
            <v>465722.14</v>
          </cell>
          <cell r="AA19">
            <v>2306251.09</v>
          </cell>
          <cell r="AB19">
            <v>0</v>
          </cell>
          <cell r="AC19">
            <v>716998.55</v>
          </cell>
          <cell r="AD19">
            <v>0</v>
          </cell>
          <cell r="AE19">
            <v>271361.09999999998</v>
          </cell>
          <cell r="AF19">
            <v>36690.03</v>
          </cell>
          <cell r="AG19">
            <v>161243.57999999999</v>
          </cell>
          <cell r="AH19">
            <v>137618.01</v>
          </cell>
          <cell r="AI19">
            <v>633933.72</v>
          </cell>
          <cell r="AJ19">
            <v>116075.28</v>
          </cell>
          <cell r="AK19">
            <v>6999934.5800000001</v>
          </cell>
          <cell r="AL19">
            <v>329.27848983319643</v>
          </cell>
          <cell r="AM19">
            <v>96893951.439999998</v>
          </cell>
          <cell r="AN19">
            <v>3787119.99</v>
          </cell>
          <cell r="AO19">
            <v>3595811.31</v>
          </cell>
          <cell r="AP19">
            <v>0</v>
          </cell>
          <cell r="AQ19">
            <v>0</v>
          </cell>
          <cell r="AR19">
            <v>8560.17</v>
          </cell>
          <cell r="AS19">
            <v>13829783.49</v>
          </cell>
          <cell r="AT19">
            <v>0</v>
          </cell>
          <cell r="AU19">
            <v>26018.71</v>
          </cell>
          <cell r="AV19">
            <v>3463513.28</v>
          </cell>
          <cell r="AW19">
            <v>0</v>
          </cell>
          <cell r="AX19">
            <v>1485178.7</v>
          </cell>
          <cell r="AY19">
            <v>20831</v>
          </cell>
          <cell r="AZ19">
            <v>2425411.8199999998</v>
          </cell>
          <cell r="BA19">
            <v>7575807.8899999997</v>
          </cell>
          <cell r="BB19">
            <v>197646.44</v>
          </cell>
          <cell r="BC19">
            <v>383278.72</v>
          </cell>
          <cell r="BD19">
            <v>0</v>
          </cell>
          <cell r="BE19">
            <v>225766.5</v>
          </cell>
          <cell r="BF19">
            <v>4299150.71</v>
          </cell>
          <cell r="BG19">
            <v>5769.63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138223599.79999998</v>
          </cell>
          <cell r="BM19">
            <v>6502.069080973054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76233.3</v>
          </cell>
          <cell r="BS19">
            <v>76233.3</v>
          </cell>
          <cell r="BT19">
            <v>1919.88</v>
          </cell>
          <cell r="BU19">
            <v>0</v>
          </cell>
          <cell r="BV19">
            <v>9290198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4371146.2300000004</v>
          </cell>
          <cell r="CB19">
            <v>150561</v>
          </cell>
          <cell r="CC19">
            <v>0</v>
          </cell>
          <cell r="CD19">
            <v>3275887.33</v>
          </cell>
          <cell r="CE19">
            <v>813649.04</v>
          </cell>
          <cell r="CF19">
            <v>0</v>
          </cell>
          <cell r="CG19">
            <v>129000</v>
          </cell>
          <cell r="CH19">
            <v>0</v>
          </cell>
          <cell r="CI19">
            <v>0</v>
          </cell>
          <cell r="CJ19">
            <v>0</v>
          </cell>
          <cell r="CK19">
            <v>425268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78182.789999999994</v>
          </cell>
          <cell r="CQ19">
            <v>4217233.3</v>
          </cell>
          <cell r="CR19">
            <v>120472.42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67374</v>
          </cell>
          <cell r="DB19">
            <v>0</v>
          </cell>
          <cell r="DC19">
            <v>0</v>
          </cell>
          <cell r="DD19">
            <v>297295.15000000002</v>
          </cell>
          <cell r="DE19">
            <v>0</v>
          </cell>
          <cell r="DF19">
            <v>351309.45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753736.99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10555.44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486653.37</v>
          </cell>
          <cell r="DW19">
            <v>24916675.690000001</v>
          </cell>
          <cell r="DX19">
            <v>1172.0860029618616</v>
          </cell>
          <cell r="DY19">
            <v>50415</v>
          </cell>
          <cell r="DZ19">
            <v>125000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5043.8999999999996</v>
          </cell>
          <cell r="EF19">
            <v>0</v>
          </cell>
          <cell r="EG19">
            <v>70962.44</v>
          </cell>
          <cell r="EH19">
            <v>0</v>
          </cell>
          <cell r="EI19">
            <v>0</v>
          </cell>
          <cell r="EJ19">
            <v>0</v>
          </cell>
          <cell r="EK19">
            <v>1646.6</v>
          </cell>
          <cell r="EL19">
            <v>2962.32</v>
          </cell>
          <cell r="EM19">
            <v>0</v>
          </cell>
          <cell r="EN19">
            <v>1904.25</v>
          </cell>
          <cell r="EO19">
            <v>0</v>
          </cell>
          <cell r="EP19">
            <v>0</v>
          </cell>
          <cell r="EQ19">
            <v>0</v>
          </cell>
          <cell r="ER19">
            <v>257934.51</v>
          </cell>
          <cell r="ES19">
            <v>12.133297098423096</v>
          </cell>
          <cell r="ET19">
            <v>12854139.130000001</v>
          </cell>
          <cell r="EU19">
            <v>604.66158254184677</v>
          </cell>
        </row>
        <row r="20">
          <cell r="A20" t="str">
            <v>27003</v>
          </cell>
          <cell r="B20" t="str">
            <v>PUYALLUP</v>
          </cell>
          <cell r="C20">
            <v>21118.88111111111</v>
          </cell>
          <cell r="D20">
            <v>193151486.77000001</v>
          </cell>
          <cell r="E20">
            <v>9145.9147742622954</v>
          </cell>
          <cell r="F20">
            <v>193188751.84999999</v>
          </cell>
          <cell r="G20">
            <v>9147.6793128192348</v>
          </cell>
          <cell r="H20">
            <v>33843071.729999997</v>
          </cell>
          <cell r="I20">
            <v>0</v>
          </cell>
          <cell r="J20">
            <v>0</v>
          </cell>
          <cell r="K20">
            <v>962.77</v>
          </cell>
          <cell r="L20">
            <v>0</v>
          </cell>
          <cell r="M20">
            <v>0</v>
          </cell>
          <cell r="N20">
            <v>1602.5486540664272</v>
          </cell>
          <cell r="O20">
            <v>766122.4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715975.27</v>
          </cell>
          <cell r="W20">
            <v>5588.05</v>
          </cell>
          <cell r="X20">
            <v>0</v>
          </cell>
          <cell r="Y20">
            <v>0</v>
          </cell>
          <cell r="Z20">
            <v>64956.92</v>
          </cell>
          <cell r="AA20">
            <v>2928188.37</v>
          </cell>
          <cell r="AB20">
            <v>0</v>
          </cell>
          <cell r="AC20">
            <v>143408.88</v>
          </cell>
          <cell r="AD20">
            <v>0</v>
          </cell>
          <cell r="AE20">
            <v>207900.92</v>
          </cell>
          <cell r="AF20">
            <v>46054.37</v>
          </cell>
          <cell r="AG20">
            <v>471371.07</v>
          </cell>
          <cell r="AH20">
            <v>0</v>
          </cell>
          <cell r="AI20">
            <v>0</v>
          </cell>
          <cell r="AJ20">
            <v>155284.92000000001</v>
          </cell>
          <cell r="AK20">
            <v>5504851.1699999999</v>
          </cell>
          <cell r="AL20">
            <v>260.66017139060347</v>
          </cell>
          <cell r="AM20">
            <v>98473229.280000001</v>
          </cell>
          <cell r="AN20">
            <v>3138079.1</v>
          </cell>
          <cell r="AO20">
            <v>3835518.4</v>
          </cell>
          <cell r="AP20">
            <v>0</v>
          </cell>
          <cell r="AQ20">
            <v>0</v>
          </cell>
          <cell r="AR20">
            <v>0</v>
          </cell>
          <cell r="AS20">
            <v>13608465.68</v>
          </cell>
          <cell r="AT20">
            <v>0</v>
          </cell>
          <cell r="AU20">
            <v>0.01</v>
          </cell>
          <cell r="AV20">
            <v>1309964.54</v>
          </cell>
          <cell r="AW20">
            <v>0</v>
          </cell>
          <cell r="AX20">
            <v>444767.4</v>
          </cell>
          <cell r="AY20">
            <v>0</v>
          </cell>
          <cell r="AZ20">
            <v>522273.68</v>
          </cell>
          <cell r="BA20">
            <v>7494560.3799999999</v>
          </cell>
          <cell r="BB20">
            <v>196179.86</v>
          </cell>
          <cell r="BC20">
            <v>368928.55</v>
          </cell>
          <cell r="BD20">
            <v>0</v>
          </cell>
          <cell r="BE20">
            <v>81916.5</v>
          </cell>
          <cell r="BF20">
            <v>4847294.55</v>
          </cell>
          <cell r="BG20">
            <v>138308.92000000001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134459486.85000002</v>
          </cell>
          <cell r="BM20">
            <v>6366.7902737166278</v>
          </cell>
          <cell r="BN20">
            <v>0</v>
          </cell>
          <cell r="BO20">
            <v>0</v>
          </cell>
          <cell r="BP20">
            <v>0</v>
          </cell>
          <cell r="BQ20">
            <v>70927.25</v>
          </cell>
          <cell r="BR20">
            <v>54092.52</v>
          </cell>
          <cell r="BS20">
            <v>125019.76999999999</v>
          </cell>
          <cell r="BT20">
            <v>0</v>
          </cell>
          <cell r="BU20">
            <v>0</v>
          </cell>
          <cell r="BV20">
            <v>9639351</v>
          </cell>
          <cell r="BW20">
            <v>11487.2</v>
          </cell>
          <cell r="BX20">
            <v>0</v>
          </cell>
          <cell r="BY20">
            <v>0</v>
          </cell>
          <cell r="BZ20">
            <v>0</v>
          </cell>
          <cell r="CA20">
            <v>4245905.8600000003</v>
          </cell>
          <cell r="CB20">
            <v>100197.45</v>
          </cell>
          <cell r="CC20">
            <v>0</v>
          </cell>
          <cell r="CD20">
            <v>1584110.98</v>
          </cell>
          <cell r="CE20">
            <v>506453.72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116831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1740349.17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3195</v>
          </cell>
          <cell r="DA20">
            <v>45122</v>
          </cell>
          <cell r="DB20">
            <v>0</v>
          </cell>
          <cell r="DC20">
            <v>70579.72</v>
          </cell>
          <cell r="DD20">
            <v>12133.55</v>
          </cell>
          <cell r="DE20">
            <v>0</v>
          </cell>
          <cell r="DF20">
            <v>110386.96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338651.08</v>
          </cell>
          <cell r="DW20">
            <v>18649774.459999997</v>
          </cell>
          <cell r="DX20">
            <v>883.08534727192239</v>
          </cell>
          <cell r="DY20">
            <v>0</v>
          </cell>
          <cell r="DZ20">
            <v>681962.61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24695.9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17815.66</v>
          </cell>
          <cell r="EM20">
            <v>0</v>
          </cell>
          <cell r="EN20">
            <v>6130.7</v>
          </cell>
          <cell r="EO20">
            <v>0</v>
          </cell>
          <cell r="EP20">
            <v>0</v>
          </cell>
          <cell r="EQ20">
            <v>0</v>
          </cell>
          <cell r="ER20">
            <v>730604.87</v>
          </cell>
          <cell r="ES20">
            <v>34.594866373655215</v>
          </cell>
          <cell r="ET20">
            <v>16713996.52</v>
          </cell>
          <cell r="EU20">
            <v>791.42433882098032</v>
          </cell>
        </row>
        <row r="21">
          <cell r="A21">
            <v>9</v>
          </cell>
          <cell r="C21">
            <v>239316.93333333335</v>
          </cell>
          <cell r="D21">
            <v>2434995816.9200001</v>
          </cell>
          <cell r="E21">
            <v>10174.774442426973</v>
          </cell>
          <cell r="F21">
            <v>2446571748.2500005</v>
          </cell>
          <cell r="G21">
            <v>10223.145158066543</v>
          </cell>
          <cell r="H21">
            <v>455444264.17000008</v>
          </cell>
          <cell r="I21">
            <v>0</v>
          </cell>
          <cell r="J21">
            <v>0</v>
          </cell>
          <cell r="K21">
            <v>-66262.3</v>
          </cell>
          <cell r="L21">
            <v>0</v>
          </cell>
          <cell r="M21">
            <v>0</v>
          </cell>
          <cell r="N21">
            <v>1902.8239896243588</v>
          </cell>
          <cell r="O21">
            <v>10587307.740000002</v>
          </cell>
          <cell r="P21">
            <v>2640</v>
          </cell>
          <cell r="Q21">
            <v>97141.47</v>
          </cell>
          <cell r="R21">
            <v>790270.92999999993</v>
          </cell>
          <cell r="S21">
            <v>550061.06000000006</v>
          </cell>
          <cell r="T21">
            <v>2066414.52</v>
          </cell>
          <cell r="U21">
            <v>923495.91999999993</v>
          </cell>
          <cell r="V21">
            <v>8879908.1999999993</v>
          </cell>
          <cell r="W21">
            <v>418102.44</v>
          </cell>
          <cell r="X21">
            <v>306899.12</v>
          </cell>
          <cell r="Y21">
            <v>0</v>
          </cell>
          <cell r="Z21">
            <v>1930633.9300000002</v>
          </cell>
          <cell r="AA21">
            <v>23165239.440000001</v>
          </cell>
          <cell r="AB21">
            <v>1437.59</v>
          </cell>
          <cell r="AC21">
            <v>5858095.1199999992</v>
          </cell>
          <cell r="AD21">
            <v>0</v>
          </cell>
          <cell r="AE21">
            <v>18249884.430000003</v>
          </cell>
          <cell r="AF21">
            <v>469766.36</v>
          </cell>
          <cell r="AG21">
            <v>5423097.6900000004</v>
          </cell>
          <cell r="AH21">
            <v>942498.04</v>
          </cell>
          <cell r="AI21">
            <v>6712681.3599999994</v>
          </cell>
          <cell r="AJ21">
            <v>1754642.88</v>
          </cell>
          <cell r="AK21">
            <v>89130218.239999995</v>
          </cell>
          <cell r="AL21">
            <v>372.43590329588039</v>
          </cell>
          <cell r="AM21">
            <v>1109351185.71</v>
          </cell>
          <cell r="AN21">
            <v>41758977.910000011</v>
          </cell>
          <cell r="AO21">
            <v>39205130.060000002</v>
          </cell>
          <cell r="AP21">
            <v>277.97000000000003</v>
          </cell>
          <cell r="AQ21">
            <v>0</v>
          </cell>
          <cell r="AR21">
            <v>1039089.2600000002</v>
          </cell>
          <cell r="AS21">
            <v>159714920.19</v>
          </cell>
          <cell r="AT21">
            <v>0</v>
          </cell>
          <cell r="AU21">
            <v>236693.66999999998</v>
          </cell>
          <cell r="AV21">
            <v>28755936.609999999</v>
          </cell>
          <cell r="AW21">
            <v>2502401.1800000002</v>
          </cell>
          <cell r="AX21">
            <v>11409766.880000001</v>
          </cell>
          <cell r="AY21">
            <v>21409.96</v>
          </cell>
          <cell r="AZ21">
            <v>18675457.549999997</v>
          </cell>
          <cell r="BA21">
            <v>83405488.590000004</v>
          </cell>
          <cell r="BB21">
            <v>2218384.92</v>
          </cell>
          <cell r="BC21">
            <v>4033014.7899999991</v>
          </cell>
          <cell r="BD21">
            <v>27643.96</v>
          </cell>
          <cell r="BE21">
            <v>2171249.4500000002</v>
          </cell>
          <cell r="BF21">
            <v>60682729.699999996</v>
          </cell>
          <cell r="BG21">
            <v>2481516.2399999998</v>
          </cell>
          <cell r="BH21">
            <v>0</v>
          </cell>
          <cell r="BI21">
            <v>0</v>
          </cell>
          <cell r="BJ21">
            <v>2131000</v>
          </cell>
          <cell r="BK21">
            <v>51827.9</v>
          </cell>
          <cell r="BL21">
            <v>1569874102.5</v>
          </cell>
          <cell r="BM21">
            <v>6559.8120477057755</v>
          </cell>
          <cell r="BN21">
            <v>283367.70999999996</v>
          </cell>
          <cell r="BO21">
            <v>57966.3</v>
          </cell>
          <cell r="BP21">
            <v>2790.04</v>
          </cell>
          <cell r="BQ21">
            <v>165722.46000000002</v>
          </cell>
          <cell r="BR21">
            <v>543371.46000000008</v>
          </cell>
          <cell r="BS21">
            <v>1053217.97</v>
          </cell>
          <cell r="BT21">
            <v>870078.86</v>
          </cell>
          <cell r="BU21">
            <v>530.37</v>
          </cell>
          <cell r="BV21">
            <v>107468267</v>
          </cell>
          <cell r="BW21">
            <v>13092.900000000001</v>
          </cell>
          <cell r="BX21">
            <v>0</v>
          </cell>
          <cell r="BY21">
            <v>38838.9</v>
          </cell>
          <cell r="BZ21">
            <v>759994.67999999993</v>
          </cell>
          <cell r="CA21">
            <v>51228328.299999997</v>
          </cell>
          <cell r="CB21">
            <v>2169168.3400000003</v>
          </cell>
          <cell r="CC21">
            <v>117001.47</v>
          </cell>
          <cell r="CD21">
            <v>54615924.529999994</v>
          </cell>
          <cell r="CE21">
            <v>14871600.119999999</v>
          </cell>
          <cell r="CF21">
            <v>150606.47</v>
          </cell>
          <cell r="CG21">
            <v>4177443.6599999997</v>
          </cell>
          <cell r="CH21">
            <v>93940.49</v>
          </cell>
          <cell r="CI21">
            <v>0</v>
          </cell>
          <cell r="CJ21">
            <v>215991.6</v>
          </cell>
          <cell r="CK21">
            <v>3098576.89</v>
          </cell>
          <cell r="CL21">
            <v>0</v>
          </cell>
          <cell r="CM21">
            <v>0</v>
          </cell>
          <cell r="CN21">
            <v>0</v>
          </cell>
          <cell r="CO21">
            <v>368568.67000000004</v>
          </cell>
          <cell r="CP21">
            <v>565543.41</v>
          </cell>
          <cell r="CQ21">
            <v>43280404.699999996</v>
          </cell>
          <cell r="CR21">
            <v>2658731.42</v>
          </cell>
          <cell r="CS21">
            <v>0</v>
          </cell>
          <cell r="CT21">
            <v>0</v>
          </cell>
          <cell r="CU21">
            <v>0</v>
          </cell>
          <cell r="CV21">
            <v>723817.39</v>
          </cell>
          <cell r="CW21">
            <v>793316.62</v>
          </cell>
          <cell r="CX21">
            <v>9383679.6399999987</v>
          </cell>
          <cell r="CY21">
            <v>0</v>
          </cell>
          <cell r="CZ21">
            <v>3195</v>
          </cell>
          <cell r="DA21">
            <v>770624.53</v>
          </cell>
          <cell r="DB21">
            <v>0</v>
          </cell>
          <cell r="DC21">
            <v>70579.72</v>
          </cell>
          <cell r="DD21">
            <v>3265370.3199999994</v>
          </cell>
          <cell r="DE21">
            <v>0</v>
          </cell>
          <cell r="DF21">
            <v>1880228.91</v>
          </cell>
          <cell r="DG21">
            <v>0</v>
          </cell>
          <cell r="DH21">
            <v>0</v>
          </cell>
          <cell r="DI21">
            <v>0</v>
          </cell>
          <cell r="DJ21">
            <v>16862.11</v>
          </cell>
          <cell r="DK21">
            <v>0</v>
          </cell>
          <cell r="DL21">
            <v>753736.99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10555.44</v>
          </cell>
          <cell r="DR21">
            <v>0</v>
          </cell>
          <cell r="DS21">
            <v>1366429.4</v>
          </cell>
          <cell r="DT21">
            <v>1558.6</v>
          </cell>
          <cell r="DU21">
            <v>0</v>
          </cell>
          <cell r="DV21">
            <v>4457785.26</v>
          </cell>
          <cell r="DW21">
            <v>311313590.68000001</v>
          </cell>
          <cell r="DX21">
            <v>1300.8423028987502</v>
          </cell>
          <cell r="DY21">
            <v>142039.16999999998</v>
          </cell>
          <cell r="DZ21">
            <v>3170016.98</v>
          </cell>
          <cell r="EA21">
            <v>0</v>
          </cell>
          <cell r="EB21">
            <v>123343.61000000002</v>
          </cell>
          <cell r="EC21">
            <v>27568.86</v>
          </cell>
          <cell r="ED21">
            <v>0</v>
          </cell>
          <cell r="EE21">
            <v>10620.49</v>
          </cell>
          <cell r="EF21">
            <v>3116</v>
          </cell>
          <cell r="EG21">
            <v>9568147.3599999975</v>
          </cell>
          <cell r="EH21">
            <v>0</v>
          </cell>
          <cell r="EI21">
            <v>11894.87</v>
          </cell>
          <cell r="EJ21">
            <v>0</v>
          </cell>
          <cell r="EK21">
            <v>1646.6</v>
          </cell>
          <cell r="EL21">
            <v>165649.63</v>
          </cell>
          <cell r="EM21">
            <v>0</v>
          </cell>
          <cell r="EN21">
            <v>121248.48000000001</v>
          </cell>
          <cell r="EO21">
            <v>0</v>
          </cell>
          <cell r="EP21">
            <v>0</v>
          </cell>
          <cell r="EQ21">
            <v>7530542.9100000001</v>
          </cell>
          <cell r="ER21">
            <v>20875834.960000005</v>
          </cell>
          <cell r="ES21">
            <v>87.230914541776414</v>
          </cell>
          <cell r="ET21">
            <v>209169090.99000004</v>
          </cell>
          <cell r="EU21">
            <v>874.02545267725873</v>
          </cell>
        </row>
        <row r="22">
          <cell r="A22" t="str">
            <v>17417</v>
          </cell>
          <cell r="B22" t="str">
            <v>Northshore</v>
          </cell>
          <cell r="C22">
            <v>18939.23</v>
          </cell>
          <cell r="D22">
            <v>182036636.84</v>
          </cell>
          <cell r="E22">
            <v>9611.6176233141487</v>
          </cell>
          <cell r="F22">
            <v>183345987.15000001</v>
          </cell>
          <cell r="G22">
            <v>9680.7519181086045</v>
          </cell>
          <cell r="H22">
            <v>34950928.259999998</v>
          </cell>
          <cell r="I22">
            <v>0</v>
          </cell>
          <cell r="J22">
            <v>0</v>
          </cell>
          <cell r="K22">
            <v>348.31</v>
          </cell>
          <cell r="L22">
            <v>0</v>
          </cell>
          <cell r="M22">
            <v>0</v>
          </cell>
          <cell r="N22">
            <v>1845.4433770538719</v>
          </cell>
          <cell r="O22">
            <v>2741404.56</v>
          </cell>
          <cell r="P22">
            <v>0</v>
          </cell>
          <cell r="Q22">
            <v>0</v>
          </cell>
          <cell r="R22">
            <v>3393</v>
          </cell>
          <cell r="S22">
            <v>105972.76</v>
          </cell>
          <cell r="T22">
            <v>1830</v>
          </cell>
          <cell r="U22">
            <v>0</v>
          </cell>
          <cell r="V22">
            <v>1135025.1399999999</v>
          </cell>
          <cell r="W22">
            <v>0</v>
          </cell>
          <cell r="X22">
            <v>0</v>
          </cell>
          <cell r="Y22">
            <v>0</v>
          </cell>
          <cell r="Z22">
            <v>117632.26</v>
          </cell>
          <cell r="AA22">
            <v>3971351.12</v>
          </cell>
          <cell r="AB22">
            <v>0</v>
          </cell>
          <cell r="AC22">
            <v>1547686.27</v>
          </cell>
          <cell r="AD22">
            <v>0</v>
          </cell>
          <cell r="AE22">
            <v>638495.41</v>
          </cell>
          <cell r="AF22">
            <v>63618.19</v>
          </cell>
          <cell r="AG22">
            <v>1201838.1399999999</v>
          </cell>
          <cell r="AH22">
            <v>10776.45</v>
          </cell>
          <cell r="AI22">
            <v>445096.73</v>
          </cell>
          <cell r="AJ22">
            <v>7193.27</v>
          </cell>
          <cell r="AK22">
            <v>11991313.299999999</v>
          </cell>
          <cell r="AL22">
            <v>633.14682275889777</v>
          </cell>
          <cell r="AM22">
            <v>89010664.540000007</v>
          </cell>
          <cell r="AN22">
            <v>3642697.87</v>
          </cell>
          <cell r="AO22">
            <v>0</v>
          </cell>
          <cell r="AP22">
            <v>0</v>
          </cell>
          <cell r="AQ22">
            <v>0</v>
          </cell>
          <cell r="AR22">
            <v>24121.34</v>
          </cell>
          <cell r="AS22">
            <v>13067897.869999999</v>
          </cell>
          <cell r="AT22">
            <v>0</v>
          </cell>
          <cell r="AU22">
            <v>0</v>
          </cell>
          <cell r="AV22">
            <v>643491.78</v>
          </cell>
          <cell r="AW22">
            <v>107574.53</v>
          </cell>
          <cell r="AX22">
            <v>515060.79</v>
          </cell>
          <cell r="AY22">
            <v>0</v>
          </cell>
          <cell r="AZ22">
            <v>809067.49</v>
          </cell>
          <cell r="BA22">
            <v>6834241.6100000003</v>
          </cell>
          <cell r="BB22">
            <v>176145.55</v>
          </cell>
          <cell r="BC22">
            <v>352277.47</v>
          </cell>
          <cell r="BD22">
            <v>0</v>
          </cell>
          <cell r="BE22">
            <v>82325.61</v>
          </cell>
          <cell r="BF22">
            <v>4084138.48</v>
          </cell>
          <cell r="BG22">
            <v>300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119350004.93000002</v>
          </cell>
          <cell r="BM22">
            <v>6301.7348081205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68583.070000000007</v>
          </cell>
          <cell r="BS22">
            <v>68583.070000000007</v>
          </cell>
          <cell r="BT22">
            <v>15350</v>
          </cell>
          <cell r="BU22">
            <v>0</v>
          </cell>
          <cell r="BV22">
            <v>8800931</v>
          </cell>
          <cell r="BW22">
            <v>88112.65</v>
          </cell>
          <cell r="BX22">
            <v>0</v>
          </cell>
          <cell r="BY22">
            <v>0</v>
          </cell>
          <cell r="BZ22">
            <v>0</v>
          </cell>
          <cell r="CA22">
            <v>3859962</v>
          </cell>
          <cell r="CB22">
            <v>87252.800000000003</v>
          </cell>
          <cell r="CC22">
            <v>0</v>
          </cell>
          <cell r="CD22">
            <v>887995</v>
          </cell>
          <cell r="CE22">
            <v>462074.92</v>
          </cell>
          <cell r="CF22">
            <v>0</v>
          </cell>
          <cell r="CG22">
            <v>0</v>
          </cell>
          <cell r="CH22">
            <v>3510</v>
          </cell>
          <cell r="CI22">
            <v>0</v>
          </cell>
          <cell r="CJ22">
            <v>0</v>
          </cell>
          <cell r="CK22">
            <v>168359.24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1156649.17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347383.51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25694</v>
          </cell>
          <cell r="DE22">
            <v>0</v>
          </cell>
          <cell r="DF22">
            <v>130431.32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322914.15999999997</v>
          </cell>
          <cell r="DW22">
            <v>16425202.840000002</v>
          </cell>
          <cell r="DX22">
            <v>867.25821693912599</v>
          </cell>
          <cell r="DY22">
            <v>586.58000000000004</v>
          </cell>
          <cell r="DZ22">
            <v>0</v>
          </cell>
          <cell r="EA22">
            <v>0</v>
          </cell>
          <cell r="EB22">
            <v>0</v>
          </cell>
          <cell r="EC22">
            <v>118765.36</v>
          </cell>
          <cell r="ED22">
            <v>0</v>
          </cell>
          <cell r="EE22">
            <v>17369</v>
          </cell>
          <cell r="EF22">
            <v>0</v>
          </cell>
          <cell r="EG22">
            <v>26975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9834.82</v>
          </cell>
          <cell r="EM22">
            <v>0</v>
          </cell>
          <cell r="EN22">
            <v>9156.18</v>
          </cell>
          <cell r="EO22">
            <v>0</v>
          </cell>
          <cell r="EP22">
            <v>0</v>
          </cell>
          <cell r="EQ22">
            <v>445502.57</v>
          </cell>
          <cell r="ER22">
            <v>628189.51</v>
          </cell>
          <cell r="ES22">
            <v>33.168693236208654</v>
          </cell>
          <cell r="ET22">
            <v>10707202.34</v>
          </cell>
          <cell r="EU22">
            <v>565.34517717985364</v>
          </cell>
        </row>
        <row r="23">
          <cell r="A23" t="str">
            <v>31015</v>
          </cell>
          <cell r="B23" t="str">
            <v>Edmonds</v>
          </cell>
          <cell r="C23">
            <v>19851.495555555557</v>
          </cell>
          <cell r="D23">
            <v>185730350.97999999</v>
          </cell>
          <cell r="E23">
            <v>9355.987837804103</v>
          </cell>
          <cell r="F23">
            <v>187005069.66999999</v>
          </cell>
          <cell r="G23">
            <v>9420.2005660810537</v>
          </cell>
          <cell r="H23">
            <v>34379433.049999997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1731.8308816475396</v>
          </cell>
          <cell r="O23">
            <v>1258787.99</v>
          </cell>
          <cell r="P23">
            <v>3065</v>
          </cell>
          <cell r="Q23">
            <v>0</v>
          </cell>
          <cell r="R23">
            <v>0</v>
          </cell>
          <cell r="S23">
            <v>84647.5</v>
          </cell>
          <cell r="T23">
            <v>0</v>
          </cell>
          <cell r="U23">
            <v>0</v>
          </cell>
          <cell r="V23">
            <v>561093.78</v>
          </cell>
          <cell r="W23">
            <v>25976.14</v>
          </cell>
          <cell r="X23">
            <v>0</v>
          </cell>
          <cell r="Y23">
            <v>0</v>
          </cell>
          <cell r="Z23">
            <v>17132.38</v>
          </cell>
          <cell r="AA23">
            <v>2056936.07</v>
          </cell>
          <cell r="AB23">
            <v>337105.56</v>
          </cell>
          <cell r="AC23">
            <v>107785.5</v>
          </cell>
          <cell r="AD23">
            <v>0</v>
          </cell>
          <cell r="AE23">
            <v>672277.93</v>
          </cell>
          <cell r="AF23">
            <v>50080.46</v>
          </cell>
          <cell r="AG23">
            <v>458012.94</v>
          </cell>
          <cell r="AH23">
            <v>37629.17</v>
          </cell>
          <cell r="AI23">
            <v>179172.06</v>
          </cell>
          <cell r="AJ23">
            <v>-12996.41</v>
          </cell>
          <cell r="AK23">
            <v>5836706.0699999994</v>
          </cell>
          <cell r="AL23">
            <v>294.01845587228632</v>
          </cell>
          <cell r="AM23">
            <v>90529634.950000003</v>
          </cell>
          <cell r="AN23">
            <v>3444862.15</v>
          </cell>
          <cell r="AO23">
            <v>0</v>
          </cell>
          <cell r="AP23">
            <v>0</v>
          </cell>
          <cell r="AQ23">
            <v>0</v>
          </cell>
          <cell r="AR23">
            <v>4914.5600000000004</v>
          </cell>
          <cell r="AS23">
            <v>13745559.869999999</v>
          </cell>
          <cell r="AT23">
            <v>0</v>
          </cell>
          <cell r="AU23">
            <v>37995.25</v>
          </cell>
          <cell r="AV23">
            <v>1651097.53</v>
          </cell>
          <cell r="AW23">
            <v>0</v>
          </cell>
          <cell r="AX23">
            <v>673468.48</v>
          </cell>
          <cell r="AY23">
            <v>0</v>
          </cell>
          <cell r="AZ23">
            <v>1729381.53</v>
          </cell>
          <cell r="BA23">
            <v>7042071.1799999997</v>
          </cell>
          <cell r="BB23">
            <v>183673.2</v>
          </cell>
          <cell r="BC23">
            <v>370985.5</v>
          </cell>
          <cell r="BD23">
            <v>0</v>
          </cell>
          <cell r="BE23">
            <v>147623.53</v>
          </cell>
          <cell r="BF23">
            <v>4724160.75</v>
          </cell>
          <cell r="BG23">
            <v>1082.07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124286510.55000003</v>
          </cell>
          <cell r="BM23">
            <v>6260.8134587228978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168140.71</v>
          </cell>
          <cell r="BS23">
            <v>168140.71</v>
          </cell>
          <cell r="BT23">
            <v>0</v>
          </cell>
          <cell r="BU23">
            <v>13786.08</v>
          </cell>
          <cell r="BV23">
            <v>8884667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4031826.6</v>
          </cell>
          <cell r="CB23">
            <v>148061.26999999999</v>
          </cell>
          <cell r="CC23">
            <v>0</v>
          </cell>
          <cell r="CD23">
            <v>2693255.64</v>
          </cell>
          <cell r="CE23">
            <v>777751.78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310435.34000000003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2339711.06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41035.14</v>
          </cell>
          <cell r="DB23">
            <v>0</v>
          </cell>
          <cell r="DC23">
            <v>0</v>
          </cell>
          <cell r="DD23">
            <v>48351.12</v>
          </cell>
          <cell r="DE23">
            <v>0</v>
          </cell>
          <cell r="DF23">
            <v>273115.52000000002</v>
          </cell>
          <cell r="DG23">
            <v>5000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80173.929999999993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351072.33</v>
          </cell>
          <cell r="DW23">
            <v>20166383.52</v>
          </cell>
          <cell r="DX23">
            <v>1015.8621784219335</v>
          </cell>
          <cell r="DY23">
            <v>1049.6400000000001</v>
          </cell>
          <cell r="DZ23">
            <v>1700337.58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6815.17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9341.84</v>
          </cell>
          <cell r="EM23">
            <v>0</v>
          </cell>
          <cell r="EN23">
            <v>8654.9</v>
          </cell>
          <cell r="EO23">
            <v>263344.28000000003</v>
          </cell>
          <cell r="EP23">
            <v>0</v>
          </cell>
          <cell r="EQ23">
            <v>346493.07</v>
          </cell>
          <cell r="ER23">
            <v>2336036.48</v>
          </cell>
          <cell r="ES23">
            <v>117.67559141639818</v>
          </cell>
          <cell r="ET23">
            <v>7443865.7599999998</v>
          </cell>
          <cell r="EU23">
            <v>374.97757985880264</v>
          </cell>
        </row>
        <row r="24">
          <cell r="A24" t="str">
            <v>31002</v>
          </cell>
          <cell r="B24" t="str">
            <v>Everett</v>
          </cell>
          <cell r="C24">
            <v>18168.747777777775</v>
          </cell>
          <cell r="D24">
            <v>180924327.37</v>
          </cell>
          <cell r="E24">
            <v>9957.9965324461627</v>
          </cell>
          <cell r="F24">
            <v>180736988.63999999</v>
          </cell>
          <cell r="G24">
            <v>9947.6854899741465</v>
          </cell>
          <cell r="H24">
            <v>33172449.98</v>
          </cell>
          <cell r="I24">
            <v>0</v>
          </cell>
          <cell r="J24">
            <v>54658.6</v>
          </cell>
          <cell r="K24">
            <v>3.36</v>
          </cell>
          <cell r="L24">
            <v>0</v>
          </cell>
          <cell r="M24">
            <v>0</v>
          </cell>
          <cell r="N24">
            <v>1828.8058344141987</v>
          </cell>
          <cell r="O24">
            <v>1192424.3700000001</v>
          </cell>
          <cell r="P24">
            <v>0</v>
          </cell>
          <cell r="Q24">
            <v>0</v>
          </cell>
          <cell r="R24">
            <v>0</v>
          </cell>
          <cell r="S24">
            <v>130783</v>
          </cell>
          <cell r="T24">
            <v>0</v>
          </cell>
          <cell r="U24">
            <v>0</v>
          </cell>
          <cell r="V24">
            <v>121637.78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2300950.0499999998</v>
          </cell>
          <cell r="AB24">
            <v>0</v>
          </cell>
          <cell r="AC24">
            <v>139692.70000000001</v>
          </cell>
          <cell r="AD24">
            <v>0</v>
          </cell>
          <cell r="AE24">
            <v>329031.46999999997</v>
          </cell>
          <cell r="AF24">
            <v>41482.32</v>
          </cell>
          <cell r="AG24">
            <v>430737.65</v>
          </cell>
          <cell r="AH24">
            <v>71492.429999999993</v>
          </cell>
          <cell r="AI24">
            <v>305034.95</v>
          </cell>
          <cell r="AJ24">
            <v>229068.72</v>
          </cell>
          <cell r="AK24">
            <v>5292335.4400000004</v>
          </cell>
          <cell r="AL24">
            <v>291.28784794255688</v>
          </cell>
          <cell r="AM24">
            <v>86922896.829999998</v>
          </cell>
          <cell r="AN24">
            <v>2862519.38</v>
          </cell>
          <cell r="AO24">
            <v>296222.84000000003</v>
          </cell>
          <cell r="AP24">
            <v>0</v>
          </cell>
          <cell r="AQ24">
            <v>0</v>
          </cell>
          <cell r="AR24">
            <v>3980</v>
          </cell>
          <cell r="AS24">
            <v>11973600.5</v>
          </cell>
          <cell r="AT24">
            <v>0</v>
          </cell>
          <cell r="AU24">
            <v>0</v>
          </cell>
          <cell r="AV24">
            <v>1599674.03</v>
          </cell>
          <cell r="AW24">
            <v>525661.51</v>
          </cell>
          <cell r="AX24">
            <v>651295.07999999996</v>
          </cell>
          <cell r="AY24">
            <v>0</v>
          </cell>
          <cell r="AZ24">
            <v>1644401.36</v>
          </cell>
          <cell r="BA24">
            <v>6324388.3600000003</v>
          </cell>
          <cell r="BB24">
            <v>167779.58</v>
          </cell>
          <cell r="BC24">
            <v>333064.27</v>
          </cell>
          <cell r="BD24">
            <v>0</v>
          </cell>
          <cell r="BE24">
            <v>139132.04</v>
          </cell>
          <cell r="BF24">
            <v>4527242.92</v>
          </cell>
          <cell r="BG24">
            <v>890821.12</v>
          </cell>
          <cell r="BH24">
            <v>0</v>
          </cell>
          <cell r="BI24">
            <v>0</v>
          </cell>
          <cell r="BJ24">
            <v>74509.56</v>
          </cell>
          <cell r="BK24">
            <v>0</v>
          </cell>
          <cell r="BL24">
            <v>118937189.38000001</v>
          </cell>
          <cell r="BM24">
            <v>6546.2513341438025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155185.12</v>
          </cell>
          <cell r="BS24">
            <v>155185.12</v>
          </cell>
          <cell r="BT24">
            <v>0</v>
          </cell>
          <cell r="BU24">
            <v>65288.959999999999</v>
          </cell>
          <cell r="BV24">
            <v>8492949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4398826</v>
          </cell>
          <cell r="CB24">
            <v>143950</v>
          </cell>
          <cell r="CC24">
            <v>0</v>
          </cell>
          <cell r="CD24">
            <v>3710054.62</v>
          </cell>
          <cell r="CE24">
            <v>1024857.43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378505.5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54742.68</v>
          </cell>
          <cell r="CQ24">
            <v>2780571.81</v>
          </cell>
          <cell r="CR24">
            <v>307157.81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208432.27</v>
          </cell>
          <cell r="DE24">
            <v>0</v>
          </cell>
          <cell r="DF24">
            <v>348955.69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380774.99</v>
          </cell>
          <cell r="DW24">
            <v>22450251.879999999</v>
          </cell>
          <cell r="DX24">
            <v>1235.6521293921498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24100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806000</v>
          </cell>
          <cell r="ER24">
            <v>830100</v>
          </cell>
          <cell r="ES24">
            <v>45.688344081439482</v>
          </cell>
          <cell r="ET24">
            <v>10721598.189999999</v>
          </cell>
          <cell r="EU24">
            <v>590.11211565794338</v>
          </cell>
        </row>
        <row r="25">
          <cell r="A25" t="str">
            <v>17401</v>
          </cell>
          <cell r="B25" t="str">
            <v>Highline</v>
          </cell>
          <cell r="C25">
            <v>17420.107777777775</v>
          </cell>
          <cell r="D25">
            <v>180025984.94</v>
          </cell>
          <cell r="E25">
            <v>10334.378365307984</v>
          </cell>
          <cell r="F25">
            <v>180575058.66</v>
          </cell>
          <cell r="G25">
            <v>10365.897901639466</v>
          </cell>
          <cell r="H25">
            <v>32929920.949999999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1890.3396792990886</v>
          </cell>
          <cell r="O25">
            <v>660803.13</v>
          </cell>
          <cell r="P25">
            <v>0</v>
          </cell>
          <cell r="Q25">
            <v>26449.13</v>
          </cell>
          <cell r="R25">
            <v>0</v>
          </cell>
          <cell r="S25">
            <v>32695</v>
          </cell>
          <cell r="T25">
            <v>0</v>
          </cell>
          <cell r="U25">
            <v>0</v>
          </cell>
          <cell r="V25">
            <v>630588.73</v>
          </cell>
          <cell r="W25">
            <v>471.07</v>
          </cell>
          <cell r="X25">
            <v>88260.55</v>
          </cell>
          <cell r="Y25">
            <v>0</v>
          </cell>
          <cell r="Z25">
            <v>0</v>
          </cell>
          <cell r="AA25">
            <v>1315345.4099999999</v>
          </cell>
          <cell r="AB25">
            <v>98099.77</v>
          </cell>
          <cell r="AC25">
            <v>72090.240000000005</v>
          </cell>
          <cell r="AD25">
            <v>0</v>
          </cell>
          <cell r="AE25">
            <v>2408773.5699999998</v>
          </cell>
          <cell r="AF25">
            <v>34633.9</v>
          </cell>
          <cell r="AG25">
            <v>740570.95</v>
          </cell>
          <cell r="AH25">
            <v>6692.39</v>
          </cell>
          <cell r="AI25">
            <v>1630838.49</v>
          </cell>
          <cell r="AJ25">
            <v>551203.64</v>
          </cell>
          <cell r="AK25">
            <v>8297515.9699999997</v>
          </cell>
          <cell r="AL25">
            <v>476.31829124414787</v>
          </cell>
          <cell r="AM25">
            <v>81035276.599999994</v>
          </cell>
          <cell r="AN25">
            <v>2538866.36</v>
          </cell>
          <cell r="AO25">
            <v>0</v>
          </cell>
          <cell r="AP25">
            <v>0</v>
          </cell>
          <cell r="AQ25">
            <v>0</v>
          </cell>
          <cell r="AR25">
            <v>564.29999999999995</v>
          </cell>
          <cell r="AS25">
            <v>9978680.5700000003</v>
          </cell>
          <cell r="AT25">
            <v>0</v>
          </cell>
          <cell r="AU25">
            <v>38836.21</v>
          </cell>
          <cell r="AV25">
            <v>3343184.86</v>
          </cell>
          <cell r="AW25">
            <v>0</v>
          </cell>
          <cell r="AX25">
            <v>1523125.35</v>
          </cell>
          <cell r="AY25">
            <v>0</v>
          </cell>
          <cell r="AZ25">
            <v>3100741.07</v>
          </cell>
          <cell r="BA25">
            <v>5991158.9100000001</v>
          </cell>
          <cell r="BB25">
            <v>161587.10999999999</v>
          </cell>
          <cell r="BC25">
            <v>330239.15000000002</v>
          </cell>
          <cell r="BD25">
            <v>0</v>
          </cell>
          <cell r="BE25">
            <v>210200.28</v>
          </cell>
          <cell r="BF25">
            <v>3353317.83</v>
          </cell>
          <cell r="BG25">
            <v>1162287.46</v>
          </cell>
          <cell r="BH25">
            <v>0</v>
          </cell>
          <cell r="BI25">
            <v>0</v>
          </cell>
          <cell r="BJ25">
            <v>0</v>
          </cell>
          <cell r="BK25">
            <v>80911.83</v>
          </cell>
          <cell r="BL25">
            <v>112848977.88999996</v>
          </cell>
          <cell r="BM25">
            <v>6478.0872385851408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62301.09</v>
          </cell>
          <cell r="BS25">
            <v>62301.09</v>
          </cell>
          <cell r="BT25">
            <v>0</v>
          </cell>
          <cell r="BU25">
            <v>0</v>
          </cell>
          <cell r="BV25">
            <v>7596028</v>
          </cell>
          <cell r="BW25">
            <v>176643.7</v>
          </cell>
          <cell r="BX25">
            <v>0</v>
          </cell>
          <cell r="BY25">
            <v>0</v>
          </cell>
          <cell r="BZ25">
            <v>164463.85</v>
          </cell>
          <cell r="CA25">
            <v>4162861.77</v>
          </cell>
          <cell r="CB25">
            <v>119167</v>
          </cell>
          <cell r="CC25">
            <v>71026</v>
          </cell>
          <cell r="CD25">
            <v>4255631.99</v>
          </cell>
          <cell r="CE25">
            <v>1193308.05</v>
          </cell>
          <cell r="CF25">
            <v>0</v>
          </cell>
          <cell r="CG25">
            <v>871743.81</v>
          </cell>
          <cell r="CH25">
            <v>0</v>
          </cell>
          <cell r="CI25">
            <v>0</v>
          </cell>
          <cell r="CJ25">
            <v>0</v>
          </cell>
          <cell r="CK25">
            <v>498907.86</v>
          </cell>
          <cell r="CL25">
            <v>0</v>
          </cell>
          <cell r="CM25">
            <v>0</v>
          </cell>
          <cell r="CN25">
            <v>11334.96</v>
          </cell>
          <cell r="CO25">
            <v>0</v>
          </cell>
          <cell r="CP25">
            <v>108051.26</v>
          </cell>
          <cell r="CQ25">
            <v>4340382.0999999996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130420</v>
          </cell>
          <cell r="DB25">
            <v>409147.91</v>
          </cell>
          <cell r="DC25">
            <v>0</v>
          </cell>
          <cell r="DD25">
            <v>87904.19</v>
          </cell>
          <cell r="DE25">
            <v>451315.81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124427.11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320555.92</v>
          </cell>
          <cell r="DW25">
            <v>25155622.380000003</v>
          </cell>
          <cell r="DX25">
            <v>1444.0566442470667</v>
          </cell>
          <cell r="DY25">
            <v>0</v>
          </cell>
          <cell r="DZ25">
            <v>501290.8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61730.67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780000</v>
          </cell>
          <cell r="ER25">
            <v>1343021.47</v>
          </cell>
          <cell r="ES25">
            <v>77.096048264020823</v>
          </cell>
          <cell r="ET25">
            <v>5855068.1699999999</v>
          </cell>
          <cell r="EU25">
            <v>336.10975573119623</v>
          </cell>
        </row>
        <row r="26">
          <cell r="A26" t="str">
            <v>27403</v>
          </cell>
          <cell r="B26" t="str">
            <v>Bethel</v>
          </cell>
          <cell r="C26">
            <v>17326.03222222222</v>
          </cell>
          <cell r="D26">
            <v>160388735.02000001</v>
          </cell>
          <cell r="E26">
            <v>9257.0955059339431</v>
          </cell>
          <cell r="F26">
            <v>162292880.49000001</v>
          </cell>
          <cell r="G26">
            <v>9366.9963444858749</v>
          </cell>
          <cell r="H26">
            <v>23832545.309999999</v>
          </cell>
          <cell r="I26">
            <v>0</v>
          </cell>
          <cell r="J26">
            <v>0</v>
          </cell>
          <cell r="K26">
            <v>23356.32</v>
          </cell>
          <cell r="L26">
            <v>0</v>
          </cell>
          <cell r="M26">
            <v>0</v>
          </cell>
          <cell r="N26">
            <v>1376.8819845205312</v>
          </cell>
          <cell r="O26">
            <v>357214.52</v>
          </cell>
          <cell r="P26">
            <v>0</v>
          </cell>
          <cell r="Q26">
            <v>0</v>
          </cell>
          <cell r="R26">
            <v>0</v>
          </cell>
          <cell r="S26">
            <v>64378.8</v>
          </cell>
          <cell r="T26">
            <v>0</v>
          </cell>
          <cell r="U26">
            <v>0</v>
          </cell>
          <cell r="V26">
            <v>164625.28</v>
          </cell>
          <cell r="W26">
            <v>18342.25</v>
          </cell>
          <cell r="X26">
            <v>0</v>
          </cell>
          <cell r="Y26">
            <v>0</v>
          </cell>
          <cell r="Z26">
            <v>65094.51</v>
          </cell>
          <cell r="AA26">
            <v>2546281.08</v>
          </cell>
          <cell r="AB26">
            <v>0</v>
          </cell>
          <cell r="AC26">
            <v>291000.34999999998</v>
          </cell>
          <cell r="AD26">
            <v>0</v>
          </cell>
          <cell r="AE26">
            <v>107686.72</v>
          </cell>
          <cell r="AF26">
            <v>52211.31</v>
          </cell>
          <cell r="AG26">
            <v>131396.20000000001</v>
          </cell>
          <cell r="AH26">
            <v>461564.03</v>
          </cell>
          <cell r="AI26">
            <v>232909.89</v>
          </cell>
          <cell r="AJ26">
            <v>127374.85</v>
          </cell>
          <cell r="AK26">
            <v>4620079.79</v>
          </cell>
          <cell r="AL26">
            <v>266.65538484191006</v>
          </cell>
          <cell r="AM26">
            <v>79457973.730000004</v>
          </cell>
          <cell r="AN26">
            <v>2462579.98</v>
          </cell>
          <cell r="AO26">
            <v>5139796.96</v>
          </cell>
          <cell r="AP26">
            <v>0</v>
          </cell>
          <cell r="AQ26">
            <v>0</v>
          </cell>
          <cell r="AR26">
            <v>2878.82</v>
          </cell>
          <cell r="AS26">
            <v>11854439</v>
          </cell>
          <cell r="AT26">
            <v>0</v>
          </cell>
          <cell r="AU26">
            <v>43206.89</v>
          </cell>
          <cell r="AV26">
            <v>1825758.1</v>
          </cell>
          <cell r="AW26">
            <v>0</v>
          </cell>
          <cell r="AX26">
            <v>364951.39</v>
          </cell>
          <cell r="AY26">
            <v>0</v>
          </cell>
          <cell r="AZ26">
            <v>232423.09</v>
          </cell>
          <cell r="BA26">
            <v>6142383.9000000004</v>
          </cell>
          <cell r="BB26">
            <v>160973.14000000001</v>
          </cell>
          <cell r="BC26">
            <v>287896.78000000003</v>
          </cell>
          <cell r="BD26">
            <v>0</v>
          </cell>
          <cell r="BE26">
            <v>189616.05</v>
          </cell>
          <cell r="BF26">
            <v>5488542.9900000002</v>
          </cell>
          <cell r="BG26">
            <v>946504.37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114599925.19</v>
          </cell>
          <cell r="BM26">
            <v>6614.3202159704588</v>
          </cell>
          <cell r="BN26">
            <v>52993.56</v>
          </cell>
          <cell r="BO26">
            <v>97249.36</v>
          </cell>
          <cell r="BP26">
            <v>53760.28</v>
          </cell>
          <cell r="BQ26">
            <v>58679.24</v>
          </cell>
          <cell r="BR26">
            <v>44751.6</v>
          </cell>
          <cell r="BS26">
            <v>307434.03999999998</v>
          </cell>
          <cell r="BT26">
            <v>9543.7199999999993</v>
          </cell>
          <cell r="BU26">
            <v>0</v>
          </cell>
          <cell r="BV26">
            <v>7753841</v>
          </cell>
          <cell r="BW26">
            <v>36249.26</v>
          </cell>
          <cell r="BX26">
            <v>0</v>
          </cell>
          <cell r="BY26">
            <v>0</v>
          </cell>
          <cell r="BZ26">
            <v>0</v>
          </cell>
          <cell r="CA26">
            <v>3782158</v>
          </cell>
          <cell r="CB26">
            <v>115187.56</v>
          </cell>
          <cell r="CC26">
            <v>0</v>
          </cell>
          <cell r="CD26">
            <v>2276410.77</v>
          </cell>
          <cell r="CE26">
            <v>281350.11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41628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21504.14</v>
          </cell>
          <cell r="CQ26">
            <v>3014497.33</v>
          </cell>
          <cell r="CR26">
            <v>532819.85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34563.22</v>
          </cell>
          <cell r="DF26">
            <v>260824.11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194163.71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376152.93</v>
          </cell>
          <cell r="DW26">
            <v>19038327.75</v>
          </cell>
          <cell r="DX26">
            <v>1098.8279085376284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172835.56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5810.57</v>
          </cell>
          <cell r="EO26">
            <v>0</v>
          </cell>
          <cell r="EP26">
            <v>0</v>
          </cell>
          <cell r="EQ26">
            <v>0</v>
          </cell>
          <cell r="ER26">
            <v>178646.13</v>
          </cell>
          <cell r="ES26">
            <v>10.310850615345734</v>
          </cell>
          <cell r="ET26">
            <v>18857761.07</v>
          </cell>
          <cell r="EU26">
            <v>1088.4062102697233</v>
          </cell>
        </row>
        <row r="27">
          <cell r="A27" t="str">
            <v>17405</v>
          </cell>
          <cell r="B27" t="str">
            <v>Bellevue</v>
          </cell>
          <cell r="C27">
            <v>16636.486666666668</v>
          </cell>
          <cell r="D27">
            <v>168401582.31</v>
          </cell>
          <cell r="E27">
            <v>10122.424625111151</v>
          </cell>
          <cell r="F27">
            <v>170897543.65000001</v>
          </cell>
          <cell r="G27">
            <v>10272.453978664566</v>
          </cell>
          <cell r="H27">
            <v>33720122.710000001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2026.877632617143</v>
          </cell>
          <cell r="O27">
            <v>3516624.61</v>
          </cell>
          <cell r="P27">
            <v>0</v>
          </cell>
          <cell r="Q27">
            <v>0</v>
          </cell>
          <cell r="R27">
            <v>0</v>
          </cell>
          <cell r="S27">
            <v>522278.5</v>
          </cell>
          <cell r="T27">
            <v>0</v>
          </cell>
          <cell r="U27">
            <v>3425018.57</v>
          </cell>
          <cell r="V27">
            <v>330139.23</v>
          </cell>
          <cell r="W27">
            <v>46001.16</v>
          </cell>
          <cell r="X27">
            <v>0</v>
          </cell>
          <cell r="Y27">
            <v>0</v>
          </cell>
          <cell r="Z27">
            <v>755868.37</v>
          </cell>
          <cell r="AA27">
            <v>3074418.58</v>
          </cell>
          <cell r="AB27">
            <v>61764.97</v>
          </cell>
          <cell r="AC27">
            <v>988766.58</v>
          </cell>
          <cell r="AD27">
            <v>0</v>
          </cell>
          <cell r="AE27">
            <v>3017824.72</v>
          </cell>
          <cell r="AF27">
            <v>66436.47</v>
          </cell>
          <cell r="AG27">
            <v>565267.14</v>
          </cell>
          <cell r="AH27">
            <v>35245.24</v>
          </cell>
          <cell r="AI27">
            <v>186543.6</v>
          </cell>
          <cell r="AJ27">
            <v>91728.99</v>
          </cell>
          <cell r="AK27">
            <v>16683926.730000002</v>
          </cell>
          <cell r="AL27">
            <v>1002.8515674182811</v>
          </cell>
          <cell r="AM27">
            <v>74724429.829999998</v>
          </cell>
          <cell r="AN27">
            <v>2015413.98</v>
          </cell>
          <cell r="AO27">
            <v>0</v>
          </cell>
          <cell r="AP27">
            <v>0</v>
          </cell>
          <cell r="AQ27">
            <v>0</v>
          </cell>
          <cell r="AR27">
            <v>624230.79</v>
          </cell>
          <cell r="AS27">
            <v>9552351.6400000006</v>
          </cell>
          <cell r="AT27">
            <v>0</v>
          </cell>
          <cell r="AU27">
            <v>47383.09</v>
          </cell>
          <cell r="AV27">
            <v>679569.1</v>
          </cell>
          <cell r="AW27">
            <v>0</v>
          </cell>
          <cell r="AX27">
            <v>1363052.19</v>
          </cell>
          <cell r="AY27">
            <v>0</v>
          </cell>
          <cell r="AZ27">
            <v>1453883.3</v>
          </cell>
          <cell r="BA27">
            <v>5766442.1900000004</v>
          </cell>
          <cell r="BB27">
            <v>154802.32</v>
          </cell>
          <cell r="BC27">
            <v>299243.44</v>
          </cell>
          <cell r="BD27">
            <v>0</v>
          </cell>
          <cell r="BE27">
            <v>106851.91</v>
          </cell>
          <cell r="BF27">
            <v>3262129.86</v>
          </cell>
          <cell r="BG27">
            <v>4924.2</v>
          </cell>
          <cell r="BH27">
            <v>0</v>
          </cell>
          <cell r="BI27">
            <v>0</v>
          </cell>
          <cell r="BJ27">
            <v>0</v>
          </cell>
          <cell r="BK27">
            <v>516933.77</v>
          </cell>
          <cell r="BL27">
            <v>100571641.60999998</v>
          </cell>
          <cell r="BM27">
            <v>6045.2452266564278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60213.91</v>
          </cell>
          <cell r="BS27">
            <v>60213.91</v>
          </cell>
          <cell r="BT27">
            <v>50440</v>
          </cell>
          <cell r="BU27">
            <v>0</v>
          </cell>
          <cell r="BV27">
            <v>7267793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3854299.73</v>
          </cell>
          <cell r="CB27">
            <v>93451</v>
          </cell>
          <cell r="CC27">
            <v>0</v>
          </cell>
          <cell r="CD27">
            <v>1112241.6499999999</v>
          </cell>
          <cell r="CE27">
            <v>589678.68000000005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302303.11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61441.74</v>
          </cell>
          <cell r="CQ27">
            <v>1545113.65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894491.76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2343.2199999999998</v>
          </cell>
          <cell r="DE27">
            <v>0</v>
          </cell>
          <cell r="DF27">
            <v>152811.67000000001</v>
          </cell>
          <cell r="DG27">
            <v>36217.11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433068.94</v>
          </cell>
          <cell r="DW27">
            <v>16455909.17</v>
          </cell>
          <cell r="DX27">
            <v>989.1456952249132</v>
          </cell>
          <cell r="DY27">
            <v>400661.32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94840.3</v>
          </cell>
          <cell r="EH27">
            <v>81788.800000000003</v>
          </cell>
          <cell r="EI27">
            <v>4759</v>
          </cell>
          <cell r="EJ27">
            <v>0</v>
          </cell>
          <cell r="EK27">
            <v>7473.62</v>
          </cell>
          <cell r="EL27">
            <v>0</v>
          </cell>
          <cell r="EM27">
            <v>0</v>
          </cell>
          <cell r="EN27">
            <v>5605.3</v>
          </cell>
          <cell r="EO27">
            <v>0</v>
          </cell>
          <cell r="EP27">
            <v>0</v>
          </cell>
          <cell r="EQ27">
            <v>2870815.09</v>
          </cell>
          <cell r="ER27">
            <v>3465943.4299999997</v>
          </cell>
          <cell r="ES27">
            <v>208.33385674779888</v>
          </cell>
          <cell r="ET27">
            <v>7468405.0499999998</v>
          </cell>
          <cell r="EU27">
            <v>448.91720226987024</v>
          </cell>
        </row>
        <row r="28">
          <cell r="A28" t="str">
            <v>17411</v>
          </cell>
          <cell r="B28" t="str">
            <v>Issaquah</v>
          </cell>
          <cell r="C28">
            <v>16079.538888888885</v>
          </cell>
          <cell r="D28">
            <v>141831471.09</v>
          </cell>
          <cell r="E28">
            <v>8820.6180581463632</v>
          </cell>
          <cell r="F28">
            <v>142046757.18000001</v>
          </cell>
          <cell r="G28">
            <v>8834.0068805179289</v>
          </cell>
          <cell r="H28">
            <v>25735685.489999998</v>
          </cell>
          <cell r="I28">
            <v>0</v>
          </cell>
          <cell r="J28">
            <v>0</v>
          </cell>
          <cell r="K28">
            <v>4000.29</v>
          </cell>
          <cell r="L28">
            <v>0</v>
          </cell>
          <cell r="M28">
            <v>0</v>
          </cell>
          <cell r="N28">
            <v>1600.7726314705683</v>
          </cell>
          <cell r="O28">
            <v>2210509.2400000002</v>
          </cell>
          <cell r="P28">
            <v>44535</v>
          </cell>
          <cell r="Q28">
            <v>0</v>
          </cell>
          <cell r="R28">
            <v>130570</v>
          </cell>
          <cell r="S28">
            <v>89883.5</v>
          </cell>
          <cell r="T28">
            <v>0</v>
          </cell>
          <cell r="U28">
            <v>3435910.25</v>
          </cell>
          <cell r="V28">
            <v>704464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3527888.81</v>
          </cell>
          <cell r="AB28">
            <v>329706.71000000002</v>
          </cell>
          <cell r="AC28">
            <v>290335.58</v>
          </cell>
          <cell r="AD28">
            <v>0</v>
          </cell>
          <cell r="AE28">
            <v>659599</v>
          </cell>
          <cell r="AF28">
            <v>49153.49</v>
          </cell>
          <cell r="AG28">
            <v>223885.13</v>
          </cell>
          <cell r="AH28">
            <v>78801.75</v>
          </cell>
          <cell r="AI28">
            <v>172258.05</v>
          </cell>
          <cell r="AJ28">
            <v>32141.16</v>
          </cell>
          <cell r="AK28">
            <v>11979641.670000004</v>
          </cell>
          <cell r="AL28">
            <v>745.02395577264042</v>
          </cell>
          <cell r="AM28">
            <v>71973388.890000001</v>
          </cell>
          <cell r="AN28">
            <v>1670873.63</v>
          </cell>
          <cell r="AO28">
            <v>0</v>
          </cell>
          <cell r="AP28">
            <v>159831.09</v>
          </cell>
          <cell r="AQ28">
            <v>0</v>
          </cell>
          <cell r="AR28">
            <v>0</v>
          </cell>
          <cell r="AS28">
            <v>7404130.9500000002</v>
          </cell>
          <cell r="AT28">
            <v>0</v>
          </cell>
          <cell r="AU28">
            <v>0</v>
          </cell>
          <cell r="AV28">
            <v>324752.40999999997</v>
          </cell>
          <cell r="AW28">
            <v>1765941.07</v>
          </cell>
          <cell r="AX28">
            <v>245760.93</v>
          </cell>
          <cell r="AY28">
            <v>0</v>
          </cell>
          <cell r="AZ28">
            <v>544991.44999999995</v>
          </cell>
          <cell r="BA28">
            <v>5575163.0300000003</v>
          </cell>
          <cell r="BB28">
            <v>148099.64000000001</v>
          </cell>
          <cell r="BC28">
            <v>263446.98</v>
          </cell>
          <cell r="BD28">
            <v>0</v>
          </cell>
          <cell r="BE28">
            <v>29972.05</v>
          </cell>
          <cell r="BF28">
            <v>3745262.7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93851614.820000008</v>
          </cell>
          <cell r="BM28">
            <v>5836.7105840859886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57076.43</v>
          </cell>
          <cell r="BS28">
            <v>57076.43</v>
          </cell>
          <cell r="BT28">
            <v>0</v>
          </cell>
          <cell r="BU28">
            <v>0</v>
          </cell>
          <cell r="BV28">
            <v>5366377.3499999996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3075284.88</v>
          </cell>
          <cell r="CB28">
            <v>59341</v>
          </cell>
          <cell r="CC28">
            <v>0</v>
          </cell>
          <cell r="CD28">
            <v>399746.6</v>
          </cell>
          <cell r="CE28">
            <v>275670.57</v>
          </cell>
          <cell r="CF28">
            <v>0</v>
          </cell>
          <cell r="CG28">
            <v>0</v>
          </cell>
          <cell r="CH28">
            <v>95998.87</v>
          </cell>
          <cell r="CI28">
            <v>0</v>
          </cell>
          <cell r="CJ28">
            <v>0</v>
          </cell>
          <cell r="CK28">
            <v>65793.320000000007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454276.98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120170.49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125239.54</v>
          </cell>
          <cell r="DE28">
            <v>0</v>
          </cell>
          <cell r="DF28">
            <v>38499.67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98644.7</v>
          </cell>
          <cell r="DW28">
            <v>10232120.399999999</v>
          </cell>
          <cell r="DX28">
            <v>636.34414336784812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243694.51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243694.51</v>
          </cell>
          <cell r="ES28">
            <v>15.15556582088279</v>
          </cell>
          <cell r="ET28">
            <v>10590966.050000001</v>
          </cell>
          <cell r="EU28">
            <v>658.66105509520924</v>
          </cell>
        </row>
        <row r="29">
          <cell r="A29" t="str">
            <v>03017</v>
          </cell>
          <cell r="B29" t="str">
            <v>Kennewick</v>
          </cell>
          <cell r="C29">
            <v>15051.054444444446</v>
          </cell>
          <cell r="D29">
            <v>138391178.72</v>
          </cell>
          <cell r="E29">
            <v>9194.7829456614654</v>
          </cell>
          <cell r="F29">
            <v>145093243.66</v>
          </cell>
          <cell r="G29">
            <v>9640.0716770748204</v>
          </cell>
          <cell r="H29">
            <v>16863693.739999998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23.45</v>
          </cell>
          <cell r="N29">
            <v>1120.4342693893204</v>
          </cell>
          <cell r="O29">
            <v>242896.9</v>
          </cell>
          <cell r="P29">
            <v>0</v>
          </cell>
          <cell r="Q29">
            <v>152610.16</v>
          </cell>
          <cell r="R29">
            <v>0</v>
          </cell>
          <cell r="S29">
            <v>20160</v>
          </cell>
          <cell r="T29">
            <v>62579</v>
          </cell>
          <cell r="U29">
            <v>0</v>
          </cell>
          <cell r="V29">
            <v>7794.42</v>
          </cell>
          <cell r="W29">
            <v>0</v>
          </cell>
          <cell r="X29">
            <v>129166.2</v>
          </cell>
          <cell r="Y29">
            <v>0</v>
          </cell>
          <cell r="Z29">
            <v>0</v>
          </cell>
          <cell r="AA29">
            <v>1689395.42</v>
          </cell>
          <cell r="AB29">
            <v>0</v>
          </cell>
          <cell r="AC29">
            <v>328895.64</v>
          </cell>
          <cell r="AD29">
            <v>0</v>
          </cell>
          <cell r="AE29">
            <v>899571.52</v>
          </cell>
          <cell r="AF29">
            <v>21985.84</v>
          </cell>
          <cell r="AG29">
            <v>51732.45</v>
          </cell>
          <cell r="AH29">
            <v>5048.8500000000004</v>
          </cell>
          <cell r="AI29">
            <v>461232.61</v>
          </cell>
          <cell r="AJ29">
            <v>200412.9</v>
          </cell>
          <cell r="AK29">
            <v>4273481.91</v>
          </cell>
          <cell r="AL29">
            <v>283.93239329337501</v>
          </cell>
          <cell r="AM29">
            <v>72227723.510000005</v>
          </cell>
          <cell r="AN29">
            <v>2126605.2999999998</v>
          </cell>
          <cell r="AO29">
            <v>8123462.7999999998</v>
          </cell>
          <cell r="AP29">
            <v>0</v>
          </cell>
          <cell r="AQ29">
            <v>0</v>
          </cell>
          <cell r="AR29">
            <v>0</v>
          </cell>
          <cell r="AS29">
            <v>8832655.0600000005</v>
          </cell>
          <cell r="AT29">
            <v>0</v>
          </cell>
          <cell r="AU29">
            <v>34676.69</v>
          </cell>
          <cell r="AV29">
            <v>2086605.35</v>
          </cell>
          <cell r="AW29">
            <v>442158.02</v>
          </cell>
          <cell r="AX29">
            <v>674414.46</v>
          </cell>
          <cell r="AY29">
            <v>0</v>
          </cell>
          <cell r="AZ29">
            <v>1459996.84</v>
          </cell>
          <cell r="BA29">
            <v>5191010.59</v>
          </cell>
          <cell r="BB29">
            <v>138666.91</v>
          </cell>
          <cell r="BC29">
            <v>260890.91</v>
          </cell>
          <cell r="BD29">
            <v>0</v>
          </cell>
          <cell r="BE29">
            <v>145978.15</v>
          </cell>
          <cell r="BF29">
            <v>2755245.2</v>
          </cell>
          <cell r="BG29">
            <v>1016880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105516969.78999999</v>
          </cell>
          <cell r="BM29">
            <v>7010.603156043182</v>
          </cell>
          <cell r="BN29">
            <v>0</v>
          </cell>
          <cell r="BO29">
            <v>52721.23</v>
          </cell>
          <cell r="BP29">
            <v>0</v>
          </cell>
          <cell r="BQ29">
            <v>0</v>
          </cell>
          <cell r="BR29">
            <v>0</v>
          </cell>
          <cell r="BS29">
            <v>52721.23</v>
          </cell>
          <cell r="BT29">
            <v>287439.46999999997</v>
          </cell>
          <cell r="BU29">
            <v>0</v>
          </cell>
          <cell r="BV29">
            <v>6897827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2725602.96</v>
          </cell>
          <cell r="CB29">
            <v>97170.45</v>
          </cell>
          <cell r="CC29">
            <v>59072.03</v>
          </cell>
          <cell r="CD29">
            <v>2388838.7999999998</v>
          </cell>
          <cell r="CE29">
            <v>541567.17000000004</v>
          </cell>
          <cell r="CF29">
            <v>591646.56000000006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198923.74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114611.04</v>
          </cell>
          <cell r="CQ29">
            <v>3066116.23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8546.66</v>
          </cell>
          <cell r="DE29">
            <v>136816.71</v>
          </cell>
          <cell r="DF29">
            <v>184689.91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290598.45</v>
          </cell>
          <cell r="DW29">
            <v>17642188.409999996</v>
          </cell>
          <cell r="DX29">
            <v>1172.1563080593316</v>
          </cell>
          <cell r="DY29">
            <v>242042.2</v>
          </cell>
          <cell r="DZ29">
            <v>10866</v>
          </cell>
          <cell r="EA29">
            <v>172687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371291.16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796886.36</v>
          </cell>
          <cell r="ES29">
            <v>52.945550289610566</v>
          </cell>
          <cell r="ET29">
            <v>17731215.190000001</v>
          </cell>
          <cell r="EU29">
            <v>1178.0712943035589</v>
          </cell>
        </row>
        <row r="30">
          <cell r="A30" t="str">
            <v>39007</v>
          </cell>
          <cell r="B30" t="str">
            <v>Yakima</v>
          </cell>
          <cell r="C30">
            <v>14374.248888888887</v>
          </cell>
          <cell r="D30">
            <v>147995899.91</v>
          </cell>
          <cell r="E30">
            <v>10295.904923727803</v>
          </cell>
          <cell r="F30">
            <v>150269033.87</v>
          </cell>
          <cell r="G30">
            <v>10454.044244785275</v>
          </cell>
          <cell r="H30">
            <v>11469645.59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797.93008168001677</v>
          </cell>
          <cell r="O30">
            <v>114750.5</v>
          </cell>
          <cell r="P30">
            <v>3600</v>
          </cell>
          <cell r="Q30">
            <v>0</v>
          </cell>
          <cell r="R30">
            <v>5775</v>
          </cell>
          <cell r="S30">
            <v>0</v>
          </cell>
          <cell r="T30">
            <v>0</v>
          </cell>
          <cell r="U30">
            <v>0</v>
          </cell>
          <cell r="V30">
            <v>13718.84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523296.7</v>
          </cell>
          <cell r="AB30">
            <v>0</v>
          </cell>
          <cell r="AC30">
            <v>298771</v>
          </cell>
          <cell r="AD30">
            <v>0</v>
          </cell>
          <cell r="AE30">
            <v>86366.46</v>
          </cell>
          <cell r="AF30">
            <v>42598.559999999998</v>
          </cell>
          <cell r="AG30">
            <v>14972.21</v>
          </cell>
          <cell r="AH30">
            <v>0</v>
          </cell>
          <cell r="AI30">
            <v>253344.65</v>
          </cell>
          <cell r="AJ30">
            <v>270189.11</v>
          </cell>
          <cell r="AK30">
            <v>1627383.0299999998</v>
          </cell>
          <cell r="AL30">
            <v>113.21516989022962</v>
          </cell>
          <cell r="AM30">
            <v>68826968.75</v>
          </cell>
          <cell r="AN30">
            <v>2661368.77</v>
          </cell>
          <cell r="AO30">
            <v>10923554.119999999</v>
          </cell>
          <cell r="AP30">
            <v>0</v>
          </cell>
          <cell r="AQ30">
            <v>0</v>
          </cell>
          <cell r="AR30">
            <v>34456.32</v>
          </cell>
          <cell r="AS30">
            <v>9680022.2799999993</v>
          </cell>
          <cell r="AT30">
            <v>0</v>
          </cell>
          <cell r="AU30">
            <v>34612.58</v>
          </cell>
          <cell r="AV30">
            <v>4605509.51</v>
          </cell>
          <cell r="AW30">
            <v>644899.49</v>
          </cell>
          <cell r="AX30">
            <v>1112662.26</v>
          </cell>
          <cell r="AY30">
            <v>0</v>
          </cell>
          <cell r="AZ30">
            <v>3180742.7</v>
          </cell>
          <cell r="BA30">
            <v>4927149.6100000003</v>
          </cell>
          <cell r="BB30">
            <v>131711.51</v>
          </cell>
          <cell r="BC30">
            <v>242953.78</v>
          </cell>
          <cell r="BD30">
            <v>0</v>
          </cell>
          <cell r="BE30">
            <v>172413.93</v>
          </cell>
          <cell r="BF30">
            <v>2127577.86</v>
          </cell>
          <cell r="BG30">
            <v>346990</v>
          </cell>
          <cell r="BH30">
            <v>0</v>
          </cell>
          <cell r="BI30">
            <v>0</v>
          </cell>
          <cell r="BJ30">
            <v>3600</v>
          </cell>
          <cell r="BK30">
            <v>85606.44</v>
          </cell>
          <cell r="BL30">
            <v>109742799.91000001</v>
          </cell>
          <cell r="BM30">
            <v>7634.6806541543756</v>
          </cell>
          <cell r="BN30">
            <v>488.19</v>
          </cell>
          <cell r="BO30">
            <v>0</v>
          </cell>
          <cell r="BP30">
            <v>0</v>
          </cell>
          <cell r="BQ30">
            <v>0</v>
          </cell>
          <cell r="BR30">
            <v>414017.18</v>
          </cell>
          <cell r="BS30">
            <v>414505.37</v>
          </cell>
          <cell r="BT30">
            <v>13256.58</v>
          </cell>
          <cell r="BU30">
            <v>0</v>
          </cell>
          <cell r="BV30">
            <v>2482020.87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3120127.95</v>
          </cell>
          <cell r="CB30">
            <v>174348.87</v>
          </cell>
          <cell r="CC30">
            <v>95696.86</v>
          </cell>
          <cell r="CD30">
            <v>5704860.6299999999</v>
          </cell>
          <cell r="CE30">
            <v>2997207.94</v>
          </cell>
          <cell r="CF30">
            <v>1139573.17</v>
          </cell>
          <cell r="CG30">
            <v>1257277.93</v>
          </cell>
          <cell r="CH30">
            <v>32816.230000000003</v>
          </cell>
          <cell r="CI30">
            <v>0</v>
          </cell>
          <cell r="CJ30">
            <v>235038.86</v>
          </cell>
          <cell r="CK30">
            <v>775657.25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82903.16</v>
          </cell>
          <cell r="CQ30">
            <v>5094049.1399999997</v>
          </cell>
          <cell r="CR30">
            <v>1221981.3700000001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81236.72</v>
          </cell>
          <cell r="DB30">
            <v>0</v>
          </cell>
          <cell r="DC30">
            <v>0</v>
          </cell>
          <cell r="DD30">
            <v>5190.8500000000004</v>
          </cell>
          <cell r="DE30">
            <v>1023825.97</v>
          </cell>
          <cell r="DF30">
            <v>378597.44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424755.23</v>
          </cell>
          <cell r="DW30">
            <v>26754928.390000004</v>
          </cell>
          <cell r="DX30">
            <v>1861.3096654171075</v>
          </cell>
          <cell r="DY30">
            <v>342996.94</v>
          </cell>
          <cell r="DZ30">
            <v>63539.519999999997</v>
          </cell>
          <cell r="EA30">
            <v>0</v>
          </cell>
          <cell r="EB30">
            <v>41950</v>
          </cell>
          <cell r="EC30">
            <v>0</v>
          </cell>
          <cell r="ED30">
            <v>0</v>
          </cell>
          <cell r="EE30">
            <v>0</v>
          </cell>
          <cell r="EF30">
            <v>122196.95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103593.54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674276.95000000007</v>
          </cell>
          <cell r="ES30">
            <v>46.908673643546521</v>
          </cell>
          <cell r="ET30">
            <v>13342638.92</v>
          </cell>
          <cell r="EU30">
            <v>928.23207829062221</v>
          </cell>
        </row>
        <row r="31">
          <cell r="A31" t="str">
            <v>17408</v>
          </cell>
          <cell r="B31" t="str">
            <v>Auburn</v>
          </cell>
          <cell r="C31">
            <v>14311.561111111112</v>
          </cell>
          <cell r="D31">
            <v>132375225.16</v>
          </cell>
          <cell r="E31">
            <v>9249.5307906855396</v>
          </cell>
          <cell r="F31">
            <v>133884114.84</v>
          </cell>
          <cell r="G31">
            <v>9354.9623133744626</v>
          </cell>
          <cell r="H31">
            <v>22953483.710000001</v>
          </cell>
          <cell r="I31">
            <v>0</v>
          </cell>
          <cell r="J31">
            <v>0</v>
          </cell>
          <cell r="K31">
            <v>540.13</v>
          </cell>
          <cell r="L31">
            <v>0</v>
          </cell>
          <cell r="M31">
            <v>0</v>
          </cell>
          <cell r="N31">
            <v>1603.8798047111095</v>
          </cell>
          <cell r="O31">
            <v>512789.42</v>
          </cell>
          <cell r="P31">
            <v>0</v>
          </cell>
          <cell r="Q31">
            <v>0</v>
          </cell>
          <cell r="R31">
            <v>0</v>
          </cell>
          <cell r="S31">
            <v>12205</v>
          </cell>
          <cell r="T31">
            <v>0</v>
          </cell>
          <cell r="U31">
            <v>0</v>
          </cell>
          <cell r="V31">
            <v>135692.42000000001</v>
          </cell>
          <cell r="W31">
            <v>558229.97</v>
          </cell>
          <cell r="X31">
            <v>0</v>
          </cell>
          <cell r="Y31">
            <v>0</v>
          </cell>
          <cell r="Z31">
            <v>81618.539999999994</v>
          </cell>
          <cell r="AA31">
            <v>1440397.08</v>
          </cell>
          <cell r="AB31">
            <v>0</v>
          </cell>
          <cell r="AC31">
            <v>210167.89</v>
          </cell>
          <cell r="AD31">
            <v>0</v>
          </cell>
          <cell r="AE31">
            <v>437893.53</v>
          </cell>
          <cell r="AF31">
            <v>25535.4</v>
          </cell>
          <cell r="AG31">
            <v>321427.08</v>
          </cell>
          <cell r="AH31">
            <v>0</v>
          </cell>
          <cell r="AI31">
            <v>120011.78</v>
          </cell>
          <cell r="AJ31">
            <v>0</v>
          </cell>
          <cell r="AK31">
            <v>3855968.1100000003</v>
          </cell>
          <cell r="AL31">
            <v>269.43029345738739</v>
          </cell>
          <cell r="AM31">
            <v>65537089.729999997</v>
          </cell>
          <cell r="AN31">
            <v>1924693.04</v>
          </cell>
          <cell r="AO31">
            <v>1700761</v>
          </cell>
          <cell r="AP31">
            <v>0</v>
          </cell>
          <cell r="AQ31">
            <v>0</v>
          </cell>
          <cell r="AR31">
            <v>2045</v>
          </cell>
          <cell r="AS31">
            <v>8220068.79</v>
          </cell>
          <cell r="AT31">
            <v>0</v>
          </cell>
          <cell r="AU31">
            <v>2.68</v>
          </cell>
          <cell r="AV31">
            <v>1477204.86</v>
          </cell>
          <cell r="AW31">
            <v>0</v>
          </cell>
          <cell r="AX31">
            <v>502605.68</v>
          </cell>
          <cell r="AY31">
            <v>0</v>
          </cell>
          <cell r="AZ31">
            <v>1536072.45</v>
          </cell>
          <cell r="BA31">
            <v>4980555.16</v>
          </cell>
          <cell r="BB31">
            <v>131018.24000000001</v>
          </cell>
          <cell r="BC31">
            <v>236663.49</v>
          </cell>
          <cell r="BD31">
            <v>0</v>
          </cell>
          <cell r="BE31">
            <v>222253.16</v>
          </cell>
          <cell r="BF31">
            <v>2986037.39</v>
          </cell>
          <cell r="BG31">
            <v>9668.42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89466739.090000004</v>
          </cell>
          <cell r="BM31">
            <v>6251.3612872421327</v>
          </cell>
          <cell r="BN31">
            <v>0</v>
          </cell>
          <cell r="BO31">
            <v>121880.62</v>
          </cell>
          <cell r="BP31">
            <v>66864.259999999995</v>
          </cell>
          <cell r="BQ31">
            <v>0</v>
          </cell>
          <cell r="BR31">
            <v>51409.35</v>
          </cell>
          <cell r="BS31">
            <v>240154.23</v>
          </cell>
          <cell r="BT31">
            <v>0</v>
          </cell>
          <cell r="BU31">
            <v>0</v>
          </cell>
          <cell r="BV31">
            <v>6340684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2481842.34</v>
          </cell>
          <cell r="CB31">
            <v>84717.08</v>
          </cell>
          <cell r="CC31">
            <v>0</v>
          </cell>
          <cell r="CD31">
            <v>1954717.17</v>
          </cell>
          <cell r="CE31">
            <v>612254.06999999995</v>
          </cell>
          <cell r="CF31">
            <v>0</v>
          </cell>
          <cell r="CG31">
            <v>118210.4</v>
          </cell>
          <cell r="CH31">
            <v>0</v>
          </cell>
          <cell r="CI31">
            <v>0</v>
          </cell>
          <cell r="CJ31">
            <v>0</v>
          </cell>
          <cell r="CK31">
            <v>251837.93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270003.55</v>
          </cell>
          <cell r="CQ31">
            <v>2925054.04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119913</v>
          </cell>
          <cell r="DB31">
            <v>0</v>
          </cell>
          <cell r="DC31">
            <v>0</v>
          </cell>
          <cell r="DD31">
            <v>0</v>
          </cell>
          <cell r="DE31">
            <v>176661.54</v>
          </cell>
          <cell r="DF31">
            <v>229936.89</v>
          </cell>
          <cell r="DG31">
            <v>0</v>
          </cell>
          <cell r="DH31">
            <v>0</v>
          </cell>
          <cell r="DI31">
            <v>0</v>
          </cell>
          <cell r="DJ31">
            <v>32389</v>
          </cell>
          <cell r="DK31">
            <v>0</v>
          </cell>
          <cell r="DL31">
            <v>610003.84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352957.56</v>
          </cell>
          <cell r="DW31">
            <v>16801336.640000001</v>
          </cell>
          <cell r="DX31">
            <v>1173.9695278215243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791567.28</v>
          </cell>
          <cell r="EG31">
            <v>6000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8479.8799999999992</v>
          </cell>
          <cell r="EO31">
            <v>0</v>
          </cell>
          <cell r="EP31">
            <v>0</v>
          </cell>
          <cell r="EQ31">
            <v>0</v>
          </cell>
          <cell r="ER31">
            <v>806047.16</v>
          </cell>
          <cell r="ES31">
            <v>56.321400142309187</v>
          </cell>
          <cell r="ET31">
            <v>8711222.8300000001</v>
          </cell>
          <cell r="EU31">
            <v>608.68431908779257</v>
          </cell>
        </row>
        <row r="32">
          <cell r="A32" t="str">
            <v>31006</v>
          </cell>
          <cell r="B32" t="str">
            <v>Mukilteo</v>
          </cell>
          <cell r="C32">
            <v>14279.698888888888</v>
          </cell>
          <cell r="D32">
            <v>133883064.28</v>
          </cell>
          <cell r="E32">
            <v>9375.7624248068114</v>
          </cell>
          <cell r="F32">
            <v>134833531.59999999</v>
          </cell>
          <cell r="G32">
            <v>9442.3231644551488</v>
          </cell>
          <cell r="H32">
            <v>25549315.149999999</v>
          </cell>
          <cell r="I32">
            <v>0</v>
          </cell>
          <cell r="J32">
            <v>5138.3</v>
          </cell>
          <cell r="K32">
            <v>0</v>
          </cell>
          <cell r="L32">
            <v>0</v>
          </cell>
          <cell r="M32">
            <v>0</v>
          </cell>
          <cell r="N32">
            <v>1789.5652876745223</v>
          </cell>
          <cell r="O32">
            <v>500163</v>
          </cell>
          <cell r="P32">
            <v>0</v>
          </cell>
          <cell r="Q32">
            <v>0</v>
          </cell>
          <cell r="R32">
            <v>0</v>
          </cell>
          <cell r="S32">
            <v>80754</v>
          </cell>
          <cell r="T32">
            <v>0</v>
          </cell>
          <cell r="U32">
            <v>0</v>
          </cell>
          <cell r="V32">
            <v>3232.77</v>
          </cell>
          <cell r="W32">
            <v>0</v>
          </cell>
          <cell r="X32">
            <v>39035.730000000003</v>
          </cell>
          <cell r="Y32">
            <v>0</v>
          </cell>
          <cell r="Z32">
            <v>420.15</v>
          </cell>
          <cell r="AA32">
            <v>1449824.73</v>
          </cell>
          <cell r="AB32">
            <v>0</v>
          </cell>
          <cell r="AC32">
            <v>177343.02</v>
          </cell>
          <cell r="AD32">
            <v>0</v>
          </cell>
          <cell r="AE32">
            <v>0</v>
          </cell>
          <cell r="AF32">
            <v>25199.79</v>
          </cell>
          <cell r="AG32">
            <v>355497.57</v>
          </cell>
          <cell r="AH32">
            <v>150875.95000000001</v>
          </cell>
          <cell r="AI32">
            <v>371344.19</v>
          </cell>
          <cell r="AJ32">
            <v>157376.93</v>
          </cell>
          <cell r="AK32">
            <v>3311067.83</v>
          </cell>
          <cell r="AL32">
            <v>231.87238440835472</v>
          </cell>
          <cell r="AM32">
            <v>65000457.840000004</v>
          </cell>
          <cell r="AN32">
            <v>2006339.88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8130682.1399999997</v>
          </cell>
          <cell r="AT32">
            <v>0</v>
          </cell>
          <cell r="AU32">
            <v>8817.0300000000007</v>
          </cell>
          <cell r="AV32">
            <v>1544217.6000000001</v>
          </cell>
          <cell r="AW32">
            <v>0</v>
          </cell>
          <cell r="AX32">
            <v>426308.08</v>
          </cell>
          <cell r="AY32">
            <v>0</v>
          </cell>
          <cell r="AZ32">
            <v>2040367.24</v>
          </cell>
          <cell r="BA32">
            <v>6440574.4900000002</v>
          </cell>
          <cell r="BB32">
            <v>132505.71</v>
          </cell>
          <cell r="BC32">
            <v>232367.43</v>
          </cell>
          <cell r="BD32">
            <v>0</v>
          </cell>
          <cell r="BE32">
            <v>118084.35</v>
          </cell>
          <cell r="BF32">
            <v>2896338.66</v>
          </cell>
          <cell r="BG32">
            <v>737725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89714785.449999973</v>
          </cell>
          <cell r="BM32">
            <v>6282.6804786344301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122542.56</v>
          </cell>
          <cell r="BS32">
            <v>122542.56</v>
          </cell>
          <cell r="BT32">
            <v>0</v>
          </cell>
          <cell r="BU32">
            <v>0</v>
          </cell>
          <cell r="BV32">
            <v>6446501.96</v>
          </cell>
          <cell r="BW32">
            <v>4763.01</v>
          </cell>
          <cell r="BX32">
            <v>0</v>
          </cell>
          <cell r="BY32">
            <v>0</v>
          </cell>
          <cell r="BZ32">
            <v>0</v>
          </cell>
          <cell r="CA32">
            <v>2729163.33</v>
          </cell>
          <cell r="CB32">
            <v>102619</v>
          </cell>
          <cell r="CC32">
            <v>58379.45</v>
          </cell>
          <cell r="CD32">
            <v>2219210.02</v>
          </cell>
          <cell r="CE32">
            <v>510888.87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248456.74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71311.179999999993</v>
          </cell>
          <cell r="CQ32">
            <v>2722007.03</v>
          </cell>
          <cell r="CR32">
            <v>65881.929999999993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32986.04</v>
          </cell>
          <cell r="DE32">
            <v>0</v>
          </cell>
          <cell r="DF32">
            <v>233518.09</v>
          </cell>
          <cell r="DG32">
            <v>1743.3</v>
          </cell>
          <cell r="DH32">
            <v>0</v>
          </cell>
          <cell r="DI32">
            <v>0</v>
          </cell>
          <cell r="DJ32">
            <v>40410.68</v>
          </cell>
          <cell r="DK32">
            <v>0</v>
          </cell>
          <cell r="DL32">
            <v>0</v>
          </cell>
          <cell r="DM32">
            <v>5798.9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3488</v>
          </cell>
          <cell r="DT32">
            <v>0</v>
          </cell>
          <cell r="DU32">
            <v>0</v>
          </cell>
          <cell r="DV32">
            <v>275029.36</v>
          </cell>
          <cell r="DW32">
            <v>15894699.449999997</v>
          </cell>
          <cell r="DX32">
            <v>1113.0976621900445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8525.42</v>
          </cell>
          <cell r="EO32">
            <v>0</v>
          </cell>
          <cell r="EP32">
            <v>0</v>
          </cell>
          <cell r="EQ32">
            <v>350000</v>
          </cell>
          <cell r="ER32">
            <v>358525.42</v>
          </cell>
          <cell r="ES32">
            <v>25.107351547795631</v>
          </cell>
          <cell r="ET32">
            <v>13568712.24</v>
          </cell>
          <cell r="EU32">
            <v>950.20996910221186</v>
          </cell>
        </row>
        <row r="33">
          <cell r="A33" t="str">
            <v>17403</v>
          </cell>
          <cell r="B33" t="str">
            <v>Renton</v>
          </cell>
          <cell r="C33">
            <v>13443.231111111112</v>
          </cell>
          <cell r="D33">
            <v>128014472.48</v>
          </cell>
          <cell r="E33">
            <v>9522.5970171853514</v>
          </cell>
          <cell r="F33">
            <v>128847994.56999999</v>
          </cell>
          <cell r="G33">
            <v>9584.6001236640514</v>
          </cell>
          <cell r="H33">
            <v>22916995.460000001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1704.723758044941</v>
          </cell>
          <cell r="O33">
            <v>1458028.5</v>
          </cell>
          <cell r="P33">
            <v>0</v>
          </cell>
          <cell r="Q33">
            <v>0</v>
          </cell>
          <cell r="R33">
            <v>33339.75</v>
          </cell>
          <cell r="S33">
            <v>45860</v>
          </cell>
          <cell r="T33">
            <v>0</v>
          </cell>
          <cell r="U33">
            <v>0</v>
          </cell>
          <cell r="V33">
            <v>91010.25</v>
          </cell>
          <cell r="W33">
            <v>6136.67</v>
          </cell>
          <cell r="X33">
            <v>0</v>
          </cell>
          <cell r="Y33">
            <v>0</v>
          </cell>
          <cell r="Z33">
            <v>148183.13</v>
          </cell>
          <cell r="AA33">
            <v>968443.19</v>
          </cell>
          <cell r="AB33">
            <v>0</v>
          </cell>
          <cell r="AC33">
            <v>98177.64</v>
          </cell>
          <cell r="AD33">
            <v>0</v>
          </cell>
          <cell r="AE33">
            <v>543546.29</v>
          </cell>
          <cell r="AF33">
            <v>43813.86</v>
          </cell>
          <cell r="AG33">
            <v>356495.17</v>
          </cell>
          <cell r="AH33">
            <v>0</v>
          </cell>
          <cell r="AI33">
            <v>132946.75</v>
          </cell>
          <cell r="AJ33">
            <v>2514.48</v>
          </cell>
          <cell r="AK33">
            <v>3928495.6799999997</v>
          </cell>
          <cell r="AL33">
            <v>292.2285310376771</v>
          </cell>
          <cell r="AM33">
            <v>60434409.75</v>
          </cell>
          <cell r="AN33">
            <v>2567691.86</v>
          </cell>
          <cell r="AO33">
            <v>0</v>
          </cell>
          <cell r="AP33">
            <v>0</v>
          </cell>
          <cell r="AQ33">
            <v>0</v>
          </cell>
          <cell r="AR33">
            <v>15660</v>
          </cell>
          <cell r="AS33">
            <v>8320098.9400000004</v>
          </cell>
          <cell r="AT33">
            <v>0</v>
          </cell>
          <cell r="AU33">
            <v>51733.18</v>
          </cell>
          <cell r="AV33">
            <v>1770228.75</v>
          </cell>
          <cell r="AW33">
            <v>0</v>
          </cell>
          <cell r="AX33">
            <v>559480.06999999995</v>
          </cell>
          <cell r="AY33">
            <v>0</v>
          </cell>
          <cell r="AZ33">
            <v>1845366.99</v>
          </cell>
          <cell r="BA33">
            <v>4681945.46</v>
          </cell>
          <cell r="BB33">
            <v>124951.33</v>
          </cell>
          <cell r="BC33">
            <v>235533.73</v>
          </cell>
          <cell r="BD33">
            <v>0</v>
          </cell>
          <cell r="BE33">
            <v>137850.26999999999</v>
          </cell>
          <cell r="BF33">
            <v>2912513.23</v>
          </cell>
          <cell r="BG33">
            <v>330503.01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83987966.569999993</v>
          </cell>
          <cell r="BM33">
            <v>6247.6026690177323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48647.49</v>
          </cell>
          <cell r="BS33">
            <v>48647.49</v>
          </cell>
          <cell r="BT33">
            <v>104475.88</v>
          </cell>
          <cell r="BU33">
            <v>0</v>
          </cell>
          <cell r="BV33">
            <v>5933411</v>
          </cell>
          <cell r="BW33">
            <v>0</v>
          </cell>
          <cell r="BX33">
            <v>0</v>
          </cell>
          <cell r="BY33">
            <v>0</v>
          </cell>
          <cell r="BZ33">
            <v>178500.27</v>
          </cell>
          <cell r="CA33">
            <v>2666399.7200000002</v>
          </cell>
          <cell r="CB33">
            <v>107885</v>
          </cell>
          <cell r="CC33">
            <v>0</v>
          </cell>
          <cell r="CD33">
            <v>3446501.36</v>
          </cell>
          <cell r="CE33">
            <v>548436.9</v>
          </cell>
          <cell r="CF33">
            <v>0</v>
          </cell>
          <cell r="CG33">
            <v>513173.84</v>
          </cell>
          <cell r="CH33">
            <v>0</v>
          </cell>
          <cell r="CI33">
            <v>613816.81999999995</v>
          </cell>
          <cell r="CJ33">
            <v>0</v>
          </cell>
          <cell r="CK33">
            <v>382140.35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2637677.16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47801</v>
          </cell>
          <cell r="DB33">
            <v>0</v>
          </cell>
          <cell r="DC33">
            <v>0</v>
          </cell>
          <cell r="DD33">
            <v>0</v>
          </cell>
          <cell r="DE33">
            <v>210254.3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296181.71999999997</v>
          </cell>
          <cell r="DW33">
            <v>17735302.809999995</v>
          </cell>
          <cell r="DX33">
            <v>1319.2738161989491</v>
          </cell>
          <cell r="DY33">
            <v>0</v>
          </cell>
          <cell r="DZ33">
            <v>106080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8294.52</v>
          </cell>
          <cell r="EH33">
            <v>0</v>
          </cell>
          <cell r="EI33">
            <v>163458.53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1401</v>
          </cell>
          <cell r="EO33">
            <v>0</v>
          </cell>
          <cell r="EP33">
            <v>0</v>
          </cell>
          <cell r="EQ33">
            <v>0</v>
          </cell>
          <cell r="ER33">
            <v>279234.05</v>
          </cell>
          <cell r="ES33">
            <v>20.771349364752584</v>
          </cell>
          <cell r="ET33">
            <v>3280389.96</v>
          </cell>
          <cell r="EU33">
            <v>244.01796955559954</v>
          </cell>
        </row>
        <row r="34">
          <cell r="A34" t="str">
            <v>34003</v>
          </cell>
          <cell r="B34" t="str">
            <v>North Thurston</v>
          </cell>
          <cell r="C34">
            <v>13336.043333333335</v>
          </cell>
          <cell r="D34">
            <v>123372516.31999999</v>
          </cell>
          <cell r="E34">
            <v>9251.0584463707728</v>
          </cell>
          <cell r="F34">
            <v>124495302.08</v>
          </cell>
          <cell r="G34">
            <v>9335.2502663833566</v>
          </cell>
          <cell r="H34">
            <v>20477872.57</v>
          </cell>
          <cell r="I34">
            <v>0</v>
          </cell>
          <cell r="J34">
            <v>3365.23</v>
          </cell>
          <cell r="K34">
            <v>3860.62</v>
          </cell>
          <cell r="L34">
            <v>0</v>
          </cell>
          <cell r="M34">
            <v>0</v>
          </cell>
          <cell r="N34">
            <v>1536.070175236883</v>
          </cell>
          <cell r="O34">
            <v>497635.04</v>
          </cell>
          <cell r="P34">
            <v>0</v>
          </cell>
          <cell r="Q34">
            <v>0</v>
          </cell>
          <cell r="R34">
            <v>93162.05</v>
          </cell>
          <cell r="S34">
            <v>31499.88</v>
          </cell>
          <cell r="T34">
            <v>0</v>
          </cell>
          <cell r="U34">
            <v>1956</v>
          </cell>
          <cell r="V34">
            <v>12812.27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2042962.05</v>
          </cell>
          <cell r="AB34">
            <v>97201.24</v>
          </cell>
          <cell r="AC34">
            <v>70994.91</v>
          </cell>
          <cell r="AD34">
            <v>0</v>
          </cell>
          <cell r="AE34">
            <v>122966.49</v>
          </cell>
          <cell r="AF34">
            <v>34833.14</v>
          </cell>
          <cell r="AG34">
            <v>326249.5</v>
          </cell>
          <cell r="AH34">
            <v>2296.39</v>
          </cell>
          <cell r="AI34">
            <v>213372.94</v>
          </cell>
          <cell r="AJ34">
            <v>0</v>
          </cell>
          <cell r="AK34">
            <v>3547941.9000000008</v>
          </cell>
          <cell r="AL34">
            <v>266.04156955098881</v>
          </cell>
          <cell r="AM34">
            <v>62336220.469999999</v>
          </cell>
          <cell r="AN34">
            <v>1823397.71</v>
          </cell>
          <cell r="AO34">
            <v>1238910.08</v>
          </cell>
          <cell r="AP34">
            <v>0</v>
          </cell>
          <cell r="AQ34">
            <v>0</v>
          </cell>
          <cell r="AR34">
            <v>242990.53</v>
          </cell>
          <cell r="AS34">
            <v>8570061.2699999996</v>
          </cell>
          <cell r="AT34">
            <v>0</v>
          </cell>
          <cell r="AU34">
            <v>0</v>
          </cell>
          <cell r="AV34">
            <v>1187024.54</v>
          </cell>
          <cell r="AW34">
            <v>0</v>
          </cell>
          <cell r="AX34">
            <v>536942.24</v>
          </cell>
          <cell r="AY34">
            <v>0</v>
          </cell>
          <cell r="AZ34">
            <v>329416.77</v>
          </cell>
          <cell r="BA34">
            <v>4638663.5999999996</v>
          </cell>
          <cell r="BB34">
            <v>123522.1</v>
          </cell>
          <cell r="BC34">
            <v>0</v>
          </cell>
          <cell r="BD34">
            <v>0</v>
          </cell>
          <cell r="BE34">
            <v>119677.9</v>
          </cell>
          <cell r="BF34">
            <v>3100349.1</v>
          </cell>
          <cell r="BG34">
            <v>65215.4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84312391.709999993</v>
          </cell>
          <cell r="BM34">
            <v>6322.1444024002112</v>
          </cell>
          <cell r="BN34">
            <v>0</v>
          </cell>
          <cell r="BO34">
            <v>77855.240000000005</v>
          </cell>
          <cell r="BP34">
            <v>38420</v>
          </cell>
          <cell r="BQ34">
            <v>38746.660000000003</v>
          </cell>
          <cell r="BR34">
            <v>638.89</v>
          </cell>
          <cell r="BS34">
            <v>155660.79000000004</v>
          </cell>
          <cell r="BT34">
            <v>14301.99</v>
          </cell>
          <cell r="BU34">
            <v>0</v>
          </cell>
          <cell r="BV34">
            <v>6086314</v>
          </cell>
          <cell r="BW34">
            <v>0</v>
          </cell>
          <cell r="BX34">
            <v>0</v>
          </cell>
          <cell r="BY34">
            <v>0</v>
          </cell>
          <cell r="BZ34">
            <v>61087.360000000001</v>
          </cell>
          <cell r="CA34">
            <v>2634045.27</v>
          </cell>
          <cell r="CB34">
            <v>81488</v>
          </cell>
          <cell r="CC34">
            <v>0</v>
          </cell>
          <cell r="CD34">
            <v>1633331.88</v>
          </cell>
          <cell r="CE34">
            <v>2265765.91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63358.1</v>
          </cell>
          <cell r="CL34">
            <v>0</v>
          </cell>
          <cell r="CM34">
            <v>0</v>
          </cell>
          <cell r="CN34">
            <v>0</v>
          </cell>
          <cell r="CO34">
            <v>5733.25</v>
          </cell>
          <cell r="CP34">
            <v>0</v>
          </cell>
          <cell r="CQ34">
            <v>2051492.34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75304.289999999994</v>
          </cell>
          <cell r="DB34">
            <v>0</v>
          </cell>
          <cell r="DC34">
            <v>0</v>
          </cell>
          <cell r="DD34">
            <v>292482.84000000003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321151.12</v>
          </cell>
          <cell r="DW34">
            <v>15741517.139999997</v>
          </cell>
          <cell r="DX34">
            <v>1180.3738745100054</v>
          </cell>
          <cell r="DY34">
            <v>0</v>
          </cell>
          <cell r="DZ34">
            <v>118222.63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240776.22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49354.06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408352.91</v>
          </cell>
          <cell r="ES34">
            <v>30.620244685267714</v>
          </cell>
          <cell r="ET34">
            <v>3282421.17</v>
          </cell>
          <cell r="EU34">
            <v>246.13156151012302</v>
          </cell>
        </row>
        <row r="35">
          <cell r="A35" t="str">
            <v>11001</v>
          </cell>
          <cell r="B35" t="str">
            <v>Pasco</v>
          </cell>
          <cell r="C35">
            <v>13024.54888888889</v>
          </cell>
          <cell r="D35">
            <v>121438883.03</v>
          </cell>
          <cell r="E35">
            <v>9323.8456138468082</v>
          </cell>
          <cell r="F35">
            <v>128344039.09</v>
          </cell>
          <cell r="G35">
            <v>9854.0103142834378</v>
          </cell>
          <cell r="H35">
            <v>14293550.84</v>
          </cell>
          <cell r="I35">
            <v>5522.33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1097.8555412539772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64225.05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750297.7</v>
          </cell>
          <cell r="AB35">
            <v>33485.279999999999</v>
          </cell>
          <cell r="AC35">
            <v>263493.43</v>
          </cell>
          <cell r="AD35">
            <v>0</v>
          </cell>
          <cell r="AE35">
            <v>0</v>
          </cell>
          <cell r="AF35">
            <v>12144.36</v>
          </cell>
          <cell r="AG35">
            <v>17663.48</v>
          </cell>
          <cell r="AH35">
            <v>223588.97</v>
          </cell>
          <cell r="AI35">
            <v>240049.6</v>
          </cell>
          <cell r="AJ35">
            <v>307197.49</v>
          </cell>
          <cell r="AK35">
            <v>1912145.36</v>
          </cell>
          <cell r="AL35">
            <v>146.81087048099084</v>
          </cell>
          <cell r="AM35">
            <v>58592153.829999998</v>
          </cell>
          <cell r="AN35">
            <v>2035830.89</v>
          </cell>
          <cell r="AO35">
            <v>8573948.7599999998</v>
          </cell>
          <cell r="AP35">
            <v>0</v>
          </cell>
          <cell r="AQ35">
            <v>0</v>
          </cell>
          <cell r="AR35">
            <v>0</v>
          </cell>
          <cell r="AS35">
            <v>8048646.4100000001</v>
          </cell>
          <cell r="AT35">
            <v>0</v>
          </cell>
          <cell r="AU35">
            <v>6036.31</v>
          </cell>
          <cell r="AV35">
            <v>3625310.75</v>
          </cell>
          <cell r="AW35">
            <v>0</v>
          </cell>
          <cell r="AX35">
            <v>759847.46</v>
          </cell>
          <cell r="AY35">
            <v>0</v>
          </cell>
          <cell r="AZ35">
            <v>4319379.6399999997</v>
          </cell>
          <cell r="BA35">
            <v>4399015.67</v>
          </cell>
          <cell r="BB35">
            <v>120932.45</v>
          </cell>
          <cell r="BC35">
            <v>202494.23</v>
          </cell>
          <cell r="BD35">
            <v>0</v>
          </cell>
          <cell r="BE35">
            <v>176308.88</v>
          </cell>
          <cell r="BF35">
            <v>3035844.96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93895750.239999995</v>
          </cell>
          <cell r="BM35">
            <v>7209.1364577011573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5728490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2440817.44</v>
          </cell>
          <cell r="CB35">
            <v>125824.39</v>
          </cell>
          <cell r="CC35">
            <v>0</v>
          </cell>
          <cell r="CD35">
            <v>3234047.08</v>
          </cell>
          <cell r="CE35">
            <v>782579.5</v>
          </cell>
          <cell r="CF35">
            <v>408277.55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572771.85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66976.05</v>
          </cell>
          <cell r="CQ35">
            <v>3834059.78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241100.27</v>
          </cell>
          <cell r="DD35">
            <v>0</v>
          </cell>
          <cell r="DE35">
            <v>174114.03</v>
          </cell>
          <cell r="DF35">
            <v>105221.33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285049.78000000003</v>
          </cell>
          <cell r="DW35">
            <v>17999329.050000001</v>
          </cell>
          <cell r="DX35">
            <v>1381.9541239816026</v>
          </cell>
          <cell r="DY35">
            <v>0</v>
          </cell>
          <cell r="DZ35">
            <v>184690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53051.27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237741.27</v>
          </cell>
          <cell r="ES35">
            <v>18.253320865708805</v>
          </cell>
          <cell r="ET35">
            <v>22686500.149999999</v>
          </cell>
          <cell r="EU35">
            <v>1741.8261732929284</v>
          </cell>
        </row>
        <row r="36">
          <cell r="A36" t="str">
            <v>06119</v>
          </cell>
          <cell r="B36" t="str">
            <v>Battle Ground</v>
          </cell>
          <cell r="C36">
            <v>12763.797777777774</v>
          </cell>
          <cell r="D36">
            <v>113639396.40000001</v>
          </cell>
          <cell r="E36">
            <v>8903.2589185837969</v>
          </cell>
          <cell r="F36">
            <v>111325392.37</v>
          </cell>
          <cell r="G36">
            <v>8721.9645992685237</v>
          </cell>
          <cell r="H36">
            <v>12001324.42</v>
          </cell>
          <cell r="I36">
            <v>0</v>
          </cell>
          <cell r="J36">
            <v>0</v>
          </cell>
          <cell r="K36">
            <v>64356.23</v>
          </cell>
          <cell r="L36">
            <v>0</v>
          </cell>
          <cell r="M36">
            <v>0</v>
          </cell>
          <cell r="N36">
            <v>945.30490533207751</v>
          </cell>
          <cell r="O36">
            <v>93946.9</v>
          </cell>
          <cell r="P36">
            <v>24788</v>
          </cell>
          <cell r="Q36">
            <v>0</v>
          </cell>
          <cell r="R36">
            <v>0</v>
          </cell>
          <cell r="S36">
            <v>0</v>
          </cell>
          <cell r="T36">
            <v>424028</v>
          </cell>
          <cell r="U36">
            <v>0</v>
          </cell>
          <cell r="V36">
            <v>297818.39</v>
          </cell>
          <cell r="W36">
            <v>105307.48</v>
          </cell>
          <cell r="X36">
            <v>0</v>
          </cell>
          <cell r="Y36">
            <v>0</v>
          </cell>
          <cell r="Z36">
            <v>139765.37</v>
          </cell>
          <cell r="AA36">
            <v>1383774.7</v>
          </cell>
          <cell r="AB36">
            <v>0</v>
          </cell>
          <cell r="AC36">
            <v>33497.879999999997</v>
          </cell>
          <cell r="AD36">
            <v>0</v>
          </cell>
          <cell r="AE36">
            <v>355778.99</v>
          </cell>
          <cell r="AF36">
            <v>67670.820000000007</v>
          </cell>
          <cell r="AG36">
            <v>266438.40000000002</v>
          </cell>
          <cell r="AH36">
            <v>72100.98</v>
          </cell>
          <cell r="AI36">
            <v>89698.75</v>
          </cell>
          <cell r="AJ36">
            <v>77754.77</v>
          </cell>
          <cell r="AK36">
            <v>3432369.4299999997</v>
          </cell>
          <cell r="AL36">
            <v>268.91443203337781</v>
          </cell>
          <cell r="AM36">
            <v>57937555.07</v>
          </cell>
          <cell r="AN36">
            <v>2017713.85</v>
          </cell>
          <cell r="AO36">
            <v>3791353.84</v>
          </cell>
          <cell r="AP36">
            <v>79536.44</v>
          </cell>
          <cell r="AQ36">
            <v>0</v>
          </cell>
          <cell r="AR36">
            <v>0</v>
          </cell>
          <cell r="AS36">
            <v>7847170.1500000004</v>
          </cell>
          <cell r="AT36">
            <v>0</v>
          </cell>
          <cell r="AU36">
            <v>0</v>
          </cell>
          <cell r="AV36">
            <v>1090105.83</v>
          </cell>
          <cell r="AW36">
            <v>0</v>
          </cell>
          <cell r="AX36">
            <v>317909.75</v>
          </cell>
          <cell r="AY36">
            <v>0</v>
          </cell>
          <cell r="AZ36">
            <v>585805.67000000004</v>
          </cell>
          <cell r="BA36">
            <v>4452163.3</v>
          </cell>
          <cell r="BB36">
            <v>118814.39999999999</v>
          </cell>
          <cell r="BC36">
            <v>263956.53999999998</v>
          </cell>
          <cell r="BD36">
            <v>0</v>
          </cell>
          <cell r="BE36">
            <v>100574.02</v>
          </cell>
          <cell r="BF36">
            <v>4321044.26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82923703.12000002</v>
          </cell>
          <cell r="BM36">
            <v>6496.7891660249534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1220.17</v>
          </cell>
          <cell r="BS36">
            <v>1220.17</v>
          </cell>
          <cell r="BT36">
            <v>195966.5</v>
          </cell>
          <cell r="BU36">
            <v>0</v>
          </cell>
          <cell r="BV36">
            <v>5682964</v>
          </cell>
          <cell r="BW36">
            <v>0</v>
          </cell>
          <cell r="BX36">
            <v>0</v>
          </cell>
          <cell r="BY36">
            <v>0</v>
          </cell>
          <cell r="BZ36">
            <v>148637.66</v>
          </cell>
          <cell r="CA36">
            <v>2386458.42</v>
          </cell>
          <cell r="CB36">
            <v>73811.539999999994</v>
          </cell>
          <cell r="CC36">
            <v>0</v>
          </cell>
          <cell r="CD36">
            <v>1308528.1100000001</v>
          </cell>
          <cell r="CE36">
            <v>413213.93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107322.7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2601.0300000000002</v>
          </cell>
          <cell r="CQ36">
            <v>1498459.32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570796.80000000005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234953.02</v>
          </cell>
          <cell r="DW36">
            <v>12624933.199999997</v>
          </cell>
          <cell r="DX36">
            <v>989.12043420027032</v>
          </cell>
          <cell r="DY36">
            <v>14047.35</v>
          </cell>
          <cell r="DZ36">
            <v>51900</v>
          </cell>
          <cell r="EA36">
            <v>0</v>
          </cell>
          <cell r="EB36">
            <v>180706.97</v>
          </cell>
          <cell r="EC36">
            <v>0</v>
          </cell>
          <cell r="ED36">
            <v>19517.150000000001</v>
          </cell>
          <cell r="EE36">
            <v>0</v>
          </cell>
          <cell r="EF36">
            <v>10843.75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1690.75</v>
          </cell>
          <cell r="ER36">
            <v>278705.97000000003</v>
          </cell>
          <cell r="ES36">
            <v>21.835661677846154</v>
          </cell>
          <cell r="ET36">
            <v>495780.14</v>
          </cell>
          <cell r="EU36">
            <v>38.842682141452514</v>
          </cell>
        </row>
        <row r="37">
          <cell r="A37" t="str">
            <v>32356</v>
          </cell>
          <cell r="B37" t="str">
            <v>Central Valley</v>
          </cell>
          <cell r="C37">
            <v>12077.834444444445</v>
          </cell>
          <cell r="D37">
            <v>110763893.83</v>
          </cell>
          <cell r="E37">
            <v>9170.8405459183214</v>
          </cell>
          <cell r="F37">
            <v>111839245.27</v>
          </cell>
          <cell r="G37">
            <v>9259.8756659927349</v>
          </cell>
          <cell r="H37">
            <v>16909434.199999999</v>
          </cell>
          <cell r="I37">
            <v>0</v>
          </cell>
          <cell r="J37">
            <v>0</v>
          </cell>
          <cell r="K37">
            <v>484.75</v>
          </cell>
          <cell r="L37">
            <v>0</v>
          </cell>
          <cell r="M37">
            <v>0</v>
          </cell>
          <cell r="N37">
            <v>1400.0787167419912</v>
          </cell>
          <cell r="O37">
            <v>90437.84</v>
          </cell>
          <cell r="P37">
            <v>0</v>
          </cell>
          <cell r="Q37">
            <v>0</v>
          </cell>
          <cell r="R37">
            <v>0</v>
          </cell>
          <cell r="S37">
            <v>85903.17</v>
          </cell>
          <cell r="T37">
            <v>500882.69</v>
          </cell>
          <cell r="U37">
            <v>621502.46</v>
          </cell>
          <cell r="V37">
            <v>19984.96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1721124.11</v>
          </cell>
          <cell r="AB37">
            <v>0</v>
          </cell>
          <cell r="AC37">
            <v>101545.16</v>
          </cell>
          <cell r="AD37">
            <v>0</v>
          </cell>
          <cell r="AE37">
            <v>120554.46</v>
          </cell>
          <cell r="AF37">
            <v>26257.71</v>
          </cell>
          <cell r="AG37">
            <v>232971.07</v>
          </cell>
          <cell r="AH37">
            <v>24250.74</v>
          </cell>
          <cell r="AI37">
            <v>219742.05</v>
          </cell>
          <cell r="AJ37">
            <v>82527.27</v>
          </cell>
          <cell r="AK37">
            <v>3847683.69</v>
          </cell>
          <cell r="AL37">
            <v>318.57397182405123</v>
          </cell>
          <cell r="AM37">
            <v>55383366.909999996</v>
          </cell>
          <cell r="AN37">
            <v>2023766.4</v>
          </cell>
          <cell r="AO37">
            <v>4306890.5999999996</v>
          </cell>
          <cell r="AP37">
            <v>0</v>
          </cell>
          <cell r="AQ37">
            <v>0</v>
          </cell>
          <cell r="AR37">
            <v>0</v>
          </cell>
          <cell r="AS37">
            <v>7657101.5300000003</v>
          </cell>
          <cell r="AT37">
            <v>0</v>
          </cell>
          <cell r="AU37">
            <v>5198.4399999999996</v>
          </cell>
          <cell r="AV37">
            <v>1038388.31</v>
          </cell>
          <cell r="AW37">
            <v>0</v>
          </cell>
          <cell r="AX37">
            <v>250068.92</v>
          </cell>
          <cell r="AY37">
            <v>0</v>
          </cell>
          <cell r="AZ37">
            <v>192287.15</v>
          </cell>
          <cell r="BA37">
            <v>4233135.33</v>
          </cell>
          <cell r="BB37">
            <v>112280.54</v>
          </cell>
          <cell r="BC37">
            <v>148344.66</v>
          </cell>
          <cell r="BD37">
            <v>0</v>
          </cell>
          <cell r="BE37">
            <v>83334.880000000005</v>
          </cell>
          <cell r="BF37">
            <v>2400508.4700000002</v>
          </cell>
          <cell r="BG37">
            <v>300</v>
          </cell>
          <cell r="BH37">
            <v>0</v>
          </cell>
          <cell r="BI37">
            <v>0</v>
          </cell>
          <cell r="BJ37">
            <v>0</v>
          </cell>
          <cell r="BK37">
            <v>838611.57</v>
          </cell>
          <cell r="BL37">
            <v>78673583.709999993</v>
          </cell>
          <cell r="BM37">
            <v>6513.8816127909604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5424063</v>
          </cell>
          <cell r="BW37">
            <v>57794.31</v>
          </cell>
          <cell r="BX37">
            <v>0</v>
          </cell>
          <cell r="BY37">
            <v>0</v>
          </cell>
          <cell r="BZ37">
            <v>0</v>
          </cell>
          <cell r="CA37">
            <v>2223003</v>
          </cell>
          <cell r="CB37">
            <v>77754</v>
          </cell>
          <cell r="CC37">
            <v>0</v>
          </cell>
          <cell r="CD37">
            <v>1778749.74</v>
          </cell>
          <cell r="CE37">
            <v>443167.38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35770.589999999997</v>
          </cell>
          <cell r="CL37">
            <v>0</v>
          </cell>
          <cell r="CM37">
            <v>0</v>
          </cell>
          <cell r="CN37">
            <v>0</v>
          </cell>
          <cell r="CO37">
            <v>83802.89</v>
          </cell>
          <cell r="CP37">
            <v>16813.66</v>
          </cell>
          <cell r="CQ37">
            <v>1596597.19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68404</v>
          </cell>
          <cell r="DB37">
            <v>0</v>
          </cell>
          <cell r="DC37">
            <v>0</v>
          </cell>
          <cell r="DD37">
            <v>12976.64</v>
          </cell>
          <cell r="DE37">
            <v>0</v>
          </cell>
          <cell r="DF37">
            <v>306311.84000000003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267618.52</v>
          </cell>
          <cell r="DW37">
            <v>12392826.76</v>
          </cell>
          <cell r="DX37">
            <v>1026.0801981517841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9445.16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5787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15232.16</v>
          </cell>
          <cell r="ES37">
            <v>1.2611664839474994</v>
          </cell>
          <cell r="ET37">
            <v>5236586.6100000003</v>
          </cell>
          <cell r="EU37">
            <v>433.56999419781931</v>
          </cell>
        </row>
        <row r="38">
          <cell r="A38" t="str">
            <v>18401</v>
          </cell>
          <cell r="B38" t="str">
            <v>Central Kitsap</v>
          </cell>
          <cell r="C38">
            <v>11692.572222222223</v>
          </cell>
          <cell r="D38">
            <v>116069097.52</v>
          </cell>
          <cell r="E38">
            <v>9926.7377027105995</v>
          </cell>
          <cell r="F38">
            <v>115996607.56</v>
          </cell>
          <cell r="G38">
            <v>9920.5380437628246</v>
          </cell>
          <cell r="H38">
            <v>13378266.07</v>
          </cell>
          <cell r="I38">
            <v>1236.72</v>
          </cell>
          <cell r="J38">
            <v>22866.240000000002</v>
          </cell>
          <cell r="K38">
            <v>15213.61</v>
          </cell>
          <cell r="L38">
            <v>0</v>
          </cell>
          <cell r="M38">
            <v>0</v>
          </cell>
          <cell r="N38">
            <v>1147.5304479624529</v>
          </cell>
          <cell r="O38">
            <v>449664.64</v>
          </cell>
          <cell r="P38">
            <v>47086.02</v>
          </cell>
          <cell r="Q38">
            <v>0</v>
          </cell>
          <cell r="R38">
            <v>0</v>
          </cell>
          <cell r="S38">
            <v>140644</v>
          </cell>
          <cell r="T38">
            <v>120463.5</v>
          </cell>
          <cell r="U38">
            <v>0</v>
          </cell>
          <cell r="V38">
            <v>119271.28</v>
          </cell>
          <cell r="W38">
            <v>20642.939999999999</v>
          </cell>
          <cell r="X38">
            <v>0</v>
          </cell>
          <cell r="Y38">
            <v>0</v>
          </cell>
          <cell r="Z38">
            <v>317394.2</v>
          </cell>
          <cell r="AA38">
            <v>1796592.44</v>
          </cell>
          <cell r="AB38">
            <v>0</v>
          </cell>
          <cell r="AC38">
            <v>302676.76</v>
          </cell>
          <cell r="AD38">
            <v>0</v>
          </cell>
          <cell r="AE38">
            <v>152248.4</v>
          </cell>
          <cell r="AF38">
            <v>20951.78</v>
          </cell>
          <cell r="AG38">
            <v>171165.82</v>
          </cell>
          <cell r="AH38">
            <v>17019.47</v>
          </cell>
          <cell r="AI38">
            <v>0</v>
          </cell>
          <cell r="AJ38">
            <v>128372.14</v>
          </cell>
          <cell r="AK38">
            <v>3804193.39</v>
          </cell>
          <cell r="AL38">
            <v>325.35128436238961</v>
          </cell>
          <cell r="AM38">
            <v>53161875.700000003</v>
          </cell>
          <cell r="AN38">
            <v>2110218.12</v>
          </cell>
          <cell r="AO38">
            <v>2842883.16</v>
          </cell>
          <cell r="AP38">
            <v>119905.98</v>
          </cell>
          <cell r="AQ38">
            <v>0</v>
          </cell>
          <cell r="AR38">
            <v>0</v>
          </cell>
          <cell r="AS38">
            <v>9587012.9100000001</v>
          </cell>
          <cell r="AT38">
            <v>0</v>
          </cell>
          <cell r="AU38">
            <v>24887.96</v>
          </cell>
          <cell r="AV38">
            <v>759600.07</v>
          </cell>
          <cell r="AW38">
            <v>0</v>
          </cell>
          <cell r="AX38">
            <v>250743.86</v>
          </cell>
          <cell r="AY38">
            <v>0</v>
          </cell>
          <cell r="AZ38">
            <v>186191.7</v>
          </cell>
          <cell r="BA38">
            <v>5272208.7699999996</v>
          </cell>
          <cell r="BB38">
            <v>107869.79</v>
          </cell>
          <cell r="BC38">
            <v>236166.42</v>
          </cell>
          <cell r="BD38">
            <v>0</v>
          </cell>
          <cell r="BE38">
            <v>96053.97</v>
          </cell>
          <cell r="BF38">
            <v>2984459.11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77740077.519999996</v>
          </cell>
          <cell r="BM38">
            <v>6648.6719981298656</v>
          </cell>
          <cell r="BN38">
            <v>0</v>
          </cell>
          <cell r="BO38">
            <v>8183290</v>
          </cell>
          <cell r="BP38">
            <v>455382.92</v>
          </cell>
          <cell r="BQ38">
            <v>0</v>
          </cell>
          <cell r="BR38">
            <v>0</v>
          </cell>
          <cell r="BS38">
            <v>8638672.9199999999</v>
          </cell>
          <cell r="BT38">
            <v>0</v>
          </cell>
          <cell r="BU38">
            <v>0</v>
          </cell>
          <cell r="BV38">
            <v>5342584</v>
          </cell>
          <cell r="BW38">
            <v>0</v>
          </cell>
          <cell r="BX38">
            <v>0</v>
          </cell>
          <cell r="BY38">
            <v>0</v>
          </cell>
          <cell r="BZ38">
            <v>93501.21</v>
          </cell>
          <cell r="CA38">
            <v>2521432</v>
          </cell>
          <cell r="CB38">
            <v>61456</v>
          </cell>
          <cell r="CC38">
            <v>0</v>
          </cell>
          <cell r="CD38">
            <v>1082316.54</v>
          </cell>
          <cell r="CE38">
            <v>432725.27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26258.41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1451618.75</v>
          </cell>
          <cell r="CR38">
            <v>221508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32348</v>
          </cell>
          <cell r="DB38">
            <v>0</v>
          </cell>
          <cell r="DC38">
            <v>0</v>
          </cell>
          <cell r="DD38">
            <v>39741.129999999997</v>
          </cell>
          <cell r="DE38">
            <v>222495.01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227020.89</v>
          </cell>
          <cell r="DW38">
            <v>20393678.130000003</v>
          </cell>
          <cell r="DX38">
            <v>1744.1566955849939</v>
          </cell>
          <cell r="DY38">
            <v>0</v>
          </cell>
          <cell r="DZ38">
            <v>413536.68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215124</v>
          </cell>
          <cell r="EF38">
            <v>0</v>
          </cell>
          <cell r="EG38">
            <v>11989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426.2</v>
          </cell>
          <cell r="EO38">
            <v>0</v>
          </cell>
          <cell r="EP38">
            <v>0</v>
          </cell>
          <cell r="EQ38">
            <v>0</v>
          </cell>
          <cell r="ER38">
            <v>641075.87999999989</v>
          </cell>
          <cell r="ES38">
            <v>54.827617723122408</v>
          </cell>
          <cell r="ET38">
            <v>11910772.029999999</v>
          </cell>
          <cell r="EU38">
            <v>1018.6614034645926</v>
          </cell>
        </row>
        <row r="39">
          <cell r="A39" t="str">
            <v>27400</v>
          </cell>
          <cell r="B39" t="str">
            <v>Clover Park</v>
          </cell>
          <cell r="C39">
            <v>11342.100000000002</v>
          </cell>
          <cell r="D39">
            <v>131353174.79000001</v>
          </cell>
          <cell r="E39">
            <v>11581.027745302896</v>
          </cell>
          <cell r="F39">
            <v>133934301.04000001</v>
          </cell>
          <cell r="G39">
            <v>11808.598146727676</v>
          </cell>
          <cell r="H39">
            <v>18278399.129999999</v>
          </cell>
          <cell r="I39">
            <v>0</v>
          </cell>
          <cell r="J39">
            <v>0</v>
          </cell>
          <cell r="K39">
            <v>3761.74</v>
          </cell>
          <cell r="L39">
            <v>0</v>
          </cell>
          <cell r="M39">
            <v>0</v>
          </cell>
          <cell r="N39">
            <v>1611.8850010139211</v>
          </cell>
          <cell r="O39">
            <v>135720.56</v>
          </cell>
          <cell r="P39">
            <v>5694</v>
          </cell>
          <cell r="Q39">
            <v>0</v>
          </cell>
          <cell r="R39">
            <v>0</v>
          </cell>
          <cell r="S39">
            <v>5875</v>
          </cell>
          <cell r="T39">
            <v>0</v>
          </cell>
          <cell r="U39">
            <v>0</v>
          </cell>
          <cell r="V39">
            <v>246617.37</v>
          </cell>
          <cell r="W39">
            <v>0</v>
          </cell>
          <cell r="X39">
            <v>0</v>
          </cell>
          <cell r="Y39">
            <v>0</v>
          </cell>
          <cell r="Z39">
            <v>115528.74</v>
          </cell>
          <cell r="AA39">
            <v>901163.62</v>
          </cell>
          <cell r="AB39">
            <v>0</v>
          </cell>
          <cell r="AC39">
            <v>154657.44</v>
          </cell>
          <cell r="AD39">
            <v>0</v>
          </cell>
          <cell r="AE39">
            <v>487813.65</v>
          </cell>
          <cell r="AF39">
            <v>16976.97</v>
          </cell>
          <cell r="AG39">
            <v>150917.53</v>
          </cell>
          <cell r="AH39">
            <v>37408.61</v>
          </cell>
          <cell r="AI39">
            <v>277620.03999999998</v>
          </cell>
          <cell r="AJ39">
            <v>23773.87</v>
          </cell>
          <cell r="AK39">
            <v>2559767.4</v>
          </cell>
          <cell r="AL39">
            <v>225.6872536831803</v>
          </cell>
          <cell r="AM39">
            <v>51913665.5</v>
          </cell>
          <cell r="AN39">
            <v>1947479.5</v>
          </cell>
          <cell r="AO39">
            <v>4510109.84</v>
          </cell>
          <cell r="AP39">
            <v>0</v>
          </cell>
          <cell r="AQ39">
            <v>0</v>
          </cell>
          <cell r="AR39">
            <v>0</v>
          </cell>
          <cell r="AS39">
            <v>7827131.0499999998</v>
          </cell>
          <cell r="AT39">
            <v>2200049.46</v>
          </cell>
          <cell r="AU39">
            <v>0</v>
          </cell>
          <cell r="AV39">
            <v>2756335.77</v>
          </cell>
          <cell r="AW39">
            <v>75602.06</v>
          </cell>
          <cell r="AX39">
            <v>570739.26</v>
          </cell>
          <cell r="AY39">
            <v>0</v>
          </cell>
          <cell r="AZ39">
            <v>1023520.75</v>
          </cell>
          <cell r="BA39">
            <v>3956607.18</v>
          </cell>
          <cell r="BB39">
            <v>103119.54</v>
          </cell>
          <cell r="BC39">
            <v>200162.91</v>
          </cell>
          <cell r="BD39">
            <v>0</v>
          </cell>
          <cell r="BE39">
            <v>213796.43</v>
          </cell>
          <cell r="BF39">
            <v>3382769.16</v>
          </cell>
          <cell r="BG39">
            <v>1687164.56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82368252.970000014</v>
          </cell>
          <cell r="BM39">
            <v>7262.1695250438634</v>
          </cell>
          <cell r="BN39">
            <v>0</v>
          </cell>
          <cell r="BO39">
            <v>10595704.460000001</v>
          </cell>
          <cell r="BP39">
            <v>670906.26</v>
          </cell>
          <cell r="BQ39">
            <v>38408.74</v>
          </cell>
          <cell r="BR39">
            <v>29292.34</v>
          </cell>
          <cell r="BS39">
            <v>11334311.800000001</v>
          </cell>
          <cell r="BT39">
            <v>0</v>
          </cell>
          <cell r="BU39">
            <v>0</v>
          </cell>
          <cell r="BV39">
            <v>4968525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2808318.61</v>
          </cell>
          <cell r="CB39">
            <v>173614</v>
          </cell>
          <cell r="CC39">
            <v>0</v>
          </cell>
          <cell r="CD39">
            <v>2967530.55</v>
          </cell>
          <cell r="CE39">
            <v>1019299.74</v>
          </cell>
          <cell r="CF39">
            <v>0</v>
          </cell>
          <cell r="CG39">
            <v>874199.68</v>
          </cell>
          <cell r="CH39">
            <v>85510.04</v>
          </cell>
          <cell r="CI39">
            <v>0</v>
          </cell>
          <cell r="CJ39">
            <v>0</v>
          </cell>
          <cell r="CK39">
            <v>192767.1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45585.32</v>
          </cell>
          <cell r="CQ39">
            <v>3404228.27</v>
          </cell>
          <cell r="CR39">
            <v>723446.15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59544</v>
          </cell>
          <cell r="DB39">
            <v>0</v>
          </cell>
          <cell r="DC39">
            <v>0</v>
          </cell>
          <cell r="DD39">
            <v>23012.52</v>
          </cell>
          <cell r="DE39">
            <v>222567.14</v>
          </cell>
          <cell r="DF39">
            <v>134682.45000000001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775478.62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279370.75</v>
          </cell>
          <cell r="DW39">
            <v>30091991.739999998</v>
          </cell>
          <cell r="DX39">
            <v>2653.1234727255087</v>
          </cell>
          <cell r="DY39">
            <v>0</v>
          </cell>
          <cell r="DZ39">
            <v>258273.1</v>
          </cell>
          <cell r="EA39">
            <v>0</v>
          </cell>
          <cell r="EB39">
            <v>0</v>
          </cell>
          <cell r="EC39">
            <v>20733.78</v>
          </cell>
          <cell r="ED39">
            <v>0</v>
          </cell>
          <cell r="EE39">
            <v>0</v>
          </cell>
          <cell r="EF39">
            <v>0</v>
          </cell>
          <cell r="EG39">
            <v>348874.44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4246.74</v>
          </cell>
          <cell r="EO39">
            <v>0</v>
          </cell>
          <cell r="EP39">
            <v>0</v>
          </cell>
          <cell r="EQ39">
            <v>0</v>
          </cell>
          <cell r="ER39">
            <v>632128.06000000006</v>
          </cell>
          <cell r="ES39">
            <v>55.732894261203825</v>
          </cell>
          <cell r="ET39">
            <v>13312177.960000001</v>
          </cell>
          <cell r="EU39">
            <v>1173.6960492325054</v>
          </cell>
        </row>
        <row r="40">
          <cell r="A40" t="str">
            <v>31025</v>
          </cell>
          <cell r="B40" t="str">
            <v>Marysville</v>
          </cell>
          <cell r="C40">
            <v>11320.842222222223</v>
          </cell>
          <cell r="D40">
            <v>110654822.66</v>
          </cell>
          <cell r="E40">
            <v>9774.4337822136895</v>
          </cell>
          <cell r="F40">
            <v>110941230.14</v>
          </cell>
          <cell r="G40">
            <v>9799.7329140607708</v>
          </cell>
          <cell r="H40">
            <v>17515132.870000001</v>
          </cell>
          <cell r="I40">
            <v>0</v>
          </cell>
          <cell r="J40">
            <v>7747.99</v>
          </cell>
          <cell r="K40">
            <v>1190.18</v>
          </cell>
          <cell r="L40">
            <v>0</v>
          </cell>
          <cell r="M40">
            <v>0</v>
          </cell>
          <cell r="N40">
            <v>1547.9476434713631</v>
          </cell>
          <cell r="O40">
            <v>476540.72</v>
          </cell>
          <cell r="P40">
            <v>3874.14</v>
          </cell>
          <cell r="Q40">
            <v>0</v>
          </cell>
          <cell r="R40">
            <v>0</v>
          </cell>
          <cell r="S40">
            <v>27370</v>
          </cell>
          <cell r="T40">
            <v>0</v>
          </cell>
          <cell r="U40">
            <v>34001.07</v>
          </cell>
          <cell r="V40">
            <v>180791.44</v>
          </cell>
          <cell r="W40">
            <v>7420.68</v>
          </cell>
          <cell r="X40">
            <v>0</v>
          </cell>
          <cell r="Y40">
            <v>0</v>
          </cell>
          <cell r="Z40">
            <v>220191.75</v>
          </cell>
          <cell r="AA40">
            <v>1378747.51</v>
          </cell>
          <cell r="AB40">
            <v>2603.9499999999998</v>
          </cell>
          <cell r="AC40">
            <v>133728.66</v>
          </cell>
          <cell r="AD40">
            <v>0</v>
          </cell>
          <cell r="AE40">
            <v>213416.37</v>
          </cell>
          <cell r="AF40">
            <v>97844.08</v>
          </cell>
          <cell r="AG40">
            <v>224549.46</v>
          </cell>
          <cell r="AH40">
            <v>1247.46</v>
          </cell>
          <cell r="AI40">
            <v>263684.63</v>
          </cell>
          <cell r="AJ40">
            <v>94478.03</v>
          </cell>
          <cell r="AK40">
            <v>3360489.95</v>
          </cell>
          <cell r="AL40">
            <v>296.84098444579797</v>
          </cell>
          <cell r="AM40">
            <v>52346157.149999999</v>
          </cell>
          <cell r="AN40">
            <v>1797126.17</v>
          </cell>
          <cell r="AO40">
            <v>3121331.16</v>
          </cell>
          <cell r="AP40">
            <v>0</v>
          </cell>
          <cell r="AQ40">
            <v>336.25</v>
          </cell>
          <cell r="AR40">
            <v>112237.21</v>
          </cell>
          <cell r="AS40">
            <v>8774578.3300000001</v>
          </cell>
          <cell r="AT40">
            <v>0</v>
          </cell>
          <cell r="AU40">
            <v>0</v>
          </cell>
          <cell r="AV40">
            <v>1049888.47</v>
          </cell>
          <cell r="AW40">
            <v>0</v>
          </cell>
          <cell r="AX40">
            <v>142846.69</v>
          </cell>
          <cell r="AY40">
            <v>143720.04999999999</v>
          </cell>
          <cell r="AZ40">
            <v>645974.67000000004</v>
          </cell>
          <cell r="BA40">
            <v>4023138.44</v>
          </cell>
          <cell r="BB40">
            <v>104437.11</v>
          </cell>
          <cell r="BC40">
            <v>214581.54</v>
          </cell>
          <cell r="BD40">
            <v>0</v>
          </cell>
          <cell r="BE40">
            <v>92695.11</v>
          </cell>
          <cell r="BF40">
            <v>2925631.89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75494680.24000001</v>
          </cell>
          <cell r="BM40">
            <v>6668.6452083757413</v>
          </cell>
          <cell r="BN40">
            <v>0</v>
          </cell>
          <cell r="BO40">
            <v>857977.68</v>
          </cell>
          <cell r="BP40">
            <v>173027.98</v>
          </cell>
          <cell r="BQ40">
            <v>0</v>
          </cell>
          <cell r="BR40">
            <v>96540.9</v>
          </cell>
          <cell r="BS40">
            <v>1127546.56</v>
          </cell>
          <cell r="BT40">
            <v>0</v>
          </cell>
          <cell r="BU40">
            <v>0</v>
          </cell>
          <cell r="BV40">
            <v>5177958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2146137</v>
          </cell>
          <cell r="CB40">
            <v>73225.78</v>
          </cell>
          <cell r="CC40">
            <v>0</v>
          </cell>
          <cell r="CD40">
            <v>1374437.67</v>
          </cell>
          <cell r="CE40">
            <v>412734.71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115788.83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1735907.05</v>
          </cell>
          <cell r="CR40">
            <v>72020.12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279957.43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183031.26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204283.51</v>
          </cell>
          <cell r="DW40">
            <v>12903027.92</v>
          </cell>
          <cell r="DX40">
            <v>1139.7586563543857</v>
          </cell>
          <cell r="DY40">
            <v>0</v>
          </cell>
          <cell r="DZ40">
            <v>47611.29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1611349.7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1658960.99</v>
          </cell>
          <cell r="ES40">
            <v>146.54042141348336</v>
          </cell>
          <cell r="ET40">
            <v>4789770.7300000004</v>
          </cell>
          <cell r="EU40">
            <v>423.09314413003034</v>
          </cell>
        </row>
        <row r="41">
          <cell r="A41" t="str">
            <v>37501</v>
          </cell>
          <cell r="B41" t="str">
            <v>Bellingham</v>
          </cell>
          <cell r="C41">
            <v>10317.556666666667</v>
          </cell>
          <cell r="D41">
            <v>99108069.329999998</v>
          </cell>
          <cell r="E41">
            <v>9605.7693242618479</v>
          </cell>
          <cell r="F41">
            <v>99388768.150000006</v>
          </cell>
          <cell r="G41">
            <v>9632.975263523309</v>
          </cell>
          <cell r="H41">
            <v>19523385.670000002</v>
          </cell>
          <cell r="I41">
            <v>140.04</v>
          </cell>
          <cell r="J41">
            <v>0</v>
          </cell>
          <cell r="K41">
            <v>5431.14</v>
          </cell>
          <cell r="L41">
            <v>0</v>
          </cell>
          <cell r="M41">
            <v>0</v>
          </cell>
          <cell r="N41">
            <v>1892.7889112635517</v>
          </cell>
          <cell r="O41">
            <v>175575.14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90171.48</v>
          </cell>
          <cell r="W41">
            <v>3366.85</v>
          </cell>
          <cell r="X41">
            <v>0</v>
          </cell>
          <cell r="Y41">
            <v>0</v>
          </cell>
          <cell r="Z41">
            <v>106986.24000000001</v>
          </cell>
          <cell r="AA41">
            <v>1225246.19</v>
          </cell>
          <cell r="AB41">
            <v>0</v>
          </cell>
          <cell r="AC41">
            <v>385603.33</v>
          </cell>
          <cell r="AD41">
            <v>0</v>
          </cell>
          <cell r="AE41">
            <v>403823.57</v>
          </cell>
          <cell r="AF41">
            <v>16148.79</v>
          </cell>
          <cell r="AG41">
            <v>104130.95</v>
          </cell>
          <cell r="AH41">
            <v>93838.01</v>
          </cell>
          <cell r="AI41">
            <v>414338.34</v>
          </cell>
          <cell r="AJ41">
            <v>68951</v>
          </cell>
          <cell r="AK41">
            <v>3088179.8899999997</v>
          </cell>
          <cell r="AL41">
            <v>299.31310190687907</v>
          </cell>
          <cell r="AM41">
            <v>46770449.289999999</v>
          </cell>
          <cell r="AN41">
            <v>1459239.63</v>
          </cell>
          <cell r="AO41">
            <v>0</v>
          </cell>
          <cell r="AP41">
            <v>15365.59</v>
          </cell>
          <cell r="AQ41">
            <v>0</v>
          </cell>
          <cell r="AR41">
            <v>0</v>
          </cell>
          <cell r="AS41">
            <v>6786329.5499999998</v>
          </cell>
          <cell r="AT41">
            <v>0</v>
          </cell>
          <cell r="AU41">
            <v>0</v>
          </cell>
          <cell r="AV41">
            <v>926446.7</v>
          </cell>
          <cell r="AW41">
            <v>0</v>
          </cell>
          <cell r="AX41">
            <v>440104.68</v>
          </cell>
          <cell r="AY41">
            <v>0</v>
          </cell>
          <cell r="AZ41">
            <v>512434.13</v>
          </cell>
          <cell r="BA41">
            <v>4666202.0199999996</v>
          </cell>
          <cell r="BB41">
            <v>96191.18</v>
          </cell>
          <cell r="BC41">
            <v>199247.07</v>
          </cell>
          <cell r="BD41">
            <v>0</v>
          </cell>
          <cell r="BE41">
            <v>78089.42</v>
          </cell>
          <cell r="BF41">
            <v>1792691.11</v>
          </cell>
          <cell r="BG41">
            <v>71702.78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63814493.150000006</v>
          </cell>
          <cell r="BM41">
            <v>6185.0392696332819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316739.62</v>
          </cell>
          <cell r="BS41">
            <v>316739.62</v>
          </cell>
          <cell r="BT41">
            <v>0</v>
          </cell>
          <cell r="BU41">
            <v>0</v>
          </cell>
          <cell r="BV41">
            <v>4695403</v>
          </cell>
          <cell r="BW41">
            <v>2652.63</v>
          </cell>
          <cell r="BX41">
            <v>0</v>
          </cell>
          <cell r="BY41">
            <v>0</v>
          </cell>
          <cell r="BZ41">
            <v>0</v>
          </cell>
          <cell r="CA41">
            <v>2340985</v>
          </cell>
          <cell r="CB41">
            <v>85045</v>
          </cell>
          <cell r="CC41">
            <v>0</v>
          </cell>
          <cell r="CD41">
            <v>1537093</v>
          </cell>
          <cell r="CE41">
            <v>692699.78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88762.31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9852.65</v>
          </cell>
          <cell r="CQ41">
            <v>1760674.11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21427</v>
          </cell>
          <cell r="DB41">
            <v>0</v>
          </cell>
          <cell r="DC41">
            <v>0</v>
          </cell>
          <cell r="DD41">
            <v>218002.61</v>
          </cell>
          <cell r="DE41">
            <v>0</v>
          </cell>
          <cell r="DF41">
            <v>161904.19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197383.5</v>
          </cell>
          <cell r="DW41">
            <v>12128624.399999997</v>
          </cell>
          <cell r="DX41">
            <v>1175.5326180261666</v>
          </cell>
          <cell r="DY41">
            <v>0</v>
          </cell>
          <cell r="DZ41">
            <v>31057.33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168519.79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8986.07</v>
          </cell>
          <cell r="EM41">
            <v>0</v>
          </cell>
          <cell r="EN41">
            <v>7359.8</v>
          </cell>
          <cell r="EO41">
            <v>0</v>
          </cell>
          <cell r="EP41">
            <v>0</v>
          </cell>
          <cell r="EQ41">
            <v>612590.87</v>
          </cell>
          <cell r="ER41">
            <v>828513.86</v>
          </cell>
          <cell r="ES41">
            <v>80.301362693428374</v>
          </cell>
          <cell r="ET41">
            <v>6349295.0999999996</v>
          </cell>
          <cell r="EU41">
            <v>615.38747061238973</v>
          </cell>
        </row>
        <row r="42">
          <cell r="A42" t="str">
            <v>03400</v>
          </cell>
          <cell r="B42" t="str">
            <v>Richland</v>
          </cell>
          <cell r="C42">
            <v>10170.452222222222</v>
          </cell>
          <cell r="D42">
            <v>93579288.120000005</v>
          </cell>
          <cell r="E42">
            <v>9201.0941180699174</v>
          </cell>
          <cell r="F42">
            <v>95796183.060000002</v>
          </cell>
          <cell r="G42">
            <v>9419.0681954817483</v>
          </cell>
          <cell r="H42">
            <v>13733983.640000001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1350.3808227909019</v>
          </cell>
          <cell r="O42">
            <v>197107.63</v>
          </cell>
          <cell r="P42">
            <v>0</v>
          </cell>
          <cell r="Q42">
            <v>0</v>
          </cell>
          <cell r="R42">
            <v>0</v>
          </cell>
          <cell r="S42">
            <v>59765</v>
          </cell>
          <cell r="T42">
            <v>0</v>
          </cell>
          <cell r="U42">
            <v>0</v>
          </cell>
          <cell r="V42">
            <v>6345</v>
          </cell>
          <cell r="W42">
            <v>2250.5</v>
          </cell>
          <cell r="X42">
            <v>0</v>
          </cell>
          <cell r="Y42">
            <v>0</v>
          </cell>
          <cell r="Z42">
            <v>0</v>
          </cell>
          <cell r="AA42">
            <v>1531209.04</v>
          </cell>
          <cell r="AB42">
            <v>0</v>
          </cell>
          <cell r="AC42">
            <v>125353.24</v>
          </cell>
          <cell r="AD42">
            <v>0</v>
          </cell>
          <cell r="AE42">
            <v>0</v>
          </cell>
          <cell r="AF42">
            <v>18415.87</v>
          </cell>
          <cell r="AG42">
            <v>95425.2</v>
          </cell>
          <cell r="AH42">
            <v>0</v>
          </cell>
          <cell r="AI42">
            <v>2856981.71</v>
          </cell>
          <cell r="AJ42">
            <v>15944.54</v>
          </cell>
          <cell r="AK42">
            <v>4908797.7299999995</v>
          </cell>
          <cell r="AL42">
            <v>482.6528479504953</v>
          </cell>
          <cell r="AM42">
            <v>46682272.170000002</v>
          </cell>
          <cell r="AN42">
            <v>1194698.74</v>
          </cell>
          <cell r="AO42">
            <v>3967071.24</v>
          </cell>
          <cell r="AP42">
            <v>0</v>
          </cell>
          <cell r="AQ42">
            <v>0</v>
          </cell>
          <cell r="AR42">
            <v>0</v>
          </cell>
          <cell r="AS42">
            <v>6208195</v>
          </cell>
          <cell r="AT42">
            <v>0</v>
          </cell>
          <cell r="AU42">
            <v>0</v>
          </cell>
          <cell r="AV42">
            <v>737695.43</v>
          </cell>
          <cell r="AW42">
            <v>96996.64</v>
          </cell>
          <cell r="AX42">
            <v>443032.69</v>
          </cell>
          <cell r="AY42">
            <v>0</v>
          </cell>
          <cell r="AZ42">
            <v>214679.35</v>
          </cell>
          <cell r="BA42">
            <v>3504153.8</v>
          </cell>
          <cell r="BB42">
            <v>94044.13</v>
          </cell>
          <cell r="BC42">
            <v>173109.18</v>
          </cell>
          <cell r="BD42">
            <v>0</v>
          </cell>
          <cell r="BE42">
            <v>64374.92</v>
          </cell>
          <cell r="BF42">
            <v>2224362.2799999998</v>
          </cell>
          <cell r="BG42">
            <v>238680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65843365.570000008</v>
          </cell>
          <cell r="BM42">
            <v>6473.9860265144998</v>
          </cell>
          <cell r="BN42">
            <v>1098384.8</v>
          </cell>
          <cell r="BO42">
            <v>92627.76</v>
          </cell>
          <cell r="BP42">
            <v>2529</v>
          </cell>
          <cell r="BQ42">
            <v>0</v>
          </cell>
          <cell r="BR42">
            <v>0</v>
          </cell>
          <cell r="BS42">
            <v>1193541.56</v>
          </cell>
          <cell r="BT42">
            <v>0</v>
          </cell>
          <cell r="BU42">
            <v>0</v>
          </cell>
          <cell r="BV42">
            <v>4531781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1922494.01</v>
          </cell>
          <cell r="CB42">
            <v>45351.94</v>
          </cell>
          <cell r="CC42">
            <v>0</v>
          </cell>
          <cell r="CD42">
            <v>977733.06</v>
          </cell>
          <cell r="CE42">
            <v>304266.03000000003</v>
          </cell>
          <cell r="CF42">
            <v>0</v>
          </cell>
          <cell r="CG42">
            <v>0</v>
          </cell>
          <cell r="CH42">
            <v>2626.53</v>
          </cell>
          <cell r="CI42">
            <v>0</v>
          </cell>
          <cell r="CJ42">
            <v>0</v>
          </cell>
          <cell r="CK42">
            <v>36673.94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8537.43</v>
          </cell>
          <cell r="CQ42">
            <v>1221266.24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768627.33</v>
          </cell>
          <cell r="DF42">
            <v>133881.29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163255.76</v>
          </cell>
          <cell r="DW42">
            <v>11310036.119999999</v>
          </cell>
          <cell r="DX42">
            <v>1112.0484982258517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10061511.869999999</v>
          </cell>
          <cell r="EU42">
            <v>989.28854392686776</v>
          </cell>
        </row>
        <row r="43">
          <cell r="A43">
            <v>21</v>
          </cell>
          <cell r="C43">
            <v>301927.18111111113</v>
          </cell>
          <cell r="D43">
            <v>2899978071.0999994</v>
          </cell>
          <cell r="E43">
            <v>9604.8923466509259</v>
          </cell>
          <cell r="F43">
            <v>2931889272.7399998</v>
          </cell>
          <cell r="G43">
            <v>9710.5840618604179</v>
          </cell>
          <cell r="H43">
            <v>464585568.80999994</v>
          </cell>
          <cell r="I43">
            <v>6899.09</v>
          </cell>
          <cell r="J43">
            <v>93776.360000000015</v>
          </cell>
          <cell r="K43">
            <v>122546.68000000001</v>
          </cell>
          <cell r="L43">
            <v>0</v>
          </cell>
          <cell r="M43">
            <v>23.45</v>
          </cell>
          <cell r="N43">
            <v>1539.4732354982882</v>
          </cell>
          <cell r="O43">
            <v>16883025.210000001</v>
          </cell>
          <cell r="P43">
            <v>132642.16</v>
          </cell>
          <cell r="Q43">
            <v>179059.29</v>
          </cell>
          <cell r="R43">
            <v>266239.8</v>
          </cell>
          <cell r="S43">
            <v>1540675.1099999999</v>
          </cell>
          <cell r="T43">
            <v>1109783.19</v>
          </cell>
          <cell r="U43">
            <v>7518388.3500000006</v>
          </cell>
          <cell r="V43">
            <v>4937059.88</v>
          </cell>
          <cell r="W43">
            <v>794145.71</v>
          </cell>
          <cell r="X43">
            <v>256462.48</v>
          </cell>
          <cell r="Y43">
            <v>0</v>
          </cell>
          <cell r="Z43">
            <v>2085815.64</v>
          </cell>
          <cell r="AA43">
            <v>37595645.600000001</v>
          </cell>
          <cell r="AB43">
            <v>959967.48</v>
          </cell>
          <cell r="AC43">
            <v>6122263.2199999997</v>
          </cell>
          <cell r="AD43">
            <v>0</v>
          </cell>
          <cell r="AE43">
            <v>11657668.550000003</v>
          </cell>
          <cell r="AF43">
            <v>827993.10999999987</v>
          </cell>
          <cell r="AG43">
            <v>6441344.0400000019</v>
          </cell>
          <cell r="AH43">
            <v>1329876.8900000001</v>
          </cell>
          <cell r="AI43">
            <v>9066221.8099999987</v>
          </cell>
          <cell r="AJ43">
            <v>2455206.75</v>
          </cell>
          <cell r="AK43">
            <v>112159484.27000001</v>
          </cell>
          <cell r="AL43">
            <v>371.47859247798101</v>
          </cell>
          <cell r="AM43">
            <v>1390804631.0400004</v>
          </cell>
          <cell r="AN43">
            <v>46333983.210000001</v>
          </cell>
          <cell r="AO43">
            <v>58536296.399999999</v>
          </cell>
          <cell r="AP43">
            <v>374639.10000000003</v>
          </cell>
          <cell r="AQ43">
            <v>336.25</v>
          </cell>
          <cell r="AR43">
            <v>1068078.8700000001</v>
          </cell>
          <cell r="AS43">
            <v>192066413.81000003</v>
          </cell>
          <cell r="AT43">
            <v>2200049.46</v>
          </cell>
          <cell r="AU43">
            <v>333386.31000000006</v>
          </cell>
          <cell r="AV43">
            <v>34722089.75</v>
          </cell>
          <cell r="AW43">
            <v>3658833.3200000003</v>
          </cell>
          <cell r="AX43">
            <v>12324420.309999999</v>
          </cell>
          <cell r="AY43">
            <v>143720.04999999999</v>
          </cell>
          <cell r="AZ43">
            <v>27587125.339999996</v>
          </cell>
          <cell r="BA43">
            <v>109042372.59999998</v>
          </cell>
          <cell r="BB43">
            <v>2793125.48</v>
          </cell>
          <cell r="BC43">
            <v>5083625.4800000004</v>
          </cell>
          <cell r="BD43">
            <v>0</v>
          </cell>
          <cell r="BE43">
            <v>2727206.86</v>
          </cell>
          <cell r="BF43">
            <v>69030168.209999993</v>
          </cell>
          <cell r="BG43">
            <v>7510748.3900000015</v>
          </cell>
          <cell r="BH43">
            <v>0</v>
          </cell>
          <cell r="BI43">
            <v>0</v>
          </cell>
          <cell r="BJ43">
            <v>78109.56</v>
          </cell>
          <cell r="BK43">
            <v>1522063.6099999999</v>
          </cell>
          <cell r="BL43">
            <v>1967941423.4100003</v>
          </cell>
          <cell r="BM43">
            <v>6517.9339474102708</v>
          </cell>
          <cell r="BN43">
            <v>1151866.55</v>
          </cell>
          <cell r="BO43">
            <v>20079306.350000001</v>
          </cell>
          <cell r="BP43">
            <v>1460890.7</v>
          </cell>
          <cell r="BQ43">
            <v>135834.63999999998</v>
          </cell>
          <cell r="BR43">
            <v>1697300.4300000002</v>
          </cell>
          <cell r="BS43">
            <v>24525198.669999998</v>
          </cell>
          <cell r="BT43">
            <v>690774.1399999999</v>
          </cell>
          <cell r="BU43">
            <v>79075.039999999994</v>
          </cell>
          <cell r="BV43">
            <v>129901113.17999999</v>
          </cell>
          <cell r="BW43">
            <v>366215.56</v>
          </cell>
          <cell r="BX43">
            <v>0</v>
          </cell>
          <cell r="BY43">
            <v>0</v>
          </cell>
          <cell r="BZ43">
            <v>646190.35</v>
          </cell>
          <cell r="CA43">
            <v>62312046.029999994</v>
          </cell>
          <cell r="CB43">
            <v>2130721.6800000002</v>
          </cell>
          <cell r="CC43">
            <v>284174.34000000003</v>
          </cell>
          <cell r="CD43">
            <v>46943231.879999995</v>
          </cell>
          <cell r="CE43">
            <v>16581498.74</v>
          </cell>
          <cell r="CF43">
            <v>2139497.2799999998</v>
          </cell>
          <cell r="CG43">
            <v>3634605.66</v>
          </cell>
          <cell r="CH43">
            <v>220461.67</v>
          </cell>
          <cell r="CI43">
            <v>613816.81999999995</v>
          </cell>
          <cell r="CJ43">
            <v>235038.86</v>
          </cell>
          <cell r="CK43">
            <v>4862422.21</v>
          </cell>
          <cell r="CL43">
            <v>0</v>
          </cell>
          <cell r="CM43">
            <v>0</v>
          </cell>
          <cell r="CN43">
            <v>11334.96</v>
          </cell>
          <cell r="CO43">
            <v>89536.14</v>
          </cell>
          <cell r="CP43">
            <v>934934.89000000013</v>
          </cell>
          <cell r="CQ43">
            <v>50630408.750000007</v>
          </cell>
          <cell r="CR43">
            <v>3144815.23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1362045.76</v>
          </cell>
          <cell r="CY43">
            <v>0</v>
          </cell>
          <cell r="CZ43">
            <v>0</v>
          </cell>
          <cell r="DA43">
            <v>957390.57999999984</v>
          </cell>
          <cell r="DB43">
            <v>409147.91</v>
          </cell>
          <cell r="DC43">
            <v>241100.27</v>
          </cell>
          <cell r="DD43">
            <v>1130903.6299999999</v>
          </cell>
          <cell r="DE43">
            <v>3992037.86</v>
          </cell>
          <cell r="DF43">
            <v>3256412.6699999995</v>
          </cell>
          <cell r="DG43">
            <v>42960.41</v>
          </cell>
          <cell r="DH43">
            <v>0</v>
          </cell>
          <cell r="DI43">
            <v>0</v>
          </cell>
          <cell r="DJ43">
            <v>72799.679999999993</v>
          </cell>
          <cell r="DK43">
            <v>0</v>
          </cell>
          <cell r="DL43">
            <v>1579646.17</v>
          </cell>
          <cell r="DM43">
            <v>5798.9</v>
          </cell>
          <cell r="DN43">
            <v>0</v>
          </cell>
          <cell r="DO43">
            <v>0</v>
          </cell>
          <cell r="DP43">
            <v>0</v>
          </cell>
          <cell r="DQ43">
            <v>204601.03999999998</v>
          </cell>
          <cell r="DR43">
            <v>0</v>
          </cell>
          <cell r="DS43">
            <v>3488</v>
          </cell>
          <cell r="DT43">
            <v>0</v>
          </cell>
          <cell r="DU43">
            <v>0</v>
          </cell>
          <cell r="DV43">
            <v>6102793.1399999997</v>
          </cell>
          <cell r="DW43">
            <v>370338238.09999996</v>
          </cell>
          <cell r="DX43">
            <v>1226.581312544077</v>
          </cell>
          <cell r="DY43">
            <v>1001384.0299999999</v>
          </cell>
          <cell r="DZ43">
            <v>3487404.93</v>
          </cell>
          <cell r="EA43">
            <v>172687</v>
          </cell>
          <cell r="EB43">
            <v>222656.97</v>
          </cell>
          <cell r="EC43">
            <v>139499.14000000001</v>
          </cell>
          <cell r="ED43">
            <v>19517.150000000001</v>
          </cell>
          <cell r="EE43">
            <v>232493</v>
          </cell>
          <cell r="EF43">
            <v>924607.98</v>
          </cell>
          <cell r="EG43">
            <v>3460582.4699999997</v>
          </cell>
          <cell r="EH43">
            <v>81788.800000000003</v>
          </cell>
          <cell r="EI43">
            <v>168217.53</v>
          </cell>
          <cell r="EJ43">
            <v>0</v>
          </cell>
          <cell r="EK43">
            <v>7473.62</v>
          </cell>
          <cell r="EL43">
            <v>186897.33000000002</v>
          </cell>
          <cell r="EM43">
            <v>0</v>
          </cell>
          <cell r="EN43">
            <v>59665.99</v>
          </cell>
          <cell r="EO43">
            <v>263344.28000000003</v>
          </cell>
          <cell r="EP43">
            <v>0</v>
          </cell>
          <cell r="EQ43">
            <v>6213092.3500000006</v>
          </cell>
          <cell r="ER43">
            <v>16641312.57</v>
          </cell>
          <cell r="ES43">
            <v>55.116973929802931</v>
          </cell>
          <cell r="ET43">
            <v>206403861.52999997</v>
          </cell>
          <cell r="EU43">
            <v>683.62133137672697</v>
          </cell>
        </row>
        <row r="44">
          <cell r="A44" t="str">
            <v>18402</v>
          </cell>
          <cell r="B44" t="str">
            <v>South Kitsap</v>
          </cell>
          <cell r="C44">
            <v>9904.3811111111136</v>
          </cell>
          <cell r="D44">
            <v>91194835.510000005</v>
          </cell>
          <cell r="E44">
            <v>9207.5248808523884</v>
          </cell>
          <cell r="F44">
            <v>91588170.730000004</v>
          </cell>
          <cell r="G44">
            <v>9247.2381365911788</v>
          </cell>
          <cell r="H44">
            <v>13810682.07</v>
          </cell>
          <cell r="I44">
            <v>11342.71</v>
          </cell>
          <cell r="J44">
            <v>0</v>
          </cell>
          <cell r="K44">
            <v>13203.91</v>
          </cell>
          <cell r="L44">
            <v>0</v>
          </cell>
          <cell r="M44">
            <v>0</v>
          </cell>
          <cell r="N44">
            <v>1396.8796772651563</v>
          </cell>
          <cell r="O44">
            <v>161381.66</v>
          </cell>
          <cell r="P44">
            <v>69619.259999999995</v>
          </cell>
          <cell r="Q44">
            <v>0</v>
          </cell>
          <cell r="R44">
            <v>0</v>
          </cell>
          <cell r="S44">
            <v>65542.5</v>
          </cell>
          <cell r="T44">
            <v>3004.69</v>
          </cell>
          <cell r="U44">
            <v>0</v>
          </cell>
          <cell r="V44">
            <v>46659.27</v>
          </cell>
          <cell r="W44">
            <v>165674.93</v>
          </cell>
          <cell r="X44">
            <v>0</v>
          </cell>
          <cell r="Y44">
            <v>0</v>
          </cell>
          <cell r="Z44">
            <v>263933.77</v>
          </cell>
          <cell r="AA44">
            <v>1343833.3</v>
          </cell>
          <cell r="AB44">
            <v>0</v>
          </cell>
          <cell r="AC44">
            <v>146112.41</v>
          </cell>
          <cell r="AD44">
            <v>0</v>
          </cell>
          <cell r="AE44">
            <v>188502.51</v>
          </cell>
          <cell r="AF44">
            <v>39833.03</v>
          </cell>
          <cell r="AG44">
            <v>99860.1</v>
          </cell>
          <cell r="AH44">
            <v>8001.44</v>
          </cell>
          <cell r="AI44">
            <v>61496.06</v>
          </cell>
          <cell r="AJ44">
            <v>225977.25</v>
          </cell>
          <cell r="AK44">
            <v>2889432.1799999997</v>
          </cell>
          <cell r="AL44">
            <v>291.7327339876415</v>
          </cell>
          <cell r="AM44">
            <v>46060789.229999997</v>
          </cell>
          <cell r="AN44">
            <v>1391506.47</v>
          </cell>
          <cell r="AO44">
            <v>1438577</v>
          </cell>
          <cell r="AP44">
            <v>0</v>
          </cell>
          <cell r="AQ44">
            <v>0</v>
          </cell>
          <cell r="AR44">
            <v>0</v>
          </cell>
          <cell r="AS44">
            <v>6887253.7000000002</v>
          </cell>
          <cell r="AT44">
            <v>0</v>
          </cell>
          <cell r="AU44">
            <v>0</v>
          </cell>
          <cell r="AV44">
            <v>833829.83</v>
          </cell>
          <cell r="AW44">
            <v>0</v>
          </cell>
          <cell r="AX44">
            <v>427167.95</v>
          </cell>
          <cell r="AY44">
            <v>0</v>
          </cell>
          <cell r="AZ44">
            <v>56523.13</v>
          </cell>
          <cell r="BA44">
            <v>3558651.97</v>
          </cell>
          <cell r="BB44">
            <v>91885.32</v>
          </cell>
          <cell r="BC44">
            <v>178216.69</v>
          </cell>
          <cell r="BD44">
            <v>0</v>
          </cell>
          <cell r="BE44">
            <v>91314</v>
          </cell>
          <cell r="BF44">
            <v>2830958.09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63846673.379999995</v>
          </cell>
          <cell r="BM44">
            <v>6446.3062016438716</v>
          </cell>
          <cell r="BN44">
            <v>0</v>
          </cell>
          <cell r="BO44">
            <v>303496.07</v>
          </cell>
          <cell r="BP44">
            <v>39972.550000000003</v>
          </cell>
          <cell r="BQ44">
            <v>0</v>
          </cell>
          <cell r="BR44">
            <v>0</v>
          </cell>
          <cell r="BS44">
            <v>343468.62</v>
          </cell>
          <cell r="BT44">
            <v>1698.84</v>
          </cell>
          <cell r="BU44">
            <v>0</v>
          </cell>
          <cell r="BV44">
            <v>4485584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2238628</v>
          </cell>
          <cell r="CB44">
            <v>62540</v>
          </cell>
          <cell r="CC44">
            <v>0</v>
          </cell>
          <cell r="CD44">
            <v>1334319.8500000001</v>
          </cell>
          <cell r="CE44">
            <v>377856.35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3495.52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1454903.03</v>
          </cell>
          <cell r="CR44">
            <v>170968.13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22822.92</v>
          </cell>
          <cell r="CY44">
            <v>2298.13</v>
          </cell>
          <cell r="CZ44">
            <v>0</v>
          </cell>
          <cell r="DA44">
            <v>44091</v>
          </cell>
          <cell r="DB44">
            <v>0</v>
          </cell>
          <cell r="DC44">
            <v>0</v>
          </cell>
          <cell r="DD44">
            <v>0</v>
          </cell>
          <cell r="DE44">
            <v>91434.49</v>
          </cell>
          <cell r="DF44">
            <v>125924.28</v>
          </cell>
          <cell r="DG44">
            <v>2000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214699.73</v>
          </cell>
          <cell r="DW44">
            <v>10976732.889999999</v>
          </cell>
          <cell r="DX44">
            <v>1108.2704478814815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36356.92</v>
          </cell>
          <cell r="EM44">
            <v>0</v>
          </cell>
          <cell r="EN44">
            <v>3746.67</v>
          </cell>
          <cell r="EO44">
            <v>0</v>
          </cell>
          <cell r="EP44">
            <v>0</v>
          </cell>
          <cell r="EQ44">
            <v>0</v>
          </cell>
          <cell r="ER44">
            <v>40103.589999999997</v>
          </cell>
          <cell r="ES44">
            <v>4.0490758130268487</v>
          </cell>
          <cell r="ET44">
            <v>7332535.1399999997</v>
          </cell>
          <cell r="EU44">
            <v>740.33249101996705</v>
          </cell>
        </row>
        <row r="45">
          <cell r="A45" t="str">
            <v>31201</v>
          </cell>
          <cell r="B45" t="str">
            <v>Snohomish</v>
          </cell>
          <cell r="C45">
            <v>9387.7433333333338</v>
          </cell>
          <cell r="D45">
            <v>87042719.269999996</v>
          </cell>
          <cell r="E45">
            <v>9271.9534588184652</v>
          </cell>
          <cell r="F45">
            <v>86944766.569999993</v>
          </cell>
          <cell r="G45">
            <v>9261.5193537815067</v>
          </cell>
          <cell r="H45">
            <v>15860653.310000001</v>
          </cell>
          <cell r="I45">
            <v>0</v>
          </cell>
          <cell r="J45">
            <v>0</v>
          </cell>
          <cell r="K45">
            <v>6657.29</v>
          </cell>
          <cell r="L45">
            <v>0</v>
          </cell>
          <cell r="M45">
            <v>0</v>
          </cell>
          <cell r="N45">
            <v>1690.2156393283014</v>
          </cell>
          <cell r="O45">
            <v>559123.17000000004</v>
          </cell>
          <cell r="P45">
            <v>0</v>
          </cell>
          <cell r="Q45">
            <v>0</v>
          </cell>
          <cell r="R45">
            <v>134690</v>
          </cell>
          <cell r="S45">
            <v>0</v>
          </cell>
          <cell r="T45">
            <v>8492</v>
          </cell>
          <cell r="U45">
            <v>0</v>
          </cell>
          <cell r="V45">
            <v>167586.26</v>
          </cell>
          <cell r="W45">
            <v>79490.11</v>
          </cell>
          <cell r="X45">
            <v>0</v>
          </cell>
          <cell r="Y45">
            <v>0</v>
          </cell>
          <cell r="Z45">
            <v>-196.59</v>
          </cell>
          <cell r="AA45">
            <v>1278221.6299999999</v>
          </cell>
          <cell r="AB45">
            <v>0</v>
          </cell>
          <cell r="AC45">
            <v>238102.24</v>
          </cell>
          <cell r="AD45">
            <v>0</v>
          </cell>
          <cell r="AE45">
            <v>168285.74</v>
          </cell>
          <cell r="AF45">
            <v>14029.4</v>
          </cell>
          <cell r="AG45">
            <v>165104.45000000001</v>
          </cell>
          <cell r="AH45">
            <v>766.57</v>
          </cell>
          <cell r="AI45">
            <v>240504.41</v>
          </cell>
          <cell r="AJ45">
            <v>42370.01</v>
          </cell>
          <cell r="AK45">
            <v>3096569.4000000004</v>
          </cell>
          <cell r="AL45">
            <v>329.85237133666845</v>
          </cell>
          <cell r="AM45">
            <v>43338666.170000002</v>
          </cell>
          <cell r="AN45">
            <v>1229349.01</v>
          </cell>
          <cell r="AO45">
            <v>388859.84</v>
          </cell>
          <cell r="AP45">
            <v>13990.53</v>
          </cell>
          <cell r="AQ45">
            <v>0</v>
          </cell>
          <cell r="AR45">
            <v>0</v>
          </cell>
          <cell r="AS45">
            <v>6518226.9100000001</v>
          </cell>
          <cell r="AT45">
            <v>0</v>
          </cell>
          <cell r="AU45">
            <v>34589.910000000003</v>
          </cell>
          <cell r="AV45">
            <v>345965.66</v>
          </cell>
          <cell r="AW45">
            <v>0</v>
          </cell>
          <cell r="AX45">
            <v>191250.64</v>
          </cell>
          <cell r="AY45">
            <v>0</v>
          </cell>
          <cell r="AZ45">
            <v>209135.56</v>
          </cell>
          <cell r="BA45">
            <v>3271444.86</v>
          </cell>
          <cell r="BB45">
            <v>87379.02</v>
          </cell>
          <cell r="BC45">
            <v>173387.49</v>
          </cell>
          <cell r="BD45">
            <v>0</v>
          </cell>
          <cell r="BE45">
            <v>41920.47</v>
          </cell>
          <cell r="BF45">
            <v>2954008.86</v>
          </cell>
          <cell r="BG45">
            <v>1940.79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58800115.720000006</v>
          </cell>
          <cell r="BM45">
            <v>6263.4984396321024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79825.19</v>
          </cell>
          <cell r="BS45">
            <v>79825.19</v>
          </cell>
          <cell r="BT45">
            <v>0</v>
          </cell>
          <cell r="BU45">
            <v>0</v>
          </cell>
          <cell r="BV45">
            <v>4226311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1718994.77</v>
          </cell>
          <cell r="CB45">
            <v>45243</v>
          </cell>
          <cell r="CC45">
            <v>0</v>
          </cell>
          <cell r="CD45">
            <v>656133.30000000005</v>
          </cell>
          <cell r="CE45">
            <v>174507.27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30250.34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669185.63</v>
          </cell>
          <cell r="CR45">
            <v>63248.13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22020</v>
          </cell>
          <cell r="DE45">
            <v>0</v>
          </cell>
          <cell r="DF45">
            <v>76787.839999999997</v>
          </cell>
          <cell r="DG45">
            <v>2951</v>
          </cell>
          <cell r="DH45">
            <v>0</v>
          </cell>
          <cell r="DI45">
            <v>0</v>
          </cell>
          <cell r="DJ45">
            <v>17396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129293.32</v>
          </cell>
          <cell r="DW45">
            <v>7912146.7899999991</v>
          </cell>
          <cell r="DX45">
            <v>842.81669290063667</v>
          </cell>
          <cell r="DY45">
            <v>32890</v>
          </cell>
          <cell r="DZ45">
            <v>917484.06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318000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250</v>
          </cell>
          <cell r="EO45">
            <v>0</v>
          </cell>
          <cell r="EP45">
            <v>0</v>
          </cell>
          <cell r="EQ45">
            <v>0</v>
          </cell>
          <cell r="ER45">
            <v>1268624.06</v>
          </cell>
          <cell r="ES45">
            <v>135.13621058380022</v>
          </cell>
          <cell r="ET45">
            <v>5584665.3399999999</v>
          </cell>
          <cell r="EU45">
            <v>594.88901024491861</v>
          </cell>
        </row>
        <row r="46">
          <cell r="A46" t="str">
            <v>27401</v>
          </cell>
          <cell r="B46" t="str">
            <v>Peninsula</v>
          </cell>
          <cell r="C46">
            <v>9098.4111111111106</v>
          </cell>
          <cell r="D46">
            <v>84637994.680000007</v>
          </cell>
          <cell r="E46">
            <v>9302.5027827813665</v>
          </cell>
          <cell r="F46">
            <v>84345459.5</v>
          </cell>
          <cell r="G46">
            <v>9270.3504458043353</v>
          </cell>
          <cell r="H46">
            <v>14973970.08</v>
          </cell>
          <cell r="I46">
            <v>0</v>
          </cell>
          <cell r="J46">
            <v>0</v>
          </cell>
          <cell r="K46">
            <v>4017.24</v>
          </cell>
          <cell r="L46">
            <v>0</v>
          </cell>
          <cell r="M46">
            <v>0</v>
          </cell>
          <cell r="N46">
            <v>1646.2201077843874</v>
          </cell>
          <cell r="O46">
            <v>199950.75</v>
          </cell>
          <cell r="P46">
            <v>0</v>
          </cell>
          <cell r="Q46">
            <v>0</v>
          </cell>
          <cell r="R46">
            <v>61660</v>
          </cell>
          <cell r="S46">
            <v>16500</v>
          </cell>
          <cell r="T46">
            <v>0</v>
          </cell>
          <cell r="U46">
            <v>0</v>
          </cell>
          <cell r="V46">
            <v>241638.67</v>
          </cell>
          <cell r="W46">
            <v>11741.03</v>
          </cell>
          <cell r="X46">
            <v>0</v>
          </cell>
          <cell r="Y46">
            <v>0</v>
          </cell>
          <cell r="Z46">
            <v>112030.14</v>
          </cell>
          <cell r="AA46">
            <v>1138067.8600000001</v>
          </cell>
          <cell r="AB46">
            <v>22688.639999999999</v>
          </cell>
          <cell r="AC46">
            <v>78651.759999999995</v>
          </cell>
          <cell r="AD46">
            <v>0</v>
          </cell>
          <cell r="AE46">
            <v>111202</v>
          </cell>
          <cell r="AF46">
            <v>11476.7</v>
          </cell>
          <cell r="AG46">
            <v>307286.94</v>
          </cell>
          <cell r="AH46">
            <v>234548.76</v>
          </cell>
          <cell r="AI46">
            <v>337036.14</v>
          </cell>
          <cell r="AJ46">
            <v>279210.05</v>
          </cell>
          <cell r="AK46">
            <v>3163689.44</v>
          </cell>
          <cell r="AL46">
            <v>347.71889304237493</v>
          </cell>
          <cell r="AM46">
            <v>42632936.409999996</v>
          </cell>
          <cell r="AN46">
            <v>1221441.56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6019362.9900000002</v>
          </cell>
          <cell r="AT46">
            <v>0</v>
          </cell>
          <cell r="AU46">
            <v>0</v>
          </cell>
          <cell r="AV46">
            <v>509563.55</v>
          </cell>
          <cell r="AW46">
            <v>0</v>
          </cell>
          <cell r="AX46">
            <v>414744.34</v>
          </cell>
          <cell r="AY46">
            <v>0</v>
          </cell>
          <cell r="AZ46">
            <v>58440.39</v>
          </cell>
          <cell r="BA46">
            <v>3221267.01</v>
          </cell>
          <cell r="BB46">
            <v>83992.18</v>
          </cell>
          <cell r="BC46">
            <v>181348.6</v>
          </cell>
          <cell r="BD46">
            <v>0</v>
          </cell>
          <cell r="BE46">
            <v>54554.239999999998</v>
          </cell>
          <cell r="BF46">
            <v>2940535.21</v>
          </cell>
          <cell r="BG46">
            <v>364588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57702774.480000004</v>
          </cell>
          <cell r="BM46">
            <v>6342.0715744018808</v>
          </cell>
          <cell r="BN46">
            <v>0</v>
          </cell>
          <cell r="BO46">
            <v>0</v>
          </cell>
          <cell r="BP46">
            <v>0</v>
          </cell>
          <cell r="BQ46">
            <v>30097.11</v>
          </cell>
          <cell r="BR46">
            <v>22953.49</v>
          </cell>
          <cell r="BS46">
            <v>53050.600000000006</v>
          </cell>
          <cell r="BT46">
            <v>0</v>
          </cell>
          <cell r="BU46">
            <v>0</v>
          </cell>
          <cell r="BV46">
            <v>4153281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2061681</v>
          </cell>
          <cell r="CB46">
            <v>55221</v>
          </cell>
          <cell r="CC46">
            <v>0</v>
          </cell>
          <cell r="CD46">
            <v>677598.61</v>
          </cell>
          <cell r="CE46">
            <v>255914.93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3524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843915.59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41438.01</v>
          </cell>
          <cell r="DE46">
            <v>0</v>
          </cell>
          <cell r="DF46">
            <v>73895.66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8505.99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128813.21</v>
          </cell>
          <cell r="DW46">
            <v>8356839.5999999996</v>
          </cell>
          <cell r="DX46">
            <v>918.4943940150722</v>
          </cell>
          <cell r="DY46">
            <v>0</v>
          </cell>
          <cell r="DZ46">
            <v>43711.199999999997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100457.46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144168.66</v>
          </cell>
          <cell r="ES46">
            <v>15.845476560620476</v>
          </cell>
          <cell r="ET46">
            <v>5827988.1500000004</v>
          </cell>
          <cell r="EU46">
            <v>640.55010032276709</v>
          </cell>
        </row>
        <row r="47">
          <cell r="A47" t="str">
            <v>32354</v>
          </cell>
          <cell r="B47" t="str">
            <v>Mead</v>
          </cell>
          <cell r="C47">
            <v>9079.1644444444446</v>
          </cell>
          <cell r="D47">
            <v>81173195.569999993</v>
          </cell>
          <cell r="E47">
            <v>8940.6019757324702</v>
          </cell>
          <cell r="F47">
            <v>81477074.099999994</v>
          </cell>
          <cell r="G47">
            <v>8974.071854140273</v>
          </cell>
          <cell r="H47">
            <v>12310683.060000001</v>
          </cell>
          <cell r="I47">
            <v>0</v>
          </cell>
          <cell r="J47">
            <v>0</v>
          </cell>
          <cell r="K47">
            <v>3181.14</v>
          </cell>
          <cell r="L47">
            <v>0</v>
          </cell>
          <cell r="M47">
            <v>0</v>
          </cell>
          <cell r="N47">
            <v>1356.2772516511554</v>
          </cell>
          <cell r="O47">
            <v>46858</v>
          </cell>
          <cell r="P47">
            <v>0</v>
          </cell>
          <cell r="Q47">
            <v>0</v>
          </cell>
          <cell r="R47">
            <v>0</v>
          </cell>
          <cell r="S47">
            <v>29590</v>
          </cell>
          <cell r="T47">
            <v>0</v>
          </cell>
          <cell r="U47">
            <v>0</v>
          </cell>
          <cell r="V47">
            <v>42065.73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1707214.37</v>
          </cell>
          <cell r="AB47">
            <v>0</v>
          </cell>
          <cell r="AC47">
            <v>148683.82</v>
          </cell>
          <cell r="AD47">
            <v>0</v>
          </cell>
          <cell r="AE47">
            <v>4538.5200000000004</v>
          </cell>
          <cell r="AF47">
            <v>2817.46</v>
          </cell>
          <cell r="AG47">
            <v>107573.62</v>
          </cell>
          <cell r="AH47">
            <v>47505.85</v>
          </cell>
          <cell r="AI47">
            <v>150892.99</v>
          </cell>
          <cell r="AJ47">
            <v>0</v>
          </cell>
          <cell r="AK47">
            <v>2287740.3600000003</v>
          </cell>
          <cell r="AL47">
            <v>251.97697144915932</v>
          </cell>
          <cell r="AM47">
            <v>42385602.880000003</v>
          </cell>
          <cell r="AN47">
            <v>1361386.72</v>
          </cell>
          <cell r="AO47">
            <v>3285342.84</v>
          </cell>
          <cell r="AP47">
            <v>0</v>
          </cell>
          <cell r="AQ47">
            <v>37395.629999999997</v>
          </cell>
          <cell r="AR47">
            <v>0</v>
          </cell>
          <cell r="AS47">
            <v>4987674.87</v>
          </cell>
          <cell r="AT47">
            <v>0</v>
          </cell>
          <cell r="AU47">
            <v>0</v>
          </cell>
          <cell r="AV47">
            <v>656106.57999999996</v>
          </cell>
          <cell r="AW47">
            <v>0</v>
          </cell>
          <cell r="AX47">
            <v>344379.86</v>
          </cell>
          <cell r="AY47">
            <v>0</v>
          </cell>
          <cell r="AZ47">
            <v>126159.62</v>
          </cell>
          <cell r="BA47">
            <v>3193715.21</v>
          </cell>
          <cell r="BB47">
            <v>84759.52</v>
          </cell>
          <cell r="BC47">
            <v>173942.86</v>
          </cell>
          <cell r="BD47">
            <v>0</v>
          </cell>
          <cell r="BE47">
            <v>88107.520000000004</v>
          </cell>
          <cell r="BF47">
            <v>2199688.85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58924262.960000001</v>
          </cell>
          <cell r="BM47">
            <v>6490.0534978255464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4150386</v>
          </cell>
          <cell r="BW47">
            <v>0</v>
          </cell>
          <cell r="BX47">
            <v>0</v>
          </cell>
          <cell r="BY47">
            <v>0</v>
          </cell>
          <cell r="BZ47">
            <v>2093.67</v>
          </cell>
          <cell r="CA47">
            <v>1525582.24</v>
          </cell>
          <cell r="CB47">
            <v>44577</v>
          </cell>
          <cell r="CC47">
            <v>0</v>
          </cell>
          <cell r="CD47">
            <v>856024.07</v>
          </cell>
          <cell r="CE47">
            <v>129849.26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21695.15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1054252.18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49943.94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98547.15</v>
          </cell>
          <cell r="DW47">
            <v>7932950.6600000011</v>
          </cell>
          <cell r="DX47">
            <v>873.75338430555541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15500.76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2755.16</v>
          </cell>
          <cell r="EO47">
            <v>0</v>
          </cell>
          <cell r="EP47">
            <v>0</v>
          </cell>
          <cell r="EQ47">
            <v>0</v>
          </cell>
          <cell r="ER47">
            <v>18255.919999999998</v>
          </cell>
          <cell r="ES47">
            <v>2.0107489088570065</v>
          </cell>
          <cell r="ET47">
            <v>2274220.21</v>
          </cell>
          <cell r="EU47">
            <v>250.48783111221198</v>
          </cell>
        </row>
        <row r="48">
          <cell r="A48" t="str">
            <v>34111</v>
          </cell>
          <cell r="B48" t="str">
            <v>Olympia</v>
          </cell>
          <cell r="C48">
            <v>9045.5922222222216</v>
          </cell>
          <cell r="D48">
            <v>82713932.629999995</v>
          </cell>
          <cell r="E48">
            <v>9144.1146801640534</v>
          </cell>
          <cell r="F48">
            <v>84742299.810000002</v>
          </cell>
          <cell r="G48">
            <v>9368.3528649251275</v>
          </cell>
          <cell r="H48">
            <v>15328308.310000001</v>
          </cell>
          <cell r="I48">
            <v>0</v>
          </cell>
          <cell r="J48">
            <v>20099.98</v>
          </cell>
          <cell r="K48">
            <v>16165.88</v>
          </cell>
          <cell r="L48">
            <v>0</v>
          </cell>
          <cell r="M48">
            <v>0</v>
          </cell>
          <cell r="N48">
            <v>1698.5702862278047</v>
          </cell>
          <cell r="O48">
            <v>697466.93</v>
          </cell>
          <cell r="P48">
            <v>0</v>
          </cell>
          <cell r="Q48">
            <v>0</v>
          </cell>
          <cell r="R48">
            <v>71741</v>
          </cell>
          <cell r="S48">
            <v>20440</v>
          </cell>
          <cell r="T48">
            <v>0</v>
          </cell>
          <cell r="U48">
            <v>0</v>
          </cell>
          <cell r="V48">
            <v>248113.02</v>
          </cell>
          <cell r="W48">
            <v>37009.93</v>
          </cell>
          <cell r="X48">
            <v>0</v>
          </cell>
          <cell r="Y48">
            <v>0</v>
          </cell>
          <cell r="Z48">
            <v>0</v>
          </cell>
          <cell r="AA48">
            <v>1605217.06</v>
          </cell>
          <cell r="AB48">
            <v>0</v>
          </cell>
          <cell r="AC48">
            <v>208374.05</v>
          </cell>
          <cell r="AD48">
            <v>0</v>
          </cell>
          <cell r="AE48">
            <v>286288.71999999997</v>
          </cell>
          <cell r="AF48">
            <v>14624.24</v>
          </cell>
          <cell r="AG48">
            <v>414702.73</v>
          </cell>
          <cell r="AH48">
            <v>493.44</v>
          </cell>
          <cell r="AI48">
            <v>250160.3</v>
          </cell>
          <cell r="AJ48">
            <v>0</v>
          </cell>
          <cell r="AK48">
            <v>3854631.42</v>
          </cell>
          <cell r="AL48">
            <v>426.13367099728009</v>
          </cell>
          <cell r="AM48">
            <v>42374399.509999998</v>
          </cell>
          <cell r="AN48">
            <v>1233225.58</v>
          </cell>
          <cell r="AO48">
            <v>0</v>
          </cell>
          <cell r="AP48">
            <v>158930.82</v>
          </cell>
          <cell r="AQ48">
            <v>47885.87</v>
          </cell>
          <cell r="AR48">
            <v>8322.61</v>
          </cell>
          <cell r="AS48">
            <v>5968233.4500000002</v>
          </cell>
          <cell r="AT48">
            <v>0</v>
          </cell>
          <cell r="AU48">
            <v>0</v>
          </cell>
          <cell r="AV48">
            <v>536069.24</v>
          </cell>
          <cell r="AW48">
            <v>0</v>
          </cell>
          <cell r="AX48">
            <v>323101.89</v>
          </cell>
          <cell r="AY48">
            <v>0</v>
          </cell>
          <cell r="AZ48">
            <v>179524.38</v>
          </cell>
          <cell r="BA48">
            <v>3169638.29</v>
          </cell>
          <cell r="BB48">
            <v>83678</v>
          </cell>
          <cell r="BC48">
            <v>184183.26</v>
          </cell>
          <cell r="BD48">
            <v>0</v>
          </cell>
          <cell r="BE48">
            <v>63463.42</v>
          </cell>
          <cell r="BF48">
            <v>1706838.98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56037495.299999997</v>
          </cell>
          <cell r="BM48">
            <v>6195.005691538162</v>
          </cell>
          <cell r="BN48">
            <v>0</v>
          </cell>
          <cell r="BO48">
            <v>0</v>
          </cell>
          <cell r="BP48">
            <v>0</v>
          </cell>
          <cell r="BQ48">
            <v>25954.48</v>
          </cell>
          <cell r="BR48">
            <v>427.96</v>
          </cell>
          <cell r="BS48">
            <v>26382.44</v>
          </cell>
          <cell r="BT48">
            <v>0</v>
          </cell>
          <cell r="BU48">
            <v>0</v>
          </cell>
          <cell r="BV48">
            <v>4151772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1879027.47</v>
          </cell>
          <cell r="CB48">
            <v>63367.61</v>
          </cell>
          <cell r="CC48">
            <v>0</v>
          </cell>
          <cell r="CD48">
            <v>929008.05</v>
          </cell>
          <cell r="CE48">
            <v>294912.21999999997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947195.24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370083.48</v>
          </cell>
          <cell r="DE48">
            <v>0</v>
          </cell>
          <cell r="DF48">
            <v>158475.26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181953.36</v>
          </cell>
          <cell r="DW48">
            <v>9002177.129999999</v>
          </cell>
          <cell r="DX48">
            <v>995.20041461568815</v>
          </cell>
          <cell r="DY48">
            <v>0</v>
          </cell>
          <cell r="DZ48">
            <v>126073.59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324796.55</v>
          </cell>
          <cell r="EG48">
            <v>32265.63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286.02</v>
          </cell>
          <cell r="EO48">
            <v>0</v>
          </cell>
          <cell r="EP48">
            <v>0</v>
          </cell>
          <cell r="EQ48">
            <v>0</v>
          </cell>
          <cell r="ER48">
            <v>483421.79000000004</v>
          </cell>
          <cell r="ES48">
            <v>53.442801546191994</v>
          </cell>
          <cell r="ET48">
            <v>6844211.75</v>
          </cell>
          <cell r="EU48">
            <v>756.63500872677957</v>
          </cell>
        </row>
        <row r="49">
          <cell r="A49" t="str">
            <v>17412</v>
          </cell>
          <cell r="B49" t="str">
            <v>Shoreline</v>
          </cell>
          <cell r="C49">
            <v>8844.2633333333342</v>
          </cell>
          <cell r="D49">
            <v>87928339.719999999</v>
          </cell>
          <cell r="E49">
            <v>9941.8500338637568</v>
          </cell>
          <cell r="F49">
            <v>91230369.989999995</v>
          </cell>
          <cell r="G49">
            <v>10315.202810183171</v>
          </cell>
          <cell r="H49">
            <v>18607922.710000001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2103.9539426498304</v>
          </cell>
          <cell r="O49">
            <v>1186400.3</v>
          </cell>
          <cell r="P49">
            <v>15465</v>
          </cell>
          <cell r="Q49">
            <v>0</v>
          </cell>
          <cell r="R49">
            <v>0</v>
          </cell>
          <cell r="S49">
            <v>77837.990000000005</v>
          </cell>
          <cell r="T49">
            <v>0</v>
          </cell>
          <cell r="U49">
            <v>2618185.89</v>
          </cell>
          <cell r="V49">
            <v>167741.81</v>
          </cell>
          <cell r="W49">
            <v>0</v>
          </cell>
          <cell r="X49">
            <v>0</v>
          </cell>
          <cell r="Y49">
            <v>19287.419999999998</v>
          </cell>
          <cell r="Z49">
            <v>0</v>
          </cell>
          <cell r="AA49">
            <v>1157844.18</v>
          </cell>
          <cell r="AB49">
            <v>0</v>
          </cell>
          <cell r="AC49">
            <v>207694.43</v>
          </cell>
          <cell r="AD49">
            <v>0</v>
          </cell>
          <cell r="AE49">
            <v>293873.13</v>
          </cell>
          <cell r="AF49">
            <v>25662.78</v>
          </cell>
          <cell r="AG49">
            <v>630262.26</v>
          </cell>
          <cell r="AH49">
            <v>265674.28999999998</v>
          </cell>
          <cell r="AI49">
            <v>426757.25</v>
          </cell>
          <cell r="AJ49">
            <v>16458.78</v>
          </cell>
          <cell r="AK49">
            <v>7109145.5099999998</v>
          </cell>
          <cell r="AL49">
            <v>803.81431918769181</v>
          </cell>
          <cell r="AM49">
            <v>41997824.219999999</v>
          </cell>
          <cell r="AN49">
            <v>1396302.88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5674056.1699999999</v>
          </cell>
          <cell r="AT49">
            <v>363796.78</v>
          </cell>
          <cell r="AU49">
            <v>0</v>
          </cell>
          <cell r="AV49">
            <v>493929.84</v>
          </cell>
          <cell r="AW49">
            <v>0</v>
          </cell>
          <cell r="AX49">
            <v>272398.59999999998</v>
          </cell>
          <cell r="AY49">
            <v>0</v>
          </cell>
          <cell r="AZ49">
            <v>509503.97</v>
          </cell>
          <cell r="BA49">
            <v>3250287.56</v>
          </cell>
          <cell r="BB49">
            <v>79712.149999999994</v>
          </cell>
          <cell r="BC49">
            <v>151417.75</v>
          </cell>
          <cell r="BD49">
            <v>0</v>
          </cell>
          <cell r="BE49">
            <v>49441.95</v>
          </cell>
          <cell r="BF49">
            <v>1678264.57</v>
          </cell>
          <cell r="BG49">
            <v>4859.5200000000004</v>
          </cell>
          <cell r="BH49">
            <v>0</v>
          </cell>
          <cell r="BI49">
            <v>434765.1</v>
          </cell>
          <cell r="BJ49">
            <v>0</v>
          </cell>
          <cell r="BK49">
            <v>471399.55</v>
          </cell>
          <cell r="BL49">
            <v>56827960.610000014</v>
          </cell>
          <cell r="BM49">
            <v>6425.4035037400899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31792.85</v>
          </cell>
          <cell r="BS49">
            <v>31792.85</v>
          </cell>
          <cell r="BT49">
            <v>22500</v>
          </cell>
          <cell r="BU49">
            <v>0</v>
          </cell>
          <cell r="BV49">
            <v>3980803.22</v>
          </cell>
          <cell r="BW49">
            <v>41247.07</v>
          </cell>
          <cell r="BX49">
            <v>636.83000000000004</v>
          </cell>
          <cell r="BY49">
            <v>0</v>
          </cell>
          <cell r="BZ49">
            <v>0</v>
          </cell>
          <cell r="CA49">
            <v>2148804.9300000002</v>
          </cell>
          <cell r="CB49">
            <v>56556</v>
          </cell>
          <cell r="CC49">
            <v>0</v>
          </cell>
          <cell r="CD49">
            <v>685240.24</v>
          </cell>
          <cell r="CE49">
            <v>334923.08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106243.98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842862.05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13357.53</v>
          </cell>
          <cell r="DE49">
            <v>0</v>
          </cell>
          <cell r="DF49">
            <v>27490.400000000001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206447.11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142566</v>
          </cell>
          <cell r="DW49">
            <v>8641471.290000001</v>
          </cell>
          <cell r="DX49">
            <v>977.07078185143746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1800</v>
          </cell>
          <cell r="EH49">
            <v>0</v>
          </cell>
          <cell r="EI49">
            <v>31841.72</v>
          </cell>
          <cell r="EJ49">
            <v>0</v>
          </cell>
          <cell r="EK49">
            <v>0</v>
          </cell>
          <cell r="EL49">
            <v>10228.15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43869.87</v>
          </cell>
          <cell r="ES49">
            <v>4.9602627541242361</v>
          </cell>
          <cell r="ET49">
            <v>8350224.5199999996</v>
          </cell>
          <cell r="EU49">
            <v>944.14019633819123</v>
          </cell>
        </row>
        <row r="50">
          <cell r="A50" t="str">
            <v>27320</v>
          </cell>
          <cell r="B50" t="str">
            <v>Sumner</v>
          </cell>
          <cell r="C50">
            <v>7963.9155555555544</v>
          </cell>
          <cell r="D50">
            <v>75191701.019999996</v>
          </cell>
          <cell r="E50">
            <v>9441.5492599675999</v>
          </cell>
          <cell r="F50">
            <v>75099343.189999998</v>
          </cell>
          <cell r="G50">
            <v>9429.9522221341722</v>
          </cell>
          <cell r="H50">
            <v>13652043.68</v>
          </cell>
          <cell r="I50">
            <v>0</v>
          </cell>
          <cell r="J50">
            <v>0</v>
          </cell>
          <cell r="K50">
            <v>4078.87</v>
          </cell>
          <cell r="L50">
            <v>0</v>
          </cell>
          <cell r="M50">
            <v>0</v>
          </cell>
          <cell r="N50">
            <v>1714.7497929550011</v>
          </cell>
          <cell r="O50">
            <v>311429.65000000002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394101.93</v>
          </cell>
          <cell r="V50">
            <v>206151.32</v>
          </cell>
          <cell r="W50">
            <v>5597.51</v>
          </cell>
          <cell r="X50">
            <v>0</v>
          </cell>
          <cell r="Y50">
            <v>0</v>
          </cell>
          <cell r="Z50">
            <v>1066080.67</v>
          </cell>
          <cell r="AA50">
            <v>1508379.27</v>
          </cell>
          <cell r="AB50">
            <v>0</v>
          </cell>
          <cell r="AC50">
            <v>54124.5</v>
          </cell>
          <cell r="AD50">
            <v>0</v>
          </cell>
          <cell r="AE50">
            <v>184357.04</v>
          </cell>
          <cell r="AF50">
            <v>21998.53</v>
          </cell>
          <cell r="AG50">
            <v>268652.25</v>
          </cell>
          <cell r="AH50">
            <v>5852.45</v>
          </cell>
          <cell r="AI50">
            <v>340529.6</v>
          </cell>
          <cell r="AJ50">
            <v>85238.8</v>
          </cell>
          <cell r="AK50">
            <v>4452493.5199999996</v>
          </cell>
          <cell r="AL50">
            <v>559.08346703826874</v>
          </cell>
          <cell r="AM50">
            <v>36250386.020000003</v>
          </cell>
          <cell r="AN50">
            <v>1091930.77</v>
          </cell>
          <cell r="AO50">
            <v>552969.52</v>
          </cell>
          <cell r="AP50">
            <v>0</v>
          </cell>
          <cell r="AQ50">
            <v>58.73</v>
          </cell>
          <cell r="AR50">
            <v>206850</v>
          </cell>
          <cell r="AS50">
            <v>5273664.49</v>
          </cell>
          <cell r="AT50">
            <v>0</v>
          </cell>
          <cell r="AU50">
            <v>19818.29</v>
          </cell>
          <cell r="AV50">
            <v>577009.5</v>
          </cell>
          <cell r="AW50">
            <v>0</v>
          </cell>
          <cell r="AX50">
            <v>39174.910000000003</v>
          </cell>
          <cell r="AY50">
            <v>0</v>
          </cell>
          <cell r="AZ50">
            <v>187096.07</v>
          </cell>
          <cell r="BA50">
            <v>2853374.81</v>
          </cell>
          <cell r="BB50">
            <v>73947.38</v>
          </cell>
          <cell r="BC50">
            <v>136706.49</v>
          </cell>
          <cell r="BD50">
            <v>0</v>
          </cell>
          <cell r="BE50">
            <v>63404.5</v>
          </cell>
          <cell r="BF50">
            <v>1780178.28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4973.7299999999996</v>
          </cell>
          <cell r="BL50">
            <v>49111543.49000001</v>
          </cell>
          <cell r="BM50">
            <v>6166.7584428039609</v>
          </cell>
          <cell r="BN50">
            <v>0</v>
          </cell>
          <cell r="BO50">
            <v>0</v>
          </cell>
          <cell r="BP50">
            <v>0</v>
          </cell>
          <cell r="BQ50">
            <v>26707.919999999998</v>
          </cell>
          <cell r="BR50">
            <v>20368.73</v>
          </cell>
          <cell r="BS50">
            <v>47076.649999999994</v>
          </cell>
          <cell r="BT50">
            <v>0</v>
          </cell>
          <cell r="BU50">
            <v>0</v>
          </cell>
          <cell r="BV50">
            <v>3556708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1494363.56</v>
          </cell>
          <cell r="CB50">
            <v>36642</v>
          </cell>
          <cell r="CC50">
            <v>0</v>
          </cell>
          <cell r="CD50">
            <v>515440.44</v>
          </cell>
          <cell r="CE50">
            <v>368827.04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25771.16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28788.880000000001</v>
          </cell>
          <cell r="CQ50">
            <v>1026129.44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46239.74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164142.26</v>
          </cell>
          <cell r="DW50">
            <v>7310129.1700000018</v>
          </cell>
          <cell r="DX50">
            <v>917.90641412571517</v>
          </cell>
          <cell r="DY50">
            <v>120291.26</v>
          </cell>
          <cell r="DZ50">
            <v>79578.23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83231.8</v>
          </cell>
          <cell r="EG50">
            <v>15086.32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71216.850000000006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199650</v>
          </cell>
          <cell r="ER50">
            <v>569054.46</v>
          </cell>
          <cell r="ES50">
            <v>71.454105211227755</v>
          </cell>
          <cell r="ET50">
            <v>6540968.5</v>
          </cell>
          <cell r="EU50">
            <v>821.32569768863016</v>
          </cell>
        </row>
        <row r="51">
          <cell r="A51" t="str">
            <v>31103</v>
          </cell>
          <cell r="B51" t="str">
            <v>Monroe</v>
          </cell>
          <cell r="C51">
            <v>7540.7800000000007</v>
          </cell>
          <cell r="D51">
            <v>63655588.759999998</v>
          </cell>
          <cell r="E51">
            <v>8441.5125172727476</v>
          </cell>
          <cell r="F51">
            <v>64177730.32</v>
          </cell>
          <cell r="G51">
            <v>8510.75489803442</v>
          </cell>
          <cell r="H51">
            <v>10299714.869999999</v>
          </cell>
          <cell r="I51">
            <v>0</v>
          </cell>
          <cell r="J51">
            <v>0</v>
          </cell>
          <cell r="K51">
            <v>5070.2700000000004</v>
          </cell>
          <cell r="L51">
            <v>0</v>
          </cell>
          <cell r="M51">
            <v>0</v>
          </cell>
          <cell r="N51">
            <v>1366.5410129986551</v>
          </cell>
          <cell r="O51">
            <v>393187.33</v>
          </cell>
          <cell r="P51">
            <v>0</v>
          </cell>
          <cell r="Q51">
            <v>0</v>
          </cell>
          <cell r="R51">
            <v>25</v>
          </cell>
          <cell r="S51">
            <v>26315</v>
          </cell>
          <cell r="T51">
            <v>30823.78</v>
          </cell>
          <cell r="U51">
            <v>0</v>
          </cell>
          <cell r="V51">
            <v>16002.74</v>
          </cell>
          <cell r="W51">
            <v>14110</v>
          </cell>
          <cell r="X51">
            <v>0</v>
          </cell>
          <cell r="Y51">
            <v>0</v>
          </cell>
          <cell r="Z51">
            <v>0</v>
          </cell>
          <cell r="AA51">
            <v>823694.65</v>
          </cell>
          <cell r="AB51">
            <v>0</v>
          </cell>
          <cell r="AC51">
            <v>52606.42</v>
          </cell>
          <cell r="AD51">
            <v>0</v>
          </cell>
          <cell r="AE51">
            <v>93524.65</v>
          </cell>
          <cell r="AF51">
            <v>13018.36</v>
          </cell>
          <cell r="AG51">
            <v>70842</v>
          </cell>
          <cell r="AH51">
            <v>9266.74</v>
          </cell>
          <cell r="AI51">
            <v>159351.21</v>
          </cell>
          <cell r="AJ51">
            <v>51567.72</v>
          </cell>
          <cell r="AK51">
            <v>1754335.5999999999</v>
          </cell>
          <cell r="AL51">
            <v>232.64643710597574</v>
          </cell>
          <cell r="AM51">
            <v>34640801.390000001</v>
          </cell>
          <cell r="AN51">
            <v>827249.43</v>
          </cell>
          <cell r="AO51">
            <v>462901.8</v>
          </cell>
          <cell r="AP51">
            <v>25005.49</v>
          </cell>
          <cell r="AQ51">
            <v>0</v>
          </cell>
          <cell r="AR51">
            <v>0</v>
          </cell>
          <cell r="AS51">
            <v>3520554.21</v>
          </cell>
          <cell r="AT51">
            <v>0</v>
          </cell>
          <cell r="AU51">
            <v>0</v>
          </cell>
          <cell r="AV51">
            <v>370413.48</v>
          </cell>
          <cell r="AW51">
            <v>0</v>
          </cell>
          <cell r="AX51">
            <v>122606.64</v>
          </cell>
          <cell r="AY51">
            <v>0</v>
          </cell>
          <cell r="AZ51">
            <v>377465.95</v>
          </cell>
          <cell r="BA51">
            <v>2464482.92</v>
          </cell>
          <cell r="BB51">
            <v>70525.710000000006</v>
          </cell>
          <cell r="BC51">
            <v>145447.99</v>
          </cell>
          <cell r="BD51">
            <v>0</v>
          </cell>
          <cell r="BE51">
            <v>37085.35</v>
          </cell>
          <cell r="BF51">
            <v>1682971.18</v>
          </cell>
          <cell r="BG51">
            <v>2640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44750151.540000007</v>
          </cell>
          <cell r="BM51">
            <v>5934.4194552818144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65866.100000000006</v>
          </cell>
          <cell r="BS51">
            <v>65866.100000000006</v>
          </cell>
          <cell r="BT51">
            <v>64702.7</v>
          </cell>
          <cell r="BU51">
            <v>0</v>
          </cell>
          <cell r="BV51">
            <v>3299633</v>
          </cell>
          <cell r="BW51">
            <v>0</v>
          </cell>
          <cell r="BX51">
            <v>0</v>
          </cell>
          <cell r="BY51">
            <v>0</v>
          </cell>
          <cell r="BZ51">
            <v>10.67</v>
          </cell>
          <cell r="CA51">
            <v>1246143.1000000001</v>
          </cell>
          <cell r="CB51">
            <v>26758.28</v>
          </cell>
          <cell r="CC51">
            <v>0</v>
          </cell>
          <cell r="CD51">
            <v>486010.36</v>
          </cell>
          <cell r="CE51">
            <v>200161.24</v>
          </cell>
          <cell r="CF51">
            <v>17472.87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92168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614321.28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26137.8</v>
          </cell>
          <cell r="DB51">
            <v>0</v>
          </cell>
          <cell r="DC51">
            <v>0</v>
          </cell>
          <cell r="DD51">
            <v>10120</v>
          </cell>
          <cell r="DE51">
            <v>0</v>
          </cell>
          <cell r="DF51">
            <v>40762.31</v>
          </cell>
          <cell r="DG51">
            <v>0</v>
          </cell>
          <cell r="DH51">
            <v>0</v>
          </cell>
          <cell r="DI51">
            <v>0</v>
          </cell>
          <cell r="DJ51">
            <v>9867</v>
          </cell>
          <cell r="DK51">
            <v>0</v>
          </cell>
          <cell r="DL51">
            <v>0</v>
          </cell>
          <cell r="DM51">
            <v>6877.64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95747.72</v>
          </cell>
          <cell r="DW51">
            <v>6302760.0700000003</v>
          </cell>
          <cell r="DX51">
            <v>835.82335912200062</v>
          </cell>
          <cell r="DY51">
            <v>315</v>
          </cell>
          <cell r="DZ51">
            <v>125321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4700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710122.17</v>
          </cell>
          <cell r="EM51">
            <v>224437.5</v>
          </cell>
          <cell r="EN51">
            <v>802.3</v>
          </cell>
          <cell r="EO51">
            <v>0</v>
          </cell>
          <cell r="EP51">
            <v>0</v>
          </cell>
          <cell r="EQ51">
            <v>0</v>
          </cell>
          <cell r="ER51">
            <v>1065697.97</v>
          </cell>
          <cell r="ES51">
            <v>141.32463352597475</v>
          </cell>
          <cell r="ET51">
            <v>3507374.33</v>
          </cell>
          <cell r="EU51">
            <v>465.12089332933726</v>
          </cell>
        </row>
        <row r="52">
          <cell r="A52" t="str">
            <v>31004</v>
          </cell>
          <cell r="B52" t="str">
            <v>Lake Stevens</v>
          </cell>
          <cell r="C52">
            <v>7464.8</v>
          </cell>
          <cell r="D52">
            <v>68268943.939999998</v>
          </cell>
          <cell r="E52">
            <v>9145.4484969456644</v>
          </cell>
          <cell r="F52">
            <v>68359576.730000004</v>
          </cell>
          <cell r="G52">
            <v>9157.5898523738088</v>
          </cell>
          <cell r="H52">
            <v>10639489.48</v>
          </cell>
          <cell r="I52">
            <v>0</v>
          </cell>
          <cell r="J52">
            <v>0</v>
          </cell>
          <cell r="K52">
            <v>250.71</v>
          </cell>
          <cell r="L52">
            <v>0</v>
          </cell>
          <cell r="M52">
            <v>0</v>
          </cell>
          <cell r="N52">
            <v>1425.3215344014577</v>
          </cell>
          <cell r="O52">
            <v>14745.28</v>
          </cell>
          <cell r="P52">
            <v>0</v>
          </cell>
          <cell r="Q52">
            <v>0</v>
          </cell>
          <cell r="R52">
            <v>99635</v>
          </cell>
          <cell r="S52">
            <v>21821.4</v>
          </cell>
          <cell r="T52">
            <v>220737.5</v>
          </cell>
          <cell r="U52">
            <v>0</v>
          </cell>
          <cell r="V52">
            <v>79933.3</v>
          </cell>
          <cell r="W52">
            <v>0</v>
          </cell>
          <cell r="X52">
            <v>0</v>
          </cell>
          <cell r="Y52">
            <v>368</v>
          </cell>
          <cell r="Z52">
            <v>41915.629999999997</v>
          </cell>
          <cell r="AA52">
            <v>1298517.31</v>
          </cell>
          <cell r="AB52">
            <v>0</v>
          </cell>
          <cell r="AC52">
            <v>63276.78</v>
          </cell>
          <cell r="AD52">
            <v>0</v>
          </cell>
          <cell r="AE52">
            <v>38181.480000000003</v>
          </cell>
          <cell r="AF52">
            <v>7534.51</v>
          </cell>
          <cell r="AG52">
            <v>129506.78</v>
          </cell>
          <cell r="AH52">
            <v>90246.65</v>
          </cell>
          <cell r="AI52">
            <v>23790.83</v>
          </cell>
          <cell r="AJ52">
            <v>63842.04</v>
          </cell>
          <cell r="AK52">
            <v>2194052.4900000002</v>
          </cell>
          <cell r="AL52">
            <v>293.91979557389351</v>
          </cell>
          <cell r="AM52">
            <v>33807787.240000002</v>
          </cell>
          <cell r="AN52">
            <v>1153442.28</v>
          </cell>
          <cell r="AO52">
            <v>1941696.16</v>
          </cell>
          <cell r="AP52">
            <v>0</v>
          </cell>
          <cell r="AQ52">
            <v>0</v>
          </cell>
          <cell r="AR52">
            <v>0</v>
          </cell>
          <cell r="AS52">
            <v>5028141.96</v>
          </cell>
          <cell r="AT52">
            <v>0</v>
          </cell>
          <cell r="AU52">
            <v>0</v>
          </cell>
          <cell r="AV52">
            <v>450310.99</v>
          </cell>
          <cell r="AW52">
            <v>0</v>
          </cell>
          <cell r="AX52">
            <v>89220.91</v>
          </cell>
          <cell r="AY52">
            <v>0</v>
          </cell>
          <cell r="AZ52">
            <v>199413.59</v>
          </cell>
          <cell r="BA52">
            <v>2615360.42</v>
          </cell>
          <cell r="BB52">
            <v>69308.14</v>
          </cell>
          <cell r="BC52">
            <v>136771.69</v>
          </cell>
          <cell r="BD52">
            <v>0</v>
          </cell>
          <cell r="BE52">
            <v>48316.83</v>
          </cell>
          <cell r="BF52">
            <v>1799571.31</v>
          </cell>
          <cell r="BG52">
            <v>452103.06</v>
          </cell>
          <cell r="BH52">
            <v>0</v>
          </cell>
          <cell r="BI52">
            <v>0</v>
          </cell>
          <cell r="BJ52">
            <v>0</v>
          </cell>
          <cell r="BK52">
            <v>9466.4</v>
          </cell>
          <cell r="BL52">
            <v>47800910.980000004</v>
          </cell>
          <cell r="BM52">
            <v>6403.508597685136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63453.01</v>
          </cell>
          <cell r="BS52">
            <v>63453.01</v>
          </cell>
          <cell r="BT52">
            <v>0</v>
          </cell>
          <cell r="BU52">
            <v>0</v>
          </cell>
          <cell r="BV52">
            <v>3279251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1405997.92</v>
          </cell>
          <cell r="CB52">
            <v>42218</v>
          </cell>
          <cell r="CC52">
            <v>0</v>
          </cell>
          <cell r="CD52">
            <v>560224.22</v>
          </cell>
          <cell r="CE52">
            <v>364049.83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822901.41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58129.26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130753.01</v>
          </cell>
          <cell r="DW52">
            <v>6726977.6599999992</v>
          </cell>
          <cell r="DX52">
            <v>901.1597979852105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994509.41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3386</v>
          </cell>
          <cell r="EO52">
            <v>0</v>
          </cell>
          <cell r="EP52">
            <v>0</v>
          </cell>
          <cell r="EQ52">
            <v>0</v>
          </cell>
          <cell r="ER52">
            <v>997895.41</v>
          </cell>
          <cell r="ES52">
            <v>133.68012672811059</v>
          </cell>
          <cell r="ET52">
            <v>4416395.24</v>
          </cell>
          <cell r="EU52">
            <v>591.62941271032048</v>
          </cell>
        </row>
        <row r="53">
          <cell r="A53" t="str">
            <v>04246</v>
          </cell>
          <cell r="B53" t="str">
            <v>Wenatchee</v>
          </cell>
          <cell r="C53">
            <v>7319.9222222222224</v>
          </cell>
          <cell r="D53">
            <v>69833466.829999998</v>
          </cell>
          <cell r="E53">
            <v>9540.1924651597692</v>
          </cell>
          <cell r="F53">
            <v>72062491.640000001</v>
          </cell>
          <cell r="G53">
            <v>9844.7072868108789</v>
          </cell>
          <cell r="H53">
            <v>9331141.5099999998</v>
          </cell>
          <cell r="I53">
            <v>0</v>
          </cell>
          <cell r="J53">
            <v>0</v>
          </cell>
          <cell r="K53">
            <v>549.16999999999996</v>
          </cell>
          <cell r="L53">
            <v>0</v>
          </cell>
          <cell r="M53">
            <v>0</v>
          </cell>
          <cell r="N53">
            <v>1274.8346767497528</v>
          </cell>
          <cell r="O53">
            <v>46509.26</v>
          </cell>
          <cell r="P53">
            <v>0</v>
          </cell>
          <cell r="Q53">
            <v>0</v>
          </cell>
          <cell r="R53">
            <v>0</v>
          </cell>
          <cell r="S53">
            <v>4300</v>
          </cell>
          <cell r="T53">
            <v>0</v>
          </cell>
          <cell r="U53">
            <v>381466.69</v>
          </cell>
          <cell r="V53">
            <v>40433.120000000003</v>
          </cell>
          <cell r="W53">
            <v>0</v>
          </cell>
          <cell r="X53">
            <v>0</v>
          </cell>
          <cell r="Y53">
            <v>0</v>
          </cell>
          <cell r="Z53">
            <v>1370</v>
          </cell>
          <cell r="AA53">
            <v>801316.17</v>
          </cell>
          <cell r="AB53">
            <v>0</v>
          </cell>
          <cell r="AC53">
            <v>127581.74</v>
          </cell>
          <cell r="AD53">
            <v>0</v>
          </cell>
          <cell r="AE53">
            <v>119677.36</v>
          </cell>
          <cell r="AF53">
            <v>2588.85</v>
          </cell>
          <cell r="AG53">
            <v>49758.59</v>
          </cell>
          <cell r="AH53">
            <v>8208</v>
          </cell>
          <cell r="AI53">
            <v>223771.7</v>
          </cell>
          <cell r="AJ53">
            <v>39064.410000000003</v>
          </cell>
          <cell r="AK53">
            <v>1846045.8900000001</v>
          </cell>
          <cell r="AL53">
            <v>252.19474114023677</v>
          </cell>
          <cell r="AM53">
            <v>34202787.280000001</v>
          </cell>
          <cell r="AN53">
            <v>793176.31</v>
          </cell>
          <cell r="AO53">
            <v>2836823.4</v>
          </cell>
          <cell r="AP53">
            <v>0</v>
          </cell>
          <cell r="AQ53">
            <v>0</v>
          </cell>
          <cell r="AR53">
            <v>0</v>
          </cell>
          <cell r="AS53">
            <v>4024579.8</v>
          </cell>
          <cell r="AT53">
            <v>0</v>
          </cell>
          <cell r="AU53">
            <v>0</v>
          </cell>
          <cell r="AV53">
            <v>1157955.31</v>
          </cell>
          <cell r="AW53">
            <v>115738.25</v>
          </cell>
          <cell r="AX53">
            <v>274764.52</v>
          </cell>
          <cell r="AY53">
            <v>0</v>
          </cell>
          <cell r="AZ53">
            <v>1324675.96</v>
          </cell>
          <cell r="BA53">
            <v>2554539.42</v>
          </cell>
          <cell r="BB53">
            <v>67722.05</v>
          </cell>
          <cell r="BC53">
            <v>139426.37</v>
          </cell>
          <cell r="BD53">
            <v>0</v>
          </cell>
          <cell r="BE53">
            <v>71981.06</v>
          </cell>
          <cell r="BF53">
            <v>1103420.8500000001</v>
          </cell>
          <cell r="BG53">
            <v>152767.98000000001</v>
          </cell>
          <cell r="BH53">
            <v>0</v>
          </cell>
          <cell r="BI53">
            <v>0</v>
          </cell>
          <cell r="BJ53">
            <v>0</v>
          </cell>
          <cell r="BK53">
            <v>171531.81</v>
          </cell>
          <cell r="BL53">
            <v>48991890.370000005</v>
          </cell>
          <cell r="BM53">
            <v>6692.9523132455879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662418.52</v>
          </cell>
          <cell r="BS53">
            <v>662418.52</v>
          </cell>
          <cell r="BT53">
            <v>837173.07</v>
          </cell>
          <cell r="BU53">
            <v>0</v>
          </cell>
          <cell r="BV53">
            <v>3293710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1445299</v>
          </cell>
          <cell r="CB53">
            <v>62975</v>
          </cell>
          <cell r="CC53">
            <v>0</v>
          </cell>
          <cell r="CD53">
            <v>1642509.14</v>
          </cell>
          <cell r="CE53">
            <v>698789.83</v>
          </cell>
          <cell r="CF53">
            <v>677787.46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285841.46000000002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1816780.4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151004.34</v>
          </cell>
          <cell r="DF53">
            <v>108230.95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171335.73</v>
          </cell>
          <cell r="DW53">
            <v>11853854.9</v>
          </cell>
          <cell r="DX53">
            <v>1619.3962913995747</v>
          </cell>
          <cell r="DY53">
            <v>0</v>
          </cell>
          <cell r="DZ53">
            <v>17129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1880.8</v>
          </cell>
          <cell r="EL53">
            <v>20000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39009.800000000003</v>
          </cell>
          <cell r="ES53">
            <v>5.3292642757284918</v>
          </cell>
          <cell r="ET53">
            <v>11562222.6</v>
          </cell>
          <cell r="EU53">
            <v>1579.5553899328013</v>
          </cell>
        </row>
        <row r="54">
          <cell r="A54" t="str">
            <v>27402</v>
          </cell>
          <cell r="B54" t="str">
            <v>Franklin Pierce</v>
          </cell>
          <cell r="C54">
            <v>7292.782222222223</v>
          </cell>
          <cell r="D54">
            <v>71506951.709999993</v>
          </cell>
          <cell r="E54">
            <v>9805.1675658306885</v>
          </cell>
          <cell r="F54">
            <v>73069723.230000004</v>
          </cell>
          <cell r="G54">
            <v>10019.45773279029</v>
          </cell>
          <cell r="H54">
            <v>11364305.73</v>
          </cell>
          <cell r="I54">
            <v>0</v>
          </cell>
          <cell r="J54">
            <v>0</v>
          </cell>
          <cell r="K54">
            <v>26.12</v>
          </cell>
          <cell r="L54">
            <v>0</v>
          </cell>
          <cell r="M54">
            <v>0</v>
          </cell>
          <cell r="N54">
            <v>1558.2985345937168</v>
          </cell>
          <cell r="O54">
            <v>40376.870000000003</v>
          </cell>
          <cell r="P54">
            <v>0</v>
          </cell>
          <cell r="Q54">
            <v>0</v>
          </cell>
          <cell r="R54">
            <v>0</v>
          </cell>
          <cell r="S54">
            <v>2410</v>
          </cell>
          <cell r="T54">
            <v>0</v>
          </cell>
          <cell r="U54">
            <v>0</v>
          </cell>
          <cell r="V54">
            <v>97806.49</v>
          </cell>
          <cell r="W54">
            <v>0</v>
          </cell>
          <cell r="X54">
            <v>0</v>
          </cell>
          <cell r="Y54">
            <v>0</v>
          </cell>
          <cell r="Z54">
            <v>60767.66</v>
          </cell>
          <cell r="AA54">
            <v>815112.64</v>
          </cell>
          <cell r="AB54">
            <v>0</v>
          </cell>
          <cell r="AC54">
            <v>31269.75</v>
          </cell>
          <cell r="AD54">
            <v>0</v>
          </cell>
          <cell r="AE54">
            <v>139679.62</v>
          </cell>
          <cell r="AF54">
            <v>12806.23</v>
          </cell>
          <cell r="AG54">
            <v>3965.5</v>
          </cell>
          <cell r="AH54">
            <v>80281.710000000006</v>
          </cell>
          <cell r="AI54">
            <v>104131.57</v>
          </cell>
          <cell r="AJ54">
            <v>1525.94</v>
          </cell>
          <cell r="AK54">
            <v>1390133.98</v>
          </cell>
          <cell r="AL54">
            <v>190.61778312316102</v>
          </cell>
          <cell r="AM54">
            <v>33020506.5</v>
          </cell>
          <cell r="AN54">
            <v>1171458.5900000001</v>
          </cell>
          <cell r="AO54">
            <v>2654535.04</v>
          </cell>
          <cell r="AP54">
            <v>0</v>
          </cell>
          <cell r="AQ54">
            <v>0</v>
          </cell>
          <cell r="AR54">
            <v>0</v>
          </cell>
          <cell r="AS54">
            <v>4518915.8099999996</v>
          </cell>
          <cell r="AT54">
            <v>0</v>
          </cell>
          <cell r="AU54">
            <v>34442.85</v>
          </cell>
          <cell r="AV54">
            <v>1351067.24</v>
          </cell>
          <cell r="AW54">
            <v>0</v>
          </cell>
          <cell r="AX54">
            <v>872584.24</v>
          </cell>
          <cell r="AY54">
            <v>0</v>
          </cell>
          <cell r="AZ54">
            <v>465642.03</v>
          </cell>
          <cell r="BA54">
            <v>2600780.29</v>
          </cell>
          <cell r="BB54">
            <v>67655.58</v>
          </cell>
          <cell r="BC54">
            <v>130684.43</v>
          </cell>
          <cell r="BD54">
            <v>0</v>
          </cell>
          <cell r="BE54">
            <v>105704.72</v>
          </cell>
          <cell r="BF54">
            <v>1910849.23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48904826.550000004</v>
          </cell>
          <cell r="BM54">
            <v>6705.9216989888328</v>
          </cell>
          <cell r="BN54">
            <v>56096.959999999999</v>
          </cell>
          <cell r="BO54">
            <v>17315.96</v>
          </cell>
          <cell r="BP54">
            <v>14565.98</v>
          </cell>
          <cell r="BQ54">
            <v>24566.76</v>
          </cell>
          <cell r="BR54">
            <v>18735.79</v>
          </cell>
          <cell r="BS54">
            <v>131281.44999999998</v>
          </cell>
          <cell r="BT54">
            <v>0</v>
          </cell>
          <cell r="BU54">
            <v>11142.2</v>
          </cell>
          <cell r="BV54">
            <v>3198420</v>
          </cell>
          <cell r="BW54">
            <v>0</v>
          </cell>
          <cell r="BX54">
            <v>0</v>
          </cell>
          <cell r="BY54">
            <v>0</v>
          </cell>
          <cell r="BZ54">
            <v>70222.880000000005</v>
          </cell>
          <cell r="CA54">
            <v>1585111.97</v>
          </cell>
          <cell r="CB54">
            <v>69542.64</v>
          </cell>
          <cell r="CC54">
            <v>0</v>
          </cell>
          <cell r="CD54">
            <v>1866801.27</v>
          </cell>
          <cell r="CE54">
            <v>406421.84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81262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48577.55</v>
          </cell>
          <cell r="CQ54">
            <v>2073400.98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905375.91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240357.73</v>
          </cell>
          <cell r="DE54">
            <v>352045.78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168724.19</v>
          </cell>
          <cell r="DW54">
            <v>11208688.389999997</v>
          </cell>
          <cell r="DX54">
            <v>1536.9564109353778</v>
          </cell>
          <cell r="DY54">
            <v>101168.49</v>
          </cell>
          <cell r="DZ54">
            <v>100573.97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201742.46000000002</v>
          </cell>
          <cell r="ES54">
            <v>27.663305149200792</v>
          </cell>
          <cell r="ET54">
            <v>4206876.3600000003</v>
          </cell>
          <cell r="EU54">
            <v>576.85479036807169</v>
          </cell>
        </row>
        <row r="55">
          <cell r="A55" t="str">
            <v>13161</v>
          </cell>
          <cell r="B55" t="str">
            <v>Moses Lake</v>
          </cell>
          <cell r="C55">
            <v>7234.08</v>
          </cell>
          <cell r="D55">
            <v>69582052.819999993</v>
          </cell>
          <cell r="E55">
            <v>9618.6457462455473</v>
          </cell>
          <cell r="F55">
            <v>69584275.319999993</v>
          </cell>
          <cell r="G55">
            <v>9618.9529725963766</v>
          </cell>
          <cell r="H55">
            <v>8087782.1900000004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1118.0111624422179</v>
          </cell>
          <cell r="O55">
            <v>15587.25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31087.25</v>
          </cell>
          <cell r="U55">
            <v>5365</v>
          </cell>
          <cell r="V55">
            <v>39399.839999999997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777126.8</v>
          </cell>
          <cell r="AB55">
            <v>0</v>
          </cell>
          <cell r="AC55">
            <v>140747.65</v>
          </cell>
          <cell r="AD55">
            <v>0</v>
          </cell>
          <cell r="AE55">
            <v>32909.449999999997</v>
          </cell>
          <cell r="AF55">
            <v>0</v>
          </cell>
          <cell r="AG55">
            <v>20399</v>
          </cell>
          <cell r="AH55">
            <v>7184.89</v>
          </cell>
          <cell r="AI55">
            <v>144240.51999999999</v>
          </cell>
          <cell r="AJ55">
            <v>0</v>
          </cell>
          <cell r="AK55">
            <v>1214047.6499999999</v>
          </cell>
          <cell r="AL55">
            <v>167.82336523787404</v>
          </cell>
          <cell r="AM55">
            <v>33556715.75</v>
          </cell>
          <cell r="AN55">
            <v>870044.38</v>
          </cell>
          <cell r="AO55">
            <v>3975372</v>
          </cell>
          <cell r="AP55">
            <v>0</v>
          </cell>
          <cell r="AQ55">
            <v>0</v>
          </cell>
          <cell r="AR55">
            <v>3214.8</v>
          </cell>
          <cell r="AS55">
            <v>4592291.66</v>
          </cell>
          <cell r="AT55">
            <v>0</v>
          </cell>
          <cell r="AU55">
            <v>0</v>
          </cell>
          <cell r="AV55">
            <v>1493259.45</v>
          </cell>
          <cell r="AW55">
            <v>0</v>
          </cell>
          <cell r="AX55">
            <v>476992.72</v>
          </cell>
          <cell r="AY55">
            <v>23557.91</v>
          </cell>
          <cell r="AZ55">
            <v>531425.9</v>
          </cell>
          <cell r="BA55">
            <v>2241457.75</v>
          </cell>
          <cell r="BB55">
            <v>66349.69</v>
          </cell>
          <cell r="BC55">
            <v>126534.25</v>
          </cell>
          <cell r="BD55">
            <v>0</v>
          </cell>
          <cell r="BE55">
            <v>93558.46</v>
          </cell>
          <cell r="BF55">
            <v>1964481.87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50015256.589999996</v>
          </cell>
          <cell r="BM55">
            <v>6913.8379158096122</v>
          </cell>
          <cell r="BN55">
            <v>2038.02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2038.02</v>
          </cell>
          <cell r="BT55">
            <v>21280.48</v>
          </cell>
          <cell r="BU55">
            <v>0</v>
          </cell>
          <cell r="BV55">
            <v>3236066</v>
          </cell>
          <cell r="BW55">
            <v>0</v>
          </cell>
          <cell r="BX55">
            <v>0</v>
          </cell>
          <cell r="BY55">
            <v>0</v>
          </cell>
          <cell r="BZ55">
            <v>220277.11</v>
          </cell>
          <cell r="CA55">
            <v>1410516</v>
          </cell>
          <cell r="CB55">
            <v>64476.74</v>
          </cell>
          <cell r="CC55">
            <v>0</v>
          </cell>
          <cell r="CD55">
            <v>1710338.71</v>
          </cell>
          <cell r="CE55">
            <v>904745.89</v>
          </cell>
          <cell r="CF55">
            <v>238996.05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95061.38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20996.39</v>
          </cell>
          <cell r="CQ55">
            <v>1874710.01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170179.58</v>
          </cell>
          <cell r="DW55">
            <v>9969682.3599999994</v>
          </cell>
          <cell r="DX55">
            <v>1378.1548393161258</v>
          </cell>
          <cell r="DY55">
            <v>0</v>
          </cell>
          <cell r="DZ55">
            <v>0</v>
          </cell>
          <cell r="EA55">
            <v>261638.09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581.99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35286.449999999997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297506.53000000003</v>
          </cell>
          <cell r="ES55">
            <v>41.125689790546971</v>
          </cell>
          <cell r="ET55">
            <v>5230179.8099999996</v>
          </cell>
          <cell r="EU55">
            <v>722.99170177824953</v>
          </cell>
        </row>
        <row r="56">
          <cell r="A56" t="str">
            <v>17409</v>
          </cell>
          <cell r="B56" t="str">
            <v>Tahoma</v>
          </cell>
          <cell r="C56">
            <v>7044.243333333332</v>
          </cell>
          <cell r="D56">
            <v>63290018.840000004</v>
          </cell>
          <cell r="E56">
            <v>8984.644034159337</v>
          </cell>
          <cell r="F56">
            <v>64417490.229999997</v>
          </cell>
          <cell r="G56">
            <v>9144.6997472640796</v>
          </cell>
          <cell r="H56">
            <v>11567978.539999999</v>
          </cell>
          <cell r="I56">
            <v>0</v>
          </cell>
          <cell r="J56">
            <v>0</v>
          </cell>
          <cell r="K56">
            <v>12581.62</v>
          </cell>
          <cell r="L56">
            <v>0</v>
          </cell>
          <cell r="M56">
            <v>0</v>
          </cell>
          <cell r="N56">
            <v>1643.9750320947649</v>
          </cell>
          <cell r="O56">
            <v>272782.42</v>
          </cell>
          <cell r="P56">
            <v>0</v>
          </cell>
          <cell r="Q56">
            <v>0</v>
          </cell>
          <cell r="R56">
            <v>58685.5</v>
          </cell>
          <cell r="S56">
            <v>3725</v>
          </cell>
          <cell r="T56">
            <v>240247.23</v>
          </cell>
          <cell r="U56">
            <v>731617.77</v>
          </cell>
          <cell r="V56">
            <v>121869.24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954684.54</v>
          </cell>
          <cell r="AB56">
            <v>30311.37</v>
          </cell>
          <cell r="AC56">
            <v>117781.56</v>
          </cell>
          <cell r="AD56">
            <v>0</v>
          </cell>
          <cell r="AE56">
            <v>183148.75</v>
          </cell>
          <cell r="AF56">
            <v>13717.08</v>
          </cell>
          <cell r="AG56">
            <v>236780.22</v>
          </cell>
          <cell r="AH56">
            <v>24060.03</v>
          </cell>
          <cell r="AI56">
            <v>106664.81</v>
          </cell>
          <cell r="AJ56">
            <v>55628.99</v>
          </cell>
          <cell r="AK56">
            <v>3151704.5100000007</v>
          </cell>
          <cell r="AL56">
            <v>447.41562164471907</v>
          </cell>
          <cell r="AM56">
            <v>32447344.370000001</v>
          </cell>
          <cell r="AN56">
            <v>1116661.18</v>
          </cell>
          <cell r="AO56">
            <v>469821.64</v>
          </cell>
          <cell r="AP56">
            <v>34667.25</v>
          </cell>
          <cell r="AQ56">
            <v>0</v>
          </cell>
          <cell r="AR56">
            <v>0</v>
          </cell>
          <cell r="AS56">
            <v>4263833.4400000004</v>
          </cell>
          <cell r="AT56">
            <v>0</v>
          </cell>
          <cell r="AU56">
            <v>10016.86</v>
          </cell>
          <cell r="AV56">
            <v>258521.58</v>
          </cell>
          <cell r="AW56">
            <v>0</v>
          </cell>
          <cell r="AX56">
            <v>219392.2</v>
          </cell>
          <cell r="AY56">
            <v>22008</v>
          </cell>
          <cell r="AZ56">
            <v>141986.09</v>
          </cell>
          <cell r="BA56">
            <v>2469172.21</v>
          </cell>
          <cell r="BB56">
            <v>65725.179999999993</v>
          </cell>
          <cell r="BC56">
            <v>156493.12</v>
          </cell>
          <cell r="BD56">
            <v>0</v>
          </cell>
          <cell r="BE56">
            <v>29276.959999999999</v>
          </cell>
          <cell r="BF56">
            <v>2142930.88</v>
          </cell>
          <cell r="BG56">
            <v>104536.89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43952387.850000009</v>
          </cell>
          <cell r="BM56">
            <v>6239.4760899325383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25382.84</v>
          </cell>
          <cell r="BS56">
            <v>25382.84</v>
          </cell>
          <cell r="BT56">
            <v>0</v>
          </cell>
          <cell r="BU56">
            <v>0</v>
          </cell>
          <cell r="BV56">
            <v>3184073</v>
          </cell>
          <cell r="BW56">
            <v>0</v>
          </cell>
          <cell r="BX56">
            <v>0</v>
          </cell>
          <cell r="BY56">
            <v>0</v>
          </cell>
          <cell r="BZ56">
            <v>22708.28</v>
          </cell>
          <cell r="CA56">
            <v>1794031.65</v>
          </cell>
          <cell r="CB56">
            <v>23060</v>
          </cell>
          <cell r="CC56">
            <v>0</v>
          </cell>
          <cell r="CD56">
            <v>140217.38</v>
          </cell>
          <cell r="CE56">
            <v>124192.39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40180.18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378991.99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5732837.709999999</v>
          </cell>
          <cell r="DX56">
            <v>813.83300359205839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3962940.58</v>
          </cell>
          <cell r="EU56">
            <v>562.57860390020608</v>
          </cell>
        </row>
        <row r="57">
          <cell r="A57" t="str">
            <v>08122</v>
          </cell>
          <cell r="B57" t="str">
            <v>Longview</v>
          </cell>
          <cell r="C57">
            <v>6885.536666666666</v>
          </cell>
          <cell r="D57">
            <v>68298823.900000006</v>
          </cell>
          <cell r="E57">
            <v>9919.1722020215348</v>
          </cell>
          <cell r="F57">
            <v>67897477.200000003</v>
          </cell>
          <cell r="G57">
            <v>9860.8838333105014</v>
          </cell>
          <cell r="H57">
            <v>11182618.300000001</v>
          </cell>
          <cell r="I57">
            <v>0</v>
          </cell>
          <cell r="J57">
            <v>0</v>
          </cell>
          <cell r="K57">
            <v>23788.81</v>
          </cell>
          <cell r="L57">
            <v>0</v>
          </cell>
          <cell r="M57">
            <v>0</v>
          </cell>
          <cell r="N57">
            <v>1627.5284923324789</v>
          </cell>
          <cell r="O57">
            <v>21206.11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1385</v>
          </cell>
          <cell r="V57">
            <v>23728.48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602067.6</v>
          </cell>
          <cell r="AB57">
            <v>0</v>
          </cell>
          <cell r="AC57">
            <v>11676.29</v>
          </cell>
          <cell r="AD57">
            <v>0</v>
          </cell>
          <cell r="AE57">
            <v>93066.96</v>
          </cell>
          <cell r="AF57">
            <v>1679.95</v>
          </cell>
          <cell r="AG57">
            <v>32501.72</v>
          </cell>
          <cell r="AH57">
            <v>75769.5</v>
          </cell>
          <cell r="AI57">
            <v>177077.3</v>
          </cell>
          <cell r="AJ57">
            <v>21980.39</v>
          </cell>
          <cell r="AK57">
            <v>1062139.2999999998</v>
          </cell>
          <cell r="AL57">
            <v>154.25657452989623</v>
          </cell>
          <cell r="AM57">
            <v>32108439.920000002</v>
          </cell>
          <cell r="AN57">
            <v>1045152.97</v>
          </cell>
          <cell r="AO57">
            <v>1747487.28</v>
          </cell>
          <cell r="AP57">
            <v>33078.85</v>
          </cell>
          <cell r="AQ57">
            <v>0</v>
          </cell>
          <cell r="AR57">
            <v>0</v>
          </cell>
          <cell r="AS57">
            <v>5142104.71</v>
          </cell>
          <cell r="AT57">
            <v>0</v>
          </cell>
          <cell r="AU57">
            <v>0</v>
          </cell>
          <cell r="AV57">
            <v>937596.62</v>
          </cell>
          <cell r="AW57">
            <v>0</v>
          </cell>
          <cell r="AX57">
            <v>188778.14</v>
          </cell>
          <cell r="AY57">
            <v>0</v>
          </cell>
          <cell r="AZ57">
            <v>283972.18</v>
          </cell>
          <cell r="BA57">
            <v>2451865.92</v>
          </cell>
          <cell r="BB57">
            <v>60907.96</v>
          </cell>
          <cell r="BC57">
            <v>124469.5</v>
          </cell>
          <cell r="BD57">
            <v>0</v>
          </cell>
          <cell r="BE57">
            <v>65730.23</v>
          </cell>
          <cell r="BF57">
            <v>1603756.6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11577.79</v>
          </cell>
          <cell r="BL57">
            <v>45804918.670000002</v>
          </cell>
          <cell r="BM57">
            <v>6652.3382108680962</v>
          </cell>
          <cell r="BN57">
            <v>0</v>
          </cell>
          <cell r="BO57">
            <v>0</v>
          </cell>
          <cell r="BP57">
            <v>0</v>
          </cell>
          <cell r="BQ57">
            <v>764.31</v>
          </cell>
          <cell r="BR57">
            <v>69956.070000000007</v>
          </cell>
          <cell r="BS57">
            <v>70720.38</v>
          </cell>
          <cell r="BT57">
            <v>0</v>
          </cell>
          <cell r="BU57">
            <v>0</v>
          </cell>
          <cell r="BV57">
            <v>3116146.22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1628927.72</v>
          </cell>
          <cell r="CB57">
            <v>83871.899999999994</v>
          </cell>
          <cell r="CC57">
            <v>0</v>
          </cell>
          <cell r="CD57">
            <v>2159024.0699999998</v>
          </cell>
          <cell r="CE57">
            <v>547177.92000000004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45992.55</v>
          </cell>
          <cell r="CL57">
            <v>0</v>
          </cell>
          <cell r="CM57">
            <v>0</v>
          </cell>
          <cell r="CN57">
            <v>0</v>
          </cell>
          <cell r="CO57">
            <v>5118.93</v>
          </cell>
          <cell r="CP57">
            <v>7345.21</v>
          </cell>
          <cell r="CQ57">
            <v>1558361.43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218498.1</v>
          </cell>
          <cell r="CX57">
            <v>0</v>
          </cell>
          <cell r="CY57">
            <v>0</v>
          </cell>
          <cell r="CZ57">
            <v>0</v>
          </cell>
          <cell r="DA57">
            <v>93745.81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45164.17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149158.69</v>
          </cell>
          <cell r="DW57">
            <v>9729253.0999999996</v>
          </cell>
          <cell r="DX57">
            <v>1412.9985171816675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22809.86</v>
          </cell>
          <cell r="ED57">
            <v>71949.16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94759.02</v>
          </cell>
          <cell r="ES57">
            <v>13.762038398362559</v>
          </cell>
          <cell r="ET57">
            <v>1335042.81</v>
          </cell>
          <cell r="EU57">
            <v>193.89088674279083</v>
          </cell>
        </row>
        <row r="58">
          <cell r="A58" t="str">
            <v>34033</v>
          </cell>
          <cell r="B58" t="str">
            <v>Tumwater</v>
          </cell>
          <cell r="C58">
            <v>6568.4877777777783</v>
          </cell>
          <cell r="D58">
            <v>61056636.579999998</v>
          </cell>
          <cell r="E58">
            <v>9295.3871036441833</v>
          </cell>
          <cell r="F58">
            <v>61523970.909999996</v>
          </cell>
          <cell r="G58">
            <v>9366.5350368992404</v>
          </cell>
          <cell r="H58">
            <v>9975996.9000000004</v>
          </cell>
          <cell r="I58">
            <v>0</v>
          </cell>
          <cell r="J58">
            <v>2382.0500000000002</v>
          </cell>
          <cell r="K58">
            <v>28071.040000000001</v>
          </cell>
          <cell r="L58">
            <v>0</v>
          </cell>
          <cell r="M58">
            <v>0</v>
          </cell>
          <cell r="N58">
            <v>1523.4023916210037</v>
          </cell>
          <cell r="O58">
            <v>223858.88</v>
          </cell>
          <cell r="P58">
            <v>0</v>
          </cell>
          <cell r="Q58">
            <v>43238.22</v>
          </cell>
          <cell r="R58">
            <v>41426</v>
          </cell>
          <cell r="S58">
            <v>9320</v>
          </cell>
          <cell r="T58">
            <v>0</v>
          </cell>
          <cell r="U58">
            <v>0</v>
          </cell>
          <cell r="V58">
            <v>68561.02</v>
          </cell>
          <cell r="W58">
            <v>26768.31</v>
          </cell>
          <cell r="X58">
            <v>189428.73</v>
          </cell>
          <cell r="Y58">
            <v>0</v>
          </cell>
          <cell r="Z58">
            <v>46551.85</v>
          </cell>
          <cell r="AA58">
            <v>999514.72</v>
          </cell>
          <cell r="AB58">
            <v>0</v>
          </cell>
          <cell r="AC58">
            <v>150812.92000000001</v>
          </cell>
          <cell r="AD58">
            <v>0</v>
          </cell>
          <cell r="AE58">
            <v>9862.81</v>
          </cell>
          <cell r="AF58">
            <v>15952.92</v>
          </cell>
          <cell r="AG58">
            <v>222200.3</v>
          </cell>
          <cell r="AH58">
            <v>145086.1</v>
          </cell>
          <cell r="AI58">
            <v>341458.04</v>
          </cell>
          <cell r="AJ58">
            <v>8125.08</v>
          </cell>
          <cell r="AK58">
            <v>2542165.9</v>
          </cell>
          <cell r="AL58">
            <v>387.02453076042019</v>
          </cell>
          <cell r="AM58">
            <v>31530435.789999999</v>
          </cell>
          <cell r="AN58">
            <v>981970.04</v>
          </cell>
          <cell r="AO58">
            <v>835775.72</v>
          </cell>
          <cell r="AP58">
            <v>153951.38</v>
          </cell>
          <cell r="AQ58">
            <v>0</v>
          </cell>
          <cell r="AR58">
            <v>0</v>
          </cell>
          <cell r="AS58">
            <v>4104877.93</v>
          </cell>
          <cell r="AT58">
            <v>0</v>
          </cell>
          <cell r="AU58">
            <v>3811.08</v>
          </cell>
          <cell r="AV58">
            <v>434747.56</v>
          </cell>
          <cell r="AW58">
            <v>465901.26</v>
          </cell>
          <cell r="AX58">
            <v>161300.99</v>
          </cell>
          <cell r="AY58">
            <v>0</v>
          </cell>
          <cell r="AZ58">
            <v>87045.61</v>
          </cell>
          <cell r="BA58">
            <v>2286186.1800000002</v>
          </cell>
          <cell r="BB58">
            <v>60591.73</v>
          </cell>
          <cell r="BC58">
            <v>132806.79</v>
          </cell>
          <cell r="BD58">
            <v>0</v>
          </cell>
          <cell r="BE58">
            <v>37281.17</v>
          </cell>
          <cell r="BF58">
            <v>1581210.7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42857893.93</v>
          </cell>
          <cell r="BM58">
            <v>6524.7733390012472</v>
          </cell>
          <cell r="BN58">
            <v>0</v>
          </cell>
          <cell r="BO58">
            <v>0</v>
          </cell>
          <cell r="BP58">
            <v>0</v>
          </cell>
          <cell r="BQ58">
            <v>18452.48</v>
          </cell>
          <cell r="BR58">
            <v>304.26</v>
          </cell>
          <cell r="BS58">
            <v>18756.739999999998</v>
          </cell>
          <cell r="BT58">
            <v>0</v>
          </cell>
          <cell r="BU58">
            <v>0</v>
          </cell>
          <cell r="BV58">
            <v>3014639.86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1201992.19</v>
          </cell>
          <cell r="CB58">
            <v>22828.12</v>
          </cell>
          <cell r="CC58">
            <v>67464</v>
          </cell>
          <cell r="CD58">
            <v>611219.31999999995</v>
          </cell>
          <cell r="CE58">
            <v>188756.79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717102.7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33784.15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91712.97</v>
          </cell>
          <cell r="DW58">
            <v>5968256.8400000008</v>
          </cell>
          <cell r="DX58">
            <v>908.61961564297144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14535.74</v>
          </cell>
          <cell r="EG58">
            <v>130152.09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4516.42</v>
          </cell>
          <cell r="EO58">
            <v>0</v>
          </cell>
          <cell r="EP58">
            <v>0</v>
          </cell>
          <cell r="EQ58">
            <v>0</v>
          </cell>
          <cell r="ER58">
            <v>149204.25</v>
          </cell>
          <cell r="ES58">
            <v>22.715159873598505</v>
          </cell>
          <cell r="ET58">
            <v>4733967.04</v>
          </cell>
          <cell r="EU58">
            <v>720.7088145943959</v>
          </cell>
        </row>
        <row r="59">
          <cell r="A59" t="str">
            <v>18400</v>
          </cell>
          <cell r="B59" t="str">
            <v>North Kitsap</v>
          </cell>
          <cell r="C59">
            <v>6521.5555555555566</v>
          </cell>
          <cell r="D59">
            <v>63768952.450000003</v>
          </cell>
          <cell r="E59">
            <v>9778.1812800286225</v>
          </cell>
          <cell r="F59">
            <v>64284698.770000003</v>
          </cell>
          <cell r="G59">
            <v>9857.264608477868</v>
          </cell>
          <cell r="H59">
            <v>11923038.560000001</v>
          </cell>
          <cell r="I59">
            <v>0</v>
          </cell>
          <cell r="J59">
            <v>0</v>
          </cell>
          <cell r="K59">
            <v>8620.73</v>
          </cell>
          <cell r="L59">
            <v>0</v>
          </cell>
          <cell r="M59">
            <v>0</v>
          </cell>
          <cell r="N59">
            <v>1829.5725902136503</v>
          </cell>
          <cell r="O59">
            <v>556042.26</v>
          </cell>
          <cell r="P59">
            <v>0</v>
          </cell>
          <cell r="Q59">
            <v>0</v>
          </cell>
          <cell r="R59">
            <v>83293</v>
          </cell>
          <cell r="S59">
            <v>28175</v>
          </cell>
          <cell r="T59">
            <v>42223.75</v>
          </cell>
          <cell r="U59">
            <v>0</v>
          </cell>
          <cell r="V59">
            <v>2170.56</v>
          </cell>
          <cell r="W59">
            <v>39397.339999999997</v>
          </cell>
          <cell r="X59">
            <v>0</v>
          </cell>
          <cell r="Y59">
            <v>0</v>
          </cell>
          <cell r="Z59">
            <v>211892.86</v>
          </cell>
          <cell r="AA59">
            <v>903266.87</v>
          </cell>
          <cell r="AB59">
            <v>0</v>
          </cell>
          <cell r="AC59">
            <v>120815.94</v>
          </cell>
          <cell r="AD59">
            <v>0</v>
          </cell>
          <cell r="AE59">
            <v>314904.34000000003</v>
          </cell>
          <cell r="AF59">
            <v>13698.75</v>
          </cell>
          <cell r="AG59">
            <v>84299.25</v>
          </cell>
          <cell r="AH59">
            <v>15302.99</v>
          </cell>
          <cell r="AI59">
            <v>145068.12</v>
          </cell>
          <cell r="AJ59">
            <v>84458.72</v>
          </cell>
          <cell r="AK59">
            <v>2645009.7500000005</v>
          </cell>
          <cell r="AL59">
            <v>405.57957798071357</v>
          </cell>
          <cell r="AM59">
            <v>29908510.829999998</v>
          </cell>
          <cell r="AN59">
            <v>950151.81</v>
          </cell>
          <cell r="AO59">
            <v>0</v>
          </cell>
          <cell r="AP59">
            <v>0</v>
          </cell>
          <cell r="AQ59">
            <v>0</v>
          </cell>
          <cell r="AR59">
            <v>4086.88</v>
          </cell>
          <cell r="AS59">
            <v>4962071.57</v>
          </cell>
          <cell r="AT59">
            <v>0</v>
          </cell>
          <cell r="AU59">
            <v>0.61</v>
          </cell>
          <cell r="AV59">
            <v>466462.05</v>
          </cell>
          <cell r="AW59">
            <v>0</v>
          </cell>
          <cell r="AX59">
            <v>154005.32</v>
          </cell>
          <cell r="AY59">
            <v>0</v>
          </cell>
          <cell r="AZ59">
            <v>186978.5</v>
          </cell>
          <cell r="BA59">
            <v>2941757.87</v>
          </cell>
          <cell r="BB59">
            <v>60357.760000000002</v>
          </cell>
          <cell r="BC59">
            <v>129510.92</v>
          </cell>
          <cell r="BD59">
            <v>0</v>
          </cell>
          <cell r="BE59">
            <v>40895.24</v>
          </cell>
          <cell r="BF59">
            <v>1839452.33</v>
          </cell>
          <cell r="BG59">
            <v>11369.35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41655611.039999992</v>
          </cell>
          <cell r="BM59">
            <v>6387.3734855351458</v>
          </cell>
          <cell r="BN59">
            <v>0</v>
          </cell>
          <cell r="BO59">
            <v>1122170.33</v>
          </cell>
          <cell r="BP59">
            <v>95829.119999999995</v>
          </cell>
          <cell r="BQ59">
            <v>0</v>
          </cell>
          <cell r="BR59">
            <v>0</v>
          </cell>
          <cell r="BS59">
            <v>1217999.4500000002</v>
          </cell>
          <cell r="BT59">
            <v>0</v>
          </cell>
          <cell r="BU59">
            <v>0</v>
          </cell>
          <cell r="BV59">
            <v>2984656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1426196</v>
          </cell>
          <cell r="CB59">
            <v>33488</v>
          </cell>
          <cell r="CC59">
            <v>0</v>
          </cell>
          <cell r="CD59">
            <v>505035.93</v>
          </cell>
          <cell r="CE59">
            <v>155415.78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32062.41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672641.69</v>
          </cell>
          <cell r="CR59">
            <v>47931.27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91274</v>
          </cell>
          <cell r="DB59">
            <v>0</v>
          </cell>
          <cell r="DC59">
            <v>0</v>
          </cell>
          <cell r="DD59">
            <v>100</v>
          </cell>
          <cell r="DE59">
            <v>292038.81</v>
          </cell>
          <cell r="DF59">
            <v>38326.080000000002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111946.96</v>
          </cell>
          <cell r="DW59">
            <v>7609112.3799999999</v>
          </cell>
          <cell r="DX59">
            <v>1166.7634071625719</v>
          </cell>
          <cell r="DY59">
            <v>0</v>
          </cell>
          <cell r="DZ59">
            <v>30672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15600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32077.31</v>
          </cell>
          <cell r="EM59">
            <v>0</v>
          </cell>
          <cell r="EN59">
            <v>16825</v>
          </cell>
          <cell r="EO59">
            <v>0</v>
          </cell>
          <cell r="EP59">
            <v>348132</v>
          </cell>
          <cell r="EQ59">
            <v>0</v>
          </cell>
          <cell r="ER59">
            <v>443306.31</v>
          </cell>
          <cell r="ES59">
            <v>67.975547585783886</v>
          </cell>
          <cell r="ET59">
            <v>4897728.1399999997</v>
          </cell>
          <cell r="EU59">
            <v>751.00612089821766</v>
          </cell>
        </row>
        <row r="60">
          <cell r="A60" t="str">
            <v>36140</v>
          </cell>
          <cell r="B60" t="str">
            <v>Walla Walla</v>
          </cell>
          <cell r="C60">
            <v>5933.6644444444446</v>
          </cell>
          <cell r="D60">
            <v>58926085.939999998</v>
          </cell>
          <cell r="E60">
            <v>9930.8086076844393</v>
          </cell>
          <cell r="F60">
            <v>61264625.079999998</v>
          </cell>
          <cell r="G60">
            <v>10324.922424179324</v>
          </cell>
          <cell r="H60">
            <v>7983211.0199999996</v>
          </cell>
          <cell r="I60">
            <v>0</v>
          </cell>
          <cell r="J60">
            <v>496.12</v>
          </cell>
          <cell r="K60">
            <v>0</v>
          </cell>
          <cell r="L60">
            <v>0</v>
          </cell>
          <cell r="M60">
            <v>0</v>
          </cell>
          <cell r="N60">
            <v>1345.4935335069315</v>
          </cell>
          <cell r="O60">
            <v>19223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2561.9299999999998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725522.85</v>
          </cell>
          <cell r="AB60">
            <v>5159.43</v>
          </cell>
          <cell r="AC60">
            <v>101326.87</v>
          </cell>
          <cell r="AD60">
            <v>0</v>
          </cell>
          <cell r="AE60">
            <v>51907.61</v>
          </cell>
          <cell r="AF60">
            <v>1043.76</v>
          </cell>
          <cell r="AG60">
            <v>6339.35</v>
          </cell>
          <cell r="AH60">
            <v>86548.56</v>
          </cell>
          <cell r="AI60">
            <v>312054.23</v>
          </cell>
          <cell r="AJ60">
            <v>96608.13</v>
          </cell>
          <cell r="AK60">
            <v>1408295.7200000002</v>
          </cell>
          <cell r="AL60">
            <v>237.33996642134954</v>
          </cell>
          <cell r="AM60">
            <v>27915667.640000001</v>
          </cell>
          <cell r="AN60">
            <v>1191810.3799999999</v>
          </cell>
          <cell r="AO60">
            <v>2305336.64</v>
          </cell>
          <cell r="AP60">
            <v>0</v>
          </cell>
          <cell r="AQ60">
            <v>39522.300000000003</v>
          </cell>
          <cell r="AR60">
            <v>1322.94</v>
          </cell>
          <cell r="AS60">
            <v>3954860.27</v>
          </cell>
          <cell r="AT60">
            <v>0</v>
          </cell>
          <cell r="AU60">
            <v>0</v>
          </cell>
          <cell r="AV60">
            <v>1125258.05</v>
          </cell>
          <cell r="AW60">
            <v>0</v>
          </cell>
          <cell r="AX60">
            <v>540180.86</v>
          </cell>
          <cell r="AY60">
            <v>0</v>
          </cell>
          <cell r="AZ60">
            <v>697377.79</v>
          </cell>
          <cell r="BA60">
            <v>2056611.8</v>
          </cell>
          <cell r="BB60">
            <v>55279.78</v>
          </cell>
          <cell r="BC60">
            <v>117175.83</v>
          </cell>
          <cell r="BD60">
            <v>0</v>
          </cell>
          <cell r="BE60">
            <v>75296.350000000006</v>
          </cell>
          <cell r="BF60">
            <v>750299.5</v>
          </cell>
          <cell r="BG60">
            <v>533763.66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41359763.789999992</v>
          </cell>
          <cell r="BM60">
            <v>6970.3577236701003</v>
          </cell>
          <cell r="BN60">
            <v>56457.17</v>
          </cell>
          <cell r="BO60">
            <v>0</v>
          </cell>
          <cell r="BP60">
            <v>0</v>
          </cell>
          <cell r="BQ60">
            <v>0</v>
          </cell>
          <cell r="BR60">
            <v>2123.34</v>
          </cell>
          <cell r="BS60">
            <v>58580.509999999995</v>
          </cell>
          <cell r="BT60">
            <v>0</v>
          </cell>
          <cell r="BU60">
            <v>0</v>
          </cell>
          <cell r="BV60">
            <v>2712112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1292354.26</v>
          </cell>
          <cell r="CB60">
            <v>88786</v>
          </cell>
          <cell r="CC60">
            <v>0</v>
          </cell>
          <cell r="CD60">
            <v>1299673.42</v>
          </cell>
          <cell r="CE60">
            <v>742674.83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141281.32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1529678.1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984264.02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46125</v>
          </cell>
          <cell r="DE60">
            <v>664858.86</v>
          </cell>
          <cell r="DF60">
            <v>116789.74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11181.08</v>
          </cell>
          <cell r="DU60">
            <v>21687.05</v>
          </cell>
          <cell r="DV60">
            <v>170506.88</v>
          </cell>
          <cell r="DW60">
            <v>9880553.0700000003</v>
          </cell>
          <cell r="DX60">
            <v>1665.1688282189496</v>
          </cell>
          <cell r="DY60">
            <v>506</v>
          </cell>
          <cell r="DZ60">
            <v>18602.86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613196.5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632305.36</v>
          </cell>
          <cell r="ES60">
            <v>106.56237236199178</v>
          </cell>
          <cell r="ET60">
            <v>5947952.79</v>
          </cell>
          <cell r="EU60">
            <v>1002.4080137475474</v>
          </cell>
        </row>
        <row r="61">
          <cell r="A61" t="str">
            <v>29320</v>
          </cell>
          <cell r="B61" t="str">
            <v>Mount Vernon</v>
          </cell>
          <cell r="C61">
            <v>5837.2666666666673</v>
          </cell>
          <cell r="D61">
            <v>60886724.219999999</v>
          </cell>
          <cell r="E61">
            <v>10430.690886145341</v>
          </cell>
          <cell r="F61">
            <v>61793531.18</v>
          </cell>
          <cell r="G61">
            <v>10586.03875900821</v>
          </cell>
          <cell r="H61">
            <v>9188717.0899999999</v>
          </cell>
          <cell r="I61">
            <v>0</v>
          </cell>
          <cell r="J61">
            <v>0</v>
          </cell>
          <cell r="K61">
            <v>327.23</v>
          </cell>
          <cell r="L61">
            <v>0</v>
          </cell>
          <cell r="M61">
            <v>0</v>
          </cell>
          <cell r="N61">
            <v>1574.203277789833</v>
          </cell>
          <cell r="O61">
            <v>106443.27</v>
          </cell>
          <cell r="P61">
            <v>2600</v>
          </cell>
          <cell r="Q61">
            <v>0</v>
          </cell>
          <cell r="R61">
            <v>0</v>
          </cell>
          <cell r="S61">
            <v>997</v>
          </cell>
          <cell r="T61">
            <v>0</v>
          </cell>
          <cell r="U61">
            <v>0</v>
          </cell>
          <cell r="V61">
            <v>2995.91</v>
          </cell>
          <cell r="W61">
            <v>2225.4499999999998</v>
          </cell>
          <cell r="X61">
            <v>0</v>
          </cell>
          <cell r="Y61">
            <v>0</v>
          </cell>
          <cell r="Z61">
            <v>0</v>
          </cell>
          <cell r="AA61">
            <v>552710.80000000005</v>
          </cell>
          <cell r="AB61">
            <v>257.24</v>
          </cell>
          <cell r="AC61">
            <v>65242.12</v>
          </cell>
          <cell r="AD61">
            <v>0</v>
          </cell>
          <cell r="AE61">
            <v>27545.87</v>
          </cell>
          <cell r="AF61">
            <v>17647.73</v>
          </cell>
          <cell r="AG61">
            <v>87879.24</v>
          </cell>
          <cell r="AH61">
            <v>67639.12</v>
          </cell>
          <cell r="AI61">
            <v>477992.44</v>
          </cell>
          <cell r="AJ61">
            <v>48474.65</v>
          </cell>
          <cell r="AK61">
            <v>1460650.8399999999</v>
          </cell>
          <cell r="AL61">
            <v>250.22856131294321</v>
          </cell>
          <cell r="AM61">
            <v>27083458.629999999</v>
          </cell>
          <cell r="AN61">
            <v>939389.87</v>
          </cell>
          <cell r="AO61">
            <v>2071157.84</v>
          </cell>
          <cell r="AP61">
            <v>0</v>
          </cell>
          <cell r="AQ61">
            <v>0</v>
          </cell>
          <cell r="AR61">
            <v>0</v>
          </cell>
          <cell r="AS61">
            <v>4504784.3600000003</v>
          </cell>
          <cell r="AT61">
            <v>0</v>
          </cell>
          <cell r="AU61">
            <v>0</v>
          </cell>
          <cell r="AV61">
            <v>1149377.1200000001</v>
          </cell>
          <cell r="AW61">
            <v>0</v>
          </cell>
          <cell r="AX61">
            <v>567444.89</v>
          </cell>
          <cell r="AY61">
            <v>0</v>
          </cell>
          <cell r="AZ61">
            <v>1296702.3400000001</v>
          </cell>
          <cell r="BA61">
            <v>2003231.32</v>
          </cell>
          <cell r="BB61">
            <v>54076.31</v>
          </cell>
          <cell r="BC61">
            <v>108283.27</v>
          </cell>
          <cell r="BD61">
            <v>0</v>
          </cell>
          <cell r="BE61">
            <v>90351.55</v>
          </cell>
          <cell r="BF61">
            <v>1357993.66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41226251.160000004</v>
          </cell>
          <cell r="BM61">
            <v>7062.5951347091677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165669.09</v>
          </cell>
          <cell r="BS61">
            <v>165669.09</v>
          </cell>
          <cell r="BT61">
            <v>228220.15</v>
          </cell>
          <cell r="BU61">
            <v>0</v>
          </cell>
          <cell r="BV61">
            <v>2614677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1423580.7</v>
          </cell>
          <cell r="CB61">
            <v>73353</v>
          </cell>
          <cell r="CC61">
            <v>0</v>
          </cell>
          <cell r="CD61">
            <v>2337133.14</v>
          </cell>
          <cell r="CE61">
            <v>312028.28000000003</v>
          </cell>
          <cell r="CF61">
            <v>310043.26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149329.18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32307.31</v>
          </cell>
          <cell r="CQ61">
            <v>1735897.16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50752.92</v>
          </cell>
          <cell r="DF61">
            <v>160666.4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107715.93</v>
          </cell>
          <cell r="DW61">
            <v>9701373.5199999996</v>
          </cell>
          <cell r="DX61">
            <v>1661.9719594787512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192815.46</v>
          </cell>
          <cell r="EG61">
            <v>23395.88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216211.34</v>
          </cell>
          <cell r="ES61">
            <v>37.039825717516187</v>
          </cell>
          <cell r="ET61">
            <v>4429899.17</v>
          </cell>
          <cell r="EU61">
            <v>758.89957114631272</v>
          </cell>
        </row>
        <row r="62">
          <cell r="A62" t="str">
            <v>17410</v>
          </cell>
          <cell r="B62" t="str">
            <v>Snoqualmie Valley</v>
          </cell>
          <cell r="C62">
            <v>5677.1633333333348</v>
          </cell>
          <cell r="D62">
            <v>50592288.579999998</v>
          </cell>
          <cell r="E62">
            <v>8911.5436018809833</v>
          </cell>
          <cell r="F62">
            <v>49273946.909999996</v>
          </cell>
          <cell r="G62">
            <v>8679.3252222794345</v>
          </cell>
          <cell r="H62">
            <v>8630195.7599999998</v>
          </cell>
          <cell r="I62">
            <v>0</v>
          </cell>
          <cell r="J62">
            <v>0</v>
          </cell>
          <cell r="K62">
            <v>33742.6</v>
          </cell>
          <cell r="L62">
            <v>0</v>
          </cell>
          <cell r="M62">
            <v>0</v>
          </cell>
          <cell r="N62">
            <v>1526.1034166711188</v>
          </cell>
          <cell r="O62">
            <v>320122.05</v>
          </cell>
          <cell r="P62">
            <v>0</v>
          </cell>
          <cell r="Q62">
            <v>0</v>
          </cell>
          <cell r="R62">
            <v>91552.5</v>
          </cell>
          <cell r="S62">
            <v>21657</v>
          </cell>
          <cell r="T62">
            <v>0</v>
          </cell>
          <cell r="U62">
            <v>0</v>
          </cell>
          <cell r="V62">
            <v>177857.36</v>
          </cell>
          <cell r="W62">
            <v>9682.7000000000007</v>
          </cell>
          <cell r="X62">
            <v>0</v>
          </cell>
          <cell r="Y62">
            <v>0</v>
          </cell>
          <cell r="Z62">
            <v>7431.72</v>
          </cell>
          <cell r="AA62">
            <v>1168288.6100000001</v>
          </cell>
          <cell r="AB62">
            <v>0</v>
          </cell>
          <cell r="AC62">
            <v>9365.6</v>
          </cell>
          <cell r="AD62">
            <v>0</v>
          </cell>
          <cell r="AE62">
            <v>315021.34000000003</v>
          </cell>
          <cell r="AF62">
            <v>12527.86</v>
          </cell>
          <cell r="AG62">
            <v>90041.74</v>
          </cell>
          <cell r="AH62">
            <v>577064.92000000004</v>
          </cell>
          <cell r="AI62">
            <v>266274.21000000002</v>
          </cell>
          <cell r="AJ62">
            <v>53802.99</v>
          </cell>
          <cell r="AK62">
            <v>3120690.6</v>
          </cell>
          <cell r="AL62">
            <v>549.69188250705008</v>
          </cell>
          <cell r="AM62">
            <v>25535700.920000002</v>
          </cell>
          <cell r="AN62">
            <v>621021.92000000004</v>
          </cell>
          <cell r="AO62">
            <v>0</v>
          </cell>
          <cell r="AP62">
            <v>13011.49</v>
          </cell>
          <cell r="AQ62">
            <v>0</v>
          </cell>
          <cell r="AR62">
            <v>52440.7</v>
          </cell>
          <cell r="AS62">
            <v>2916484.02</v>
          </cell>
          <cell r="AT62">
            <v>0</v>
          </cell>
          <cell r="AU62">
            <v>0</v>
          </cell>
          <cell r="AV62">
            <v>176246.28</v>
          </cell>
          <cell r="AW62">
            <v>0</v>
          </cell>
          <cell r="AX62">
            <v>98229.21</v>
          </cell>
          <cell r="AY62">
            <v>0</v>
          </cell>
          <cell r="AZ62">
            <v>80358</v>
          </cell>
          <cell r="BA62">
            <v>1961647.49</v>
          </cell>
          <cell r="BB62">
            <v>0</v>
          </cell>
          <cell r="BC62">
            <v>96667.3</v>
          </cell>
          <cell r="BD62">
            <v>0</v>
          </cell>
          <cell r="BE62">
            <v>22721.52</v>
          </cell>
          <cell r="BF62">
            <v>1560509.01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33135037.860000003</v>
          </cell>
          <cell r="BM62">
            <v>5836.5482749894454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20384.98</v>
          </cell>
          <cell r="BS62">
            <v>20384.98</v>
          </cell>
          <cell r="BT62">
            <v>0</v>
          </cell>
          <cell r="BU62">
            <v>0</v>
          </cell>
          <cell r="BV62">
            <v>2490498</v>
          </cell>
          <cell r="BW62">
            <v>0</v>
          </cell>
          <cell r="BX62">
            <v>0</v>
          </cell>
          <cell r="BY62">
            <v>0</v>
          </cell>
          <cell r="BZ62">
            <v>248.92</v>
          </cell>
          <cell r="CA62">
            <v>1061254.31</v>
          </cell>
          <cell r="CB62">
            <v>17215.060000000001</v>
          </cell>
          <cell r="CC62">
            <v>0</v>
          </cell>
          <cell r="CD62">
            <v>276422.76</v>
          </cell>
          <cell r="CE62">
            <v>133372.57999999999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353836.16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1047.32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4354280.0900000008</v>
          </cell>
          <cell r="DX62">
            <v>766.98164811182107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2852844.42</v>
          </cell>
          <cell r="EU62">
            <v>502.51230279910902</v>
          </cell>
        </row>
        <row r="63">
          <cell r="A63" t="str">
            <v>39201</v>
          </cell>
          <cell r="B63" t="str">
            <v>Sunnyside</v>
          </cell>
          <cell r="C63">
            <v>5653.4955555555553</v>
          </cell>
          <cell r="D63">
            <v>58746820.32</v>
          </cell>
          <cell r="E63">
            <v>10391.238436947368</v>
          </cell>
          <cell r="F63">
            <v>60707132.640000001</v>
          </cell>
          <cell r="G63">
            <v>10737.981845646726</v>
          </cell>
          <cell r="H63">
            <v>1413753.34</v>
          </cell>
          <cell r="I63">
            <v>0</v>
          </cell>
          <cell r="J63">
            <v>8182.8</v>
          </cell>
          <cell r="K63">
            <v>0</v>
          </cell>
          <cell r="L63">
            <v>0</v>
          </cell>
          <cell r="M63">
            <v>0</v>
          </cell>
          <cell r="N63">
            <v>251.51450567652739</v>
          </cell>
          <cell r="O63">
            <v>246482.02</v>
          </cell>
          <cell r="P63">
            <v>0</v>
          </cell>
          <cell r="Q63">
            <v>0</v>
          </cell>
          <cell r="R63">
            <v>40460.5</v>
          </cell>
          <cell r="S63">
            <v>0</v>
          </cell>
          <cell r="T63">
            <v>0</v>
          </cell>
          <cell r="U63">
            <v>0</v>
          </cell>
          <cell r="V63">
            <v>5754.71</v>
          </cell>
          <cell r="W63">
            <v>22258.32</v>
          </cell>
          <cell r="X63">
            <v>0</v>
          </cell>
          <cell r="Y63">
            <v>0</v>
          </cell>
          <cell r="Z63">
            <v>0</v>
          </cell>
          <cell r="AA63">
            <v>45133.34</v>
          </cell>
          <cell r="AB63">
            <v>7216.65</v>
          </cell>
          <cell r="AC63">
            <v>80105.22</v>
          </cell>
          <cell r="AD63">
            <v>0</v>
          </cell>
          <cell r="AE63">
            <v>3383.54</v>
          </cell>
          <cell r="AF63">
            <v>5324.87</v>
          </cell>
          <cell r="AG63">
            <v>30946.6</v>
          </cell>
          <cell r="AH63">
            <v>37888.61</v>
          </cell>
          <cell r="AI63">
            <v>2061.69</v>
          </cell>
          <cell r="AJ63">
            <v>231046.47</v>
          </cell>
          <cell r="AK63">
            <v>758062.53999999992</v>
          </cell>
          <cell r="AL63">
            <v>134.08740354541712</v>
          </cell>
          <cell r="AM63">
            <v>25917524.219999999</v>
          </cell>
          <cell r="AN63">
            <v>746323.12</v>
          </cell>
          <cell r="AO63">
            <v>5158920.3600000003</v>
          </cell>
          <cell r="AP63">
            <v>0</v>
          </cell>
          <cell r="AQ63">
            <v>0</v>
          </cell>
          <cell r="AR63">
            <v>629.71</v>
          </cell>
          <cell r="AS63">
            <v>3446166.67</v>
          </cell>
          <cell r="AT63">
            <v>0</v>
          </cell>
          <cell r="AU63">
            <v>0</v>
          </cell>
          <cell r="AV63">
            <v>2026528.13</v>
          </cell>
          <cell r="AW63">
            <v>0</v>
          </cell>
          <cell r="AX63">
            <v>207196.19</v>
          </cell>
          <cell r="AY63">
            <v>0</v>
          </cell>
          <cell r="AZ63">
            <v>1542384.84</v>
          </cell>
          <cell r="BA63">
            <v>2408581.21</v>
          </cell>
          <cell r="BB63">
            <v>52115.41</v>
          </cell>
          <cell r="BC63">
            <v>87478.75</v>
          </cell>
          <cell r="BD63">
            <v>0</v>
          </cell>
          <cell r="BE63">
            <v>102510.06</v>
          </cell>
          <cell r="BF63">
            <v>1053652.3500000001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42750011.020000003</v>
          </cell>
          <cell r="BM63">
            <v>7561.6953440408361</v>
          </cell>
          <cell r="BN63">
            <v>194.16</v>
          </cell>
          <cell r="BO63">
            <v>1069</v>
          </cell>
          <cell r="BP63">
            <v>0</v>
          </cell>
          <cell r="BQ63">
            <v>0</v>
          </cell>
          <cell r="BR63">
            <v>162904.23000000001</v>
          </cell>
          <cell r="BS63">
            <v>164167.39000000001</v>
          </cell>
          <cell r="BT63">
            <v>0</v>
          </cell>
          <cell r="BU63">
            <v>0</v>
          </cell>
          <cell r="BV63">
            <v>2429745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1183825</v>
          </cell>
          <cell r="CB63">
            <v>79802.240000000005</v>
          </cell>
          <cell r="CC63">
            <v>0</v>
          </cell>
          <cell r="CD63">
            <v>3210612.39</v>
          </cell>
          <cell r="CE63">
            <v>559793.09</v>
          </cell>
          <cell r="CF63">
            <v>3567334.28</v>
          </cell>
          <cell r="CG63">
            <v>653999</v>
          </cell>
          <cell r="CH63">
            <v>0</v>
          </cell>
          <cell r="CI63">
            <v>0</v>
          </cell>
          <cell r="CJ63">
            <v>0</v>
          </cell>
          <cell r="CK63">
            <v>276889.63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117757.18</v>
          </cell>
          <cell r="CQ63">
            <v>2406404.5</v>
          </cell>
          <cell r="CR63">
            <v>163515.4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423035.68</v>
          </cell>
          <cell r="DE63">
            <v>83380.03</v>
          </cell>
          <cell r="DF63">
            <v>43479.1</v>
          </cell>
          <cell r="DG63">
            <v>0</v>
          </cell>
          <cell r="DH63">
            <v>0</v>
          </cell>
          <cell r="DI63">
            <v>0</v>
          </cell>
          <cell r="DJ63">
            <v>67585.490000000005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66963.45</v>
          </cell>
          <cell r="DT63">
            <v>0</v>
          </cell>
          <cell r="DU63">
            <v>0</v>
          </cell>
          <cell r="DV63">
            <v>181487.9</v>
          </cell>
          <cell r="DW63">
            <v>15679776.75</v>
          </cell>
          <cell r="DX63">
            <v>2773.4658311691528</v>
          </cell>
          <cell r="DY63">
            <v>251.91</v>
          </cell>
          <cell r="DZ63">
            <v>55466.14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7933.54</v>
          </cell>
          <cell r="EF63">
            <v>0</v>
          </cell>
          <cell r="EG63">
            <v>25440.43</v>
          </cell>
          <cell r="EH63">
            <v>0</v>
          </cell>
          <cell r="EI63">
            <v>0</v>
          </cell>
          <cell r="EJ63">
            <v>0</v>
          </cell>
          <cell r="EK63">
            <v>482.75</v>
          </cell>
          <cell r="EL63">
            <v>2900.82</v>
          </cell>
          <cell r="EM63">
            <v>0</v>
          </cell>
          <cell r="EN63">
            <v>4870.6000000000004</v>
          </cell>
          <cell r="EO63">
            <v>0</v>
          </cell>
          <cell r="EP63">
            <v>0</v>
          </cell>
          <cell r="EQ63">
            <v>0</v>
          </cell>
          <cell r="ER63">
            <v>97346.190000000017</v>
          </cell>
          <cell r="ES63">
            <v>17.218761214792188</v>
          </cell>
          <cell r="ET63">
            <v>6602440.8300000001</v>
          </cell>
          <cell r="EU63">
            <v>1167.8510693285925</v>
          </cell>
        </row>
        <row r="64">
          <cell r="A64" t="str">
            <v>06117</v>
          </cell>
          <cell r="B64" t="str">
            <v>Camas</v>
          </cell>
          <cell r="C64">
            <v>5512.6055555555558</v>
          </cell>
          <cell r="D64">
            <v>48511498.990000002</v>
          </cell>
          <cell r="E64">
            <v>8800.1034177224119</v>
          </cell>
          <cell r="F64">
            <v>49661182.789999999</v>
          </cell>
          <cell r="G64">
            <v>9008.6588437208047</v>
          </cell>
          <cell r="H64">
            <v>8911529.6600000001</v>
          </cell>
          <cell r="I64">
            <v>0</v>
          </cell>
          <cell r="J64">
            <v>0</v>
          </cell>
          <cell r="K64">
            <v>8351.83</v>
          </cell>
          <cell r="L64">
            <v>0</v>
          </cell>
          <cell r="M64">
            <v>0</v>
          </cell>
          <cell r="N64">
            <v>1618.0881073579844</v>
          </cell>
          <cell r="O64">
            <v>90585.17</v>
          </cell>
          <cell r="P64">
            <v>0</v>
          </cell>
          <cell r="Q64">
            <v>0</v>
          </cell>
          <cell r="R64">
            <v>0</v>
          </cell>
          <cell r="S64">
            <v>8655</v>
          </cell>
          <cell r="T64">
            <v>0</v>
          </cell>
          <cell r="U64">
            <v>85376.320000000007</v>
          </cell>
          <cell r="V64">
            <v>120023.95</v>
          </cell>
          <cell r="W64">
            <v>0</v>
          </cell>
          <cell r="X64">
            <v>0</v>
          </cell>
          <cell r="Y64">
            <v>0</v>
          </cell>
          <cell r="Z64">
            <v>449478.64</v>
          </cell>
          <cell r="AA64">
            <v>1114581.01</v>
          </cell>
          <cell r="AB64">
            <v>0</v>
          </cell>
          <cell r="AC64">
            <v>36473.269999999997</v>
          </cell>
          <cell r="AD64">
            <v>0</v>
          </cell>
          <cell r="AE64">
            <v>7800</v>
          </cell>
          <cell r="AF64">
            <v>7919.47</v>
          </cell>
          <cell r="AG64">
            <v>108415.97</v>
          </cell>
          <cell r="AH64">
            <v>3875.2</v>
          </cell>
          <cell r="AI64">
            <v>299661.03999999998</v>
          </cell>
          <cell r="AJ64">
            <v>0</v>
          </cell>
          <cell r="AK64">
            <v>2332845.04</v>
          </cell>
          <cell r="AL64">
            <v>423.18374069934663</v>
          </cell>
          <cell r="AM64">
            <v>25510080.149999999</v>
          </cell>
          <cell r="AN64">
            <v>783318.63</v>
          </cell>
          <cell r="AO64">
            <v>103420.08</v>
          </cell>
          <cell r="AP64">
            <v>28168.52</v>
          </cell>
          <cell r="AQ64">
            <v>0</v>
          </cell>
          <cell r="AR64">
            <v>0</v>
          </cell>
          <cell r="AS64">
            <v>3455470.18</v>
          </cell>
          <cell r="AT64">
            <v>0</v>
          </cell>
          <cell r="AU64">
            <v>8675.6</v>
          </cell>
          <cell r="AV64">
            <v>218950.47</v>
          </cell>
          <cell r="AW64">
            <v>0</v>
          </cell>
          <cell r="AX64">
            <v>246738.39</v>
          </cell>
          <cell r="AY64">
            <v>0</v>
          </cell>
          <cell r="AZ64">
            <v>81393.3</v>
          </cell>
          <cell r="BA64">
            <v>1941095.59</v>
          </cell>
          <cell r="BB64">
            <v>51327.42</v>
          </cell>
          <cell r="BC64">
            <v>100400.95</v>
          </cell>
          <cell r="BD64">
            <v>0</v>
          </cell>
          <cell r="BE64">
            <v>24003.31</v>
          </cell>
          <cell r="BF64">
            <v>1471707.48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34024750.069999993</v>
          </cell>
          <cell r="BM64">
            <v>6172.1720749111364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527.64</v>
          </cell>
          <cell r="BS64">
            <v>527.64</v>
          </cell>
          <cell r="BT64">
            <v>0</v>
          </cell>
          <cell r="BU64">
            <v>0</v>
          </cell>
          <cell r="BV64">
            <v>2494761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853400</v>
          </cell>
          <cell r="CB64">
            <v>18248</v>
          </cell>
          <cell r="CC64">
            <v>0</v>
          </cell>
          <cell r="CD64">
            <v>328802.44</v>
          </cell>
          <cell r="CE64">
            <v>131295.54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23241.68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3484.61</v>
          </cell>
          <cell r="CQ64">
            <v>368142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72419.33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87262.95</v>
          </cell>
          <cell r="DW64">
            <v>4381585.1899999995</v>
          </cell>
          <cell r="DX64">
            <v>794.83016621500815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2121</v>
          </cell>
          <cell r="ER64">
            <v>2121</v>
          </cell>
          <cell r="ES64">
            <v>0.3847545373280834</v>
          </cell>
          <cell r="ET64">
            <v>2638117.09</v>
          </cell>
          <cell r="EU64">
            <v>478.56082997654863</v>
          </cell>
        </row>
        <row r="65">
          <cell r="A65" t="str">
            <v>15201</v>
          </cell>
          <cell r="B65" t="str">
            <v>Oak Harbor</v>
          </cell>
          <cell r="C65">
            <v>5442.5066666666671</v>
          </cell>
          <cell r="D65">
            <v>47605698.829999998</v>
          </cell>
          <cell r="E65">
            <v>8747.017090776797</v>
          </cell>
          <cell r="F65">
            <v>49446495.420000002</v>
          </cell>
          <cell r="G65">
            <v>9085.2429677011569</v>
          </cell>
          <cell r="H65">
            <v>2013558.98</v>
          </cell>
          <cell r="I65">
            <v>0</v>
          </cell>
          <cell r="J65">
            <v>0</v>
          </cell>
          <cell r="K65">
            <v>259.98</v>
          </cell>
          <cell r="L65">
            <v>0</v>
          </cell>
          <cell r="M65">
            <v>1156.8599999999999</v>
          </cell>
          <cell r="N65">
            <v>370.22937102511588</v>
          </cell>
          <cell r="O65">
            <v>163872.49</v>
          </cell>
          <cell r="P65">
            <v>0</v>
          </cell>
          <cell r="Q65">
            <v>0</v>
          </cell>
          <cell r="R65">
            <v>0</v>
          </cell>
          <cell r="S65">
            <v>5550</v>
          </cell>
          <cell r="T65">
            <v>0</v>
          </cell>
          <cell r="U65">
            <v>0</v>
          </cell>
          <cell r="V65">
            <v>19377.86</v>
          </cell>
          <cell r="W65">
            <v>0</v>
          </cell>
          <cell r="X65">
            <v>0</v>
          </cell>
          <cell r="Y65">
            <v>0</v>
          </cell>
          <cell r="Z65">
            <v>30893.599999999999</v>
          </cell>
          <cell r="AA65">
            <v>678492.24</v>
          </cell>
          <cell r="AB65">
            <v>0</v>
          </cell>
          <cell r="AC65">
            <v>55085.36</v>
          </cell>
          <cell r="AD65">
            <v>0</v>
          </cell>
          <cell r="AE65">
            <v>34240.089999999997</v>
          </cell>
          <cell r="AF65">
            <v>15402.12</v>
          </cell>
          <cell r="AG65">
            <v>68389.759999999995</v>
          </cell>
          <cell r="AH65">
            <v>8009.78</v>
          </cell>
          <cell r="AI65">
            <v>256190.83</v>
          </cell>
          <cell r="AJ65">
            <v>0</v>
          </cell>
          <cell r="AK65">
            <v>1335504.1299999999</v>
          </cell>
          <cell r="AL65">
            <v>245.38401361627481</v>
          </cell>
          <cell r="AM65">
            <v>24159887.57</v>
          </cell>
          <cell r="AN65">
            <v>812478.84</v>
          </cell>
          <cell r="AO65">
            <v>443273.4</v>
          </cell>
          <cell r="AP65">
            <v>0</v>
          </cell>
          <cell r="AQ65">
            <v>0</v>
          </cell>
          <cell r="AR65">
            <v>435</v>
          </cell>
          <cell r="AS65">
            <v>3453300.32</v>
          </cell>
          <cell r="AT65">
            <v>0</v>
          </cell>
          <cell r="AU65">
            <v>0</v>
          </cell>
          <cell r="AV65">
            <v>486354.02</v>
          </cell>
          <cell r="AW65">
            <v>0</v>
          </cell>
          <cell r="AX65">
            <v>341205.5</v>
          </cell>
          <cell r="AY65">
            <v>0</v>
          </cell>
          <cell r="AZ65">
            <v>112937.73</v>
          </cell>
          <cell r="BA65">
            <v>2426935.92</v>
          </cell>
          <cell r="BB65">
            <v>47145.86</v>
          </cell>
          <cell r="BC65">
            <v>95940.31</v>
          </cell>
          <cell r="BD65">
            <v>0</v>
          </cell>
          <cell r="BE65">
            <v>46013.65</v>
          </cell>
          <cell r="BF65">
            <v>1351785.71</v>
          </cell>
          <cell r="BG65">
            <v>60000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33837693.829999991</v>
          </cell>
          <cell r="BM65">
            <v>6217.2994729144393</v>
          </cell>
          <cell r="BN65">
            <v>488012.16</v>
          </cell>
          <cell r="BO65">
            <v>5408116.3099999996</v>
          </cell>
          <cell r="BP65">
            <v>239534.81</v>
          </cell>
          <cell r="BQ65">
            <v>0</v>
          </cell>
          <cell r="BR65">
            <v>0</v>
          </cell>
          <cell r="BS65">
            <v>6135663.2799999993</v>
          </cell>
          <cell r="BT65">
            <v>0</v>
          </cell>
          <cell r="BU65">
            <v>2878.57</v>
          </cell>
          <cell r="BV65">
            <v>2416475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1103026.8400000001</v>
          </cell>
          <cell r="CB65">
            <v>48454.54</v>
          </cell>
          <cell r="CC65">
            <v>0</v>
          </cell>
          <cell r="CD65">
            <v>764497.29</v>
          </cell>
          <cell r="CE65">
            <v>224990.92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41829.32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792804.73</v>
          </cell>
          <cell r="CR65">
            <v>65509.84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344440.32000000001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13902</v>
          </cell>
          <cell r="DE65">
            <v>0</v>
          </cell>
          <cell r="DF65">
            <v>81048.92</v>
          </cell>
          <cell r="DG65">
            <v>0</v>
          </cell>
          <cell r="DH65">
            <v>0</v>
          </cell>
          <cell r="DI65">
            <v>0</v>
          </cell>
          <cell r="DJ65">
            <v>3750</v>
          </cell>
          <cell r="DK65">
            <v>0</v>
          </cell>
          <cell r="DL65">
            <v>0</v>
          </cell>
          <cell r="DM65">
            <v>10467.02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115105.57</v>
          </cell>
          <cell r="DW65">
            <v>12164844.16</v>
          </cell>
          <cell r="DX65">
            <v>2235.1546640273596</v>
          </cell>
          <cell r="DY65">
            <v>0</v>
          </cell>
          <cell r="DZ65">
            <v>16740.560000000001</v>
          </cell>
          <cell r="EA65">
            <v>0</v>
          </cell>
          <cell r="EB65">
            <v>0</v>
          </cell>
          <cell r="EC65">
            <v>73923.28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2813.64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93477.48</v>
          </cell>
          <cell r="ES65">
            <v>17.175446117965251</v>
          </cell>
          <cell r="ET65">
            <v>3895035.89</v>
          </cell>
          <cell r="EU65">
            <v>715.66947521730185</v>
          </cell>
        </row>
        <row r="66">
          <cell r="A66" t="str">
            <v>09206</v>
          </cell>
          <cell r="B66" t="str">
            <v>Eastmont</v>
          </cell>
          <cell r="C66">
            <v>5439.4600000000009</v>
          </cell>
          <cell r="D66">
            <v>52402550.149999999</v>
          </cell>
          <cell r="E66">
            <v>9633.7780128909835</v>
          </cell>
          <cell r="F66">
            <v>53212257.189999998</v>
          </cell>
          <cell r="G66">
            <v>9782.6359951171598</v>
          </cell>
          <cell r="H66">
            <v>5716390.5199999996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1050.9113992933119</v>
          </cell>
          <cell r="O66">
            <v>134306.88</v>
          </cell>
          <cell r="P66">
            <v>46808.25</v>
          </cell>
          <cell r="Q66">
            <v>1870.42</v>
          </cell>
          <cell r="R66">
            <v>0</v>
          </cell>
          <cell r="S66">
            <v>0</v>
          </cell>
          <cell r="T66">
            <v>0</v>
          </cell>
          <cell r="U66">
            <v>339747.02</v>
          </cell>
          <cell r="V66">
            <v>35382.769999999997</v>
          </cell>
          <cell r="W66">
            <v>0</v>
          </cell>
          <cell r="X66">
            <v>34231.14</v>
          </cell>
          <cell r="Y66">
            <v>0</v>
          </cell>
          <cell r="Z66">
            <v>0</v>
          </cell>
          <cell r="AA66">
            <v>688032.42</v>
          </cell>
          <cell r="AB66">
            <v>0</v>
          </cell>
          <cell r="AC66">
            <v>36730.870000000003</v>
          </cell>
          <cell r="AD66">
            <v>0</v>
          </cell>
          <cell r="AE66">
            <v>62620.79</v>
          </cell>
          <cell r="AF66">
            <v>14107.95</v>
          </cell>
          <cell r="AG66">
            <v>16842</v>
          </cell>
          <cell r="AH66">
            <v>920.2</v>
          </cell>
          <cell r="AI66">
            <v>112916.89</v>
          </cell>
          <cell r="AJ66">
            <v>41876.480000000003</v>
          </cell>
          <cell r="AK66">
            <v>1566394.08</v>
          </cell>
          <cell r="AL66">
            <v>287.96867336095858</v>
          </cell>
          <cell r="AM66">
            <v>26669247.190000001</v>
          </cell>
          <cell r="AN66">
            <v>0</v>
          </cell>
          <cell r="AO66">
            <v>2703514.48</v>
          </cell>
          <cell r="AP66">
            <v>0</v>
          </cell>
          <cell r="AQ66">
            <v>0</v>
          </cell>
          <cell r="AR66">
            <v>6189.98</v>
          </cell>
          <cell r="AS66">
            <v>3533739.31</v>
          </cell>
          <cell r="AT66">
            <v>0</v>
          </cell>
          <cell r="AU66">
            <v>34661.019999999997</v>
          </cell>
          <cell r="AV66">
            <v>876446.25</v>
          </cell>
          <cell r="AW66">
            <v>85722.47</v>
          </cell>
          <cell r="AX66">
            <v>321097.45</v>
          </cell>
          <cell r="AY66">
            <v>0</v>
          </cell>
          <cell r="AZ66">
            <v>740207.65</v>
          </cell>
          <cell r="BA66">
            <v>2440353.67</v>
          </cell>
          <cell r="BB66">
            <v>49719.1</v>
          </cell>
          <cell r="BC66">
            <v>99689.93</v>
          </cell>
          <cell r="BD66">
            <v>0</v>
          </cell>
          <cell r="BE66">
            <v>65764.259999999995</v>
          </cell>
          <cell r="BF66">
            <v>882785.65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38509138.410000004</v>
          </cell>
          <cell r="BM66">
            <v>7079.5884904016202</v>
          </cell>
          <cell r="BN66">
            <v>3163.63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3163.63</v>
          </cell>
          <cell r="BT66">
            <v>0</v>
          </cell>
          <cell r="BU66">
            <v>0</v>
          </cell>
          <cell r="BV66">
            <v>2505602</v>
          </cell>
          <cell r="BW66">
            <v>0</v>
          </cell>
          <cell r="BX66">
            <v>0</v>
          </cell>
          <cell r="BY66">
            <v>0</v>
          </cell>
          <cell r="BZ66">
            <v>74697.13</v>
          </cell>
          <cell r="CA66">
            <v>1000525.83</v>
          </cell>
          <cell r="CB66">
            <v>41545.449999999997</v>
          </cell>
          <cell r="CC66">
            <v>23715.98</v>
          </cell>
          <cell r="CD66">
            <v>941622.13</v>
          </cell>
          <cell r="CE66">
            <v>454304.04</v>
          </cell>
          <cell r="CF66">
            <v>333948.24</v>
          </cell>
          <cell r="CG66">
            <v>0</v>
          </cell>
          <cell r="CH66">
            <v>3891.69</v>
          </cell>
          <cell r="CI66">
            <v>0</v>
          </cell>
          <cell r="CJ66">
            <v>0</v>
          </cell>
          <cell r="CK66">
            <v>155955.15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1233271.49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16484.32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156242.51999999999</v>
          </cell>
          <cell r="DT66">
            <v>0</v>
          </cell>
          <cell r="DU66">
            <v>0</v>
          </cell>
          <cell r="DV66">
            <v>106603.25</v>
          </cell>
          <cell r="DW66">
            <v>7051572.8500000015</v>
          </cell>
          <cell r="DX66">
            <v>1296.37369334456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73311.7</v>
          </cell>
          <cell r="EG66">
            <v>2000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293449.63</v>
          </cell>
          <cell r="EQ66">
            <v>0</v>
          </cell>
          <cell r="ER66">
            <v>368761.33</v>
          </cell>
          <cell r="ES66">
            <v>67.793738716710848</v>
          </cell>
          <cell r="ET66">
            <v>4226221.8499999996</v>
          </cell>
          <cell r="EU66">
            <v>776.9561408669241</v>
          </cell>
        </row>
        <row r="67">
          <cell r="A67" t="str">
            <v>31016</v>
          </cell>
          <cell r="B67" t="str">
            <v>Arlington</v>
          </cell>
          <cell r="C67">
            <v>5320.1555555555542</v>
          </cell>
          <cell r="D67">
            <v>47860075.950000003</v>
          </cell>
          <cell r="E67">
            <v>8995.9918371225594</v>
          </cell>
          <cell r="F67">
            <v>48250853.109999999</v>
          </cell>
          <cell r="G67">
            <v>9069.4440427807058</v>
          </cell>
          <cell r="H67">
            <v>8379658.04</v>
          </cell>
          <cell r="I67">
            <v>0</v>
          </cell>
          <cell r="J67">
            <v>4769.03</v>
          </cell>
          <cell r="K67">
            <v>19470.919999999998</v>
          </cell>
          <cell r="L67">
            <v>0</v>
          </cell>
          <cell r="M67">
            <v>0</v>
          </cell>
          <cell r="N67">
            <v>1579.6338851829735</v>
          </cell>
          <cell r="O67">
            <v>81010</v>
          </cell>
          <cell r="P67">
            <v>0</v>
          </cell>
          <cell r="Q67">
            <v>0</v>
          </cell>
          <cell r="R67">
            <v>72955</v>
          </cell>
          <cell r="S67">
            <v>0</v>
          </cell>
          <cell r="T67">
            <v>0</v>
          </cell>
          <cell r="U67">
            <v>61833.7</v>
          </cell>
          <cell r="V67">
            <v>28938.45</v>
          </cell>
          <cell r="W67">
            <v>0</v>
          </cell>
          <cell r="X67">
            <v>0</v>
          </cell>
          <cell r="Y67">
            <v>0</v>
          </cell>
          <cell r="Z67">
            <v>12447.45</v>
          </cell>
          <cell r="AA67">
            <v>985385.75</v>
          </cell>
          <cell r="AB67">
            <v>0</v>
          </cell>
          <cell r="AC67">
            <v>52349.96</v>
          </cell>
          <cell r="AD67">
            <v>0</v>
          </cell>
          <cell r="AE67">
            <v>62399.8</v>
          </cell>
          <cell r="AF67">
            <v>1520.5</v>
          </cell>
          <cell r="AG67">
            <v>186651.08</v>
          </cell>
          <cell r="AH67">
            <v>12772.73</v>
          </cell>
          <cell r="AI67">
            <v>1453.91</v>
          </cell>
          <cell r="AJ67">
            <v>3055.26</v>
          </cell>
          <cell r="AK67">
            <v>1562773.59</v>
          </cell>
          <cell r="AL67">
            <v>293.74584515072667</v>
          </cell>
          <cell r="AM67">
            <v>23195907.359999999</v>
          </cell>
          <cell r="AN67">
            <v>875476.52</v>
          </cell>
          <cell r="AO67">
            <v>645865.80000000005</v>
          </cell>
          <cell r="AP67">
            <v>908497.13</v>
          </cell>
          <cell r="AQ67">
            <v>0</v>
          </cell>
          <cell r="AR67">
            <v>213.75</v>
          </cell>
          <cell r="AS67">
            <v>2979666.79</v>
          </cell>
          <cell r="AT67">
            <v>0</v>
          </cell>
          <cell r="AU67">
            <v>0</v>
          </cell>
          <cell r="AV67">
            <v>296245.89</v>
          </cell>
          <cell r="AW67">
            <v>0</v>
          </cell>
          <cell r="AX67">
            <v>182817.56</v>
          </cell>
          <cell r="AY67">
            <v>0</v>
          </cell>
          <cell r="AZ67">
            <v>158716.94</v>
          </cell>
          <cell r="BA67">
            <v>1877566.34</v>
          </cell>
          <cell r="BB67">
            <v>49543.08</v>
          </cell>
          <cell r="BC67">
            <v>109035.43</v>
          </cell>
          <cell r="BD67">
            <v>0</v>
          </cell>
          <cell r="BE67">
            <v>27116.560000000001</v>
          </cell>
          <cell r="BF67">
            <v>1813262.89</v>
          </cell>
          <cell r="BG67">
            <v>140</v>
          </cell>
          <cell r="BH67">
            <v>989.36</v>
          </cell>
          <cell r="BI67">
            <v>0</v>
          </cell>
          <cell r="BJ67">
            <v>283514.90999999997</v>
          </cell>
          <cell r="BK67">
            <v>19512.09</v>
          </cell>
          <cell r="BL67">
            <v>33424088.399999995</v>
          </cell>
          <cell r="BM67">
            <v>6282.5396834679023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45570.37</v>
          </cell>
          <cell r="BS67">
            <v>45570.37</v>
          </cell>
          <cell r="BT67">
            <v>11919.29</v>
          </cell>
          <cell r="BU67">
            <v>0</v>
          </cell>
          <cell r="BV67">
            <v>2358831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982391.21</v>
          </cell>
          <cell r="CB67">
            <v>27764.99</v>
          </cell>
          <cell r="CC67">
            <v>0</v>
          </cell>
          <cell r="CD67">
            <v>434601.89</v>
          </cell>
          <cell r="CE67">
            <v>163848.68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25676.93</v>
          </cell>
          <cell r="CL67">
            <v>0</v>
          </cell>
          <cell r="CM67">
            <v>0</v>
          </cell>
          <cell r="CN67">
            <v>0</v>
          </cell>
          <cell r="CO67">
            <v>5665.68</v>
          </cell>
          <cell r="CP67">
            <v>0</v>
          </cell>
          <cell r="CQ67">
            <v>499696.98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61923.68</v>
          </cell>
          <cell r="DD67">
            <v>0</v>
          </cell>
          <cell r="DE67">
            <v>0</v>
          </cell>
          <cell r="DF67">
            <v>0</v>
          </cell>
          <cell r="DG67">
            <v>2320.1999999999998</v>
          </cell>
          <cell r="DH67">
            <v>0</v>
          </cell>
          <cell r="DI67">
            <v>0</v>
          </cell>
          <cell r="DJ67">
            <v>4976.46</v>
          </cell>
          <cell r="DK67">
            <v>0</v>
          </cell>
          <cell r="DL67">
            <v>0</v>
          </cell>
          <cell r="DM67">
            <v>4689.37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79822.09</v>
          </cell>
          <cell r="DW67">
            <v>4709698.82</v>
          </cell>
          <cell r="DX67">
            <v>885.25584840877696</v>
          </cell>
          <cell r="DY67">
            <v>121037.99</v>
          </cell>
          <cell r="DZ67">
            <v>22250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4994.68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2111.64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150394.31</v>
          </cell>
          <cell r="ES67">
            <v>28.268780570325852</v>
          </cell>
          <cell r="ET67">
            <v>575490.06000000006</v>
          </cell>
          <cell r="EU67">
            <v>108.17166039422411</v>
          </cell>
        </row>
        <row r="68">
          <cell r="A68" t="str">
            <v>34002</v>
          </cell>
          <cell r="B68" t="str">
            <v>Yelm</v>
          </cell>
          <cell r="C68">
            <v>5279.5533333333342</v>
          </cell>
          <cell r="D68">
            <v>46406156.359999999</v>
          </cell>
          <cell r="E68">
            <v>8789.7883457312655</v>
          </cell>
          <cell r="F68">
            <v>47891072.759999998</v>
          </cell>
          <cell r="G68">
            <v>9071.0463056849494</v>
          </cell>
          <cell r="H68">
            <v>6462909.5</v>
          </cell>
          <cell r="I68">
            <v>0</v>
          </cell>
          <cell r="J68">
            <v>3221.93</v>
          </cell>
          <cell r="K68">
            <v>78083.179999999993</v>
          </cell>
          <cell r="L68">
            <v>0</v>
          </cell>
          <cell r="M68">
            <v>0</v>
          </cell>
          <cell r="N68">
            <v>1239.5394452561009</v>
          </cell>
          <cell r="O68">
            <v>64664.54</v>
          </cell>
          <cell r="P68">
            <v>0</v>
          </cell>
          <cell r="Q68">
            <v>0</v>
          </cell>
          <cell r="R68">
            <v>51805</v>
          </cell>
          <cell r="S68">
            <v>12088.25</v>
          </cell>
          <cell r="T68">
            <v>0</v>
          </cell>
          <cell r="U68">
            <v>0</v>
          </cell>
          <cell r="V68">
            <v>162367.85999999999</v>
          </cell>
          <cell r="W68">
            <v>10682.82</v>
          </cell>
          <cell r="X68">
            <v>0</v>
          </cell>
          <cell r="Y68">
            <v>0</v>
          </cell>
          <cell r="Z68">
            <v>0</v>
          </cell>
          <cell r="AA68">
            <v>759646.97</v>
          </cell>
          <cell r="AB68">
            <v>0</v>
          </cell>
          <cell r="AC68">
            <v>68109.13</v>
          </cell>
          <cell r="AD68">
            <v>0</v>
          </cell>
          <cell r="AE68">
            <v>124027.35</v>
          </cell>
          <cell r="AF68">
            <v>7282.73</v>
          </cell>
          <cell r="AG68">
            <v>23340</v>
          </cell>
          <cell r="AH68">
            <v>1399.36</v>
          </cell>
          <cell r="AI68">
            <v>10428.969999999999</v>
          </cell>
          <cell r="AJ68">
            <v>91197.61</v>
          </cell>
          <cell r="AK68">
            <v>1387040.59</v>
          </cell>
          <cell r="AL68">
            <v>262.71930643122585</v>
          </cell>
          <cell r="AM68">
            <v>23899946.920000002</v>
          </cell>
          <cell r="AN68">
            <v>851669.38</v>
          </cell>
          <cell r="AO68">
            <v>1570347.56</v>
          </cell>
          <cell r="AP68">
            <v>0</v>
          </cell>
          <cell r="AQ68">
            <v>0</v>
          </cell>
          <cell r="AR68">
            <v>0</v>
          </cell>
          <cell r="AS68">
            <v>3259116.12</v>
          </cell>
          <cell r="AT68">
            <v>0</v>
          </cell>
          <cell r="AU68">
            <v>16171.55</v>
          </cell>
          <cell r="AV68">
            <v>520729.97</v>
          </cell>
          <cell r="AW68">
            <v>0</v>
          </cell>
          <cell r="AX68">
            <v>172789.69</v>
          </cell>
          <cell r="AY68">
            <v>0</v>
          </cell>
          <cell r="AZ68">
            <v>42613.91</v>
          </cell>
          <cell r="BA68">
            <v>1836376.57</v>
          </cell>
          <cell r="BB68">
            <v>49080.89</v>
          </cell>
          <cell r="BC68">
            <v>95490.35</v>
          </cell>
          <cell r="BD68">
            <v>0</v>
          </cell>
          <cell r="BE68">
            <v>54452.6</v>
          </cell>
          <cell r="BF68">
            <v>1702496.18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34071281.690000005</v>
          </cell>
          <cell r="BM68">
            <v>6453.4401944356405</v>
          </cell>
          <cell r="BN68">
            <v>0</v>
          </cell>
          <cell r="BO68">
            <v>48427.199999999997</v>
          </cell>
          <cell r="BP68">
            <v>20732.009999999998</v>
          </cell>
          <cell r="BQ68">
            <v>15437.38</v>
          </cell>
          <cell r="BR68">
            <v>254.54</v>
          </cell>
          <cell r="BS68">
            <v>84851.12999999999</v>
          </cell>
          <cell r="BT68">
            <v>0</v>
          </cell>
          <cell r="BU68">
            <v>0</v>
          </cell>
          <cell r="BV68">
            <v>2326167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1094552</v>
          </cell>
          <cell r="CB68">
            <v>36220</v>
          </cell>
          <cell r="CC68">
            <v>0</v>
          </cell>
          <cell r="CD68">
            <v>906406</v>
          </cell>
          <cell r="CE68">
            <v>230298.86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885374.55</v>
          </cell>
          <cell r="CR68">
            <v>135949.78</v>
          </cell>
          <cell r="CS68">
            <v>0</v>
          </cell>
          <cell r="CT68">
            <v>15717.54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35438</v>
          </cell>
          <cell r="DB68">
            <v>0</v>
          </cell>
          <cell r="DC68">
            <v>0</v>
          </cell>
          <cell r="DD68">
            <v>6995.47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111819.65</v>
          </cell>
          <cell r="DW68">
            <v>5869789.9800000004</v>
          </cell>
          <cell r="DX68">
            <v>1111.7967012360893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3000</v>
          </cell>
          <cell r="EH68">
            <v>0</v>
          </cell>
          <cell r="EI68">
            <v>0</v>
          </cell>
          <cell r="EJ68">
            <v>0</v>
          </cell>
          <cell r="EK68">
            <v>11.87</v>
          </cell>
          <cell r="EL68">
            <v>15734.02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18745.89</v>
          </cell>
          <cell r="ES68">
            <v>3.5506583258937301</v>
          </cell>
          <cell r="ET68">
            <v>3482389.47</v>
          </cell>
          <cell r="EU68">
            <v>659.59925965959235</v>
          </cell>
        </row>
        <row r="69">
          <cell r="A69" t="str">
            <v>27083</v>
          </cell>
          <cell r="B69" t="str">
            <v>University Place</v>
          </cell>
          <cell r="C69">
            <v>5251.3166666666666</v>
          </cell>
          <cell r="D69">
            <v>50034616.18</v>
          </cell>
          <cell r="E69">
            <v>9528.0135166101209</v>
          </cell>
          <cell r="F69">
            <v>50114018.350000001</v>
          </cell>
          <cell r="G69">
            <v>9543.1339473592343</v>
          </cell>
          <cell r="H69">
            <v>9471875.9600000009</v>
          </cell>
          <cell r="I69">
            <v>0</v>
          </cell>
          <cell r="J69">
            <v>0</v>
          </cell>
          <cell r="K69">
            <v>5.72</v>
          </cell>
          <cell r="L69">
            <v>0</v>
          </cell>
          <cell r="M69">
            <v>0</v>
          </cell>
          <cell r="N69">
            <v>1803.7155786326607</v>
          </cell>
          <cell r="O69">
            <v>373824.21</v>
          </cell>
          <cell r="P69">
            <v>135</v>
          </cell>
          <cell r="Q69">
            <v>0</v>
          </cell>
          <cell r="R69">
            <v>17840</v>
          </cell>
          <cell r="S69">
            <v>12305</v>
          </cell>
          <cell r="T69">
            <v>14927.5</v>
          </cell>
          <cell r="U69">
            <v>0</v>
          </cell>
          <cell r="V69">
            <v>25444.1</v>
          </cell>
          <cell r="W69">
            <v>0</v>
          </cell>
          <cell r="X69">
            <v>0</v>
          </cell>
          <cell r="Y69">
            <v>0</v>
          </cell>
          <cell r="Z69">
            <v>184920.8</v>
          </cell>
          <cell r="AA69">
            <v>1007032.37</v>
          </cell>
          <cell r="AB69">
            <v>0</v>
          </cell>
          <cell r="AC69">
            <v>90318.25</v>
          </cell>
          <cell r="AD69">
            <v>0</v>
          </cell>
          <cell r="AE69">
            <v>36544.199999999997</v>
          </cell>
          <cell r="AF69">
            <v>14817.19</v>
          </cell>
          <cell r="AG69">
            <v>99245.83</v>
          </cell>
          <cell r="AH69">
            <v>3944.88</v>
          </cell>
          <cell r="AI69">
            <v>10484.040000000001</v>
          </cell>
          <cell r="AJ69">
            <v>49543.11</v>
          </cell>
          <cell r="AK69">
            <v>1941326.48</v>
          </cell>
          <cell r="AL69">
            <v>369.68375804163401</v>
          </cell>
          <cell r="AM69">
            <v>24075714.149999999</v>
          </cell>
          <cell r="AN69">
            <v>845334.52</v>
          </cell>
          <cell r="AO69">
            <v>1091250.96</v>
          </cell>
          <cell r="AP69">
            <v>0</v>
          </cell>
          <cell r="AQ69">
            <v>0</v>
          </cell>
          <cell r="AR69">
            <v>0</v>
          </cell>
          <cell r="AS69">
            <v>3217157.28</v>
          </cell>
          <cell r="AT69">
            <v>0</v>
          </cell>
          <cell r="AU69">
            <v>0</v>
          </cell>
          <cell r="AV69">
            <v>425483.12</v>
          </cell>
          <cell r="AW69">
            <v>0</v>
          </cell>
          <cell r="AX69">
            <v>72660.850000000006</v>
          </cell>
          <cell r="AY69">
            <v>0</v>
          </cell>
          <cell r="AZ69">
            <v>98232.67</v>
          </cell>
          <cell r="BA69">
            <v>1885726.92</v>
          </cell>
          <cell r="BB69">
            <v>48894.42</v>
          </cell>
          <cell r="BC69">
            <v>98373.46</v>
          </cell>
          <cell r="BD69">
            <v>0</v>
          </cell>
          <cell r="BE69">
            <v>54243.92</v>
          </cell>
          <cell r="BF69">
            <v>1025231.17</v>
          </cell>
          <cell r="BG69">
            <v>0</v>
          </cell>
          <cell r="BH69">
            <v>0</v>
          </cell>
          <cell r="BI69">
            <v>0</v>
          </cell>
          <cell r="BJ69">
            <v>5000</v>
          </cell>
          <cell r="BK69">
            <v>0</v>
          </cell>
          <cell r="BL69">
            <v>32943303.440000013</v>
          </cell>
          <cell r="BM69">
            <v>6273.3416267031471</v>
          </cell>
          <cell r="BN69">
            <v>0</v>
          </cell>
          <cell r="BO69">
            <v>19507.38</v>
          </cell>
          <cell r="BP69">
            <v>12751.92</v>
          </cell>
          <cell r="BQ69">
            <v>17725.310000000001</v>
          </cell>
          <cell r="BR69">
            <v>13518.17</v>
          </cell>
          <cell r="BS69">
            <v>63502.78</v>
          </cell>
          <cell r="BT69">
            <v>0</v>
          </cell>
          <cell r="BU69">
            <v>0</v>
          </cell>
          <cell r="BV69">
            <v>2363547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1117264.97</v>
          </cell>
          <cell r="CB69">
            <v>27130.16</v>
          </cell>
          <cell r="CC69">
            <v>0</v>
          </cell>
          <cell r="CD69">
            <v>427432</v>
          </cell>
          <cell r="CE69">
            <v>189123.01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29453.03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16857.310000000001</v>
          </cell>
          <cell r="CQ69">
            <v>756355.63</v>
          </cell>
          <cell r="CR69">
            <v>60636.81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337487</v>
          </cell>
          <cell r="DB69">
            <v>0</v>
          </cell>
          <cell r="DC69">
            <v>0</v>
          </cell>
          <cell r="DD69">
            <v>3095.79</v>
          </cell>
          <cell r="DE69">
            <v>30980.23</v>
          </cell>
          <cell r="DF69">
            <v>81475.81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113435.53</v>
          </cell>
          <cell r="DW69">
            <v>5617777.0599999996</v>
          </cell>
          <cell r="DX69">
            <v>1069.7844781784886</v>
          </cell>
          <cell r="DY69">
            <v>0</v>
          </cell>
          <cell r="DZ69">
            <v>79120.5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17242</v>
          </cell>
          <cell r="EF69">
            <v>0</v>
          </cell>
          <cell r="EG69">
            <v>2457.41</v>
          </cell>
          <cell r="EH69">
            <v>0</v>
          </cell>
          <cell r="EI69">
            <v>0</v>
          </cell>
          <cell r="EJ69">
            <v>22703.18</v>
          </cell>
          <cell r="EK69">
            <v>0</v>
          </cell>
          <cell r="EL69">
            <v>0</v>
          </cell>
          <cell r="EM69">
            <v>0</v>
          </cell>
          <cell r="EN69">
            <v>18206.599999999999</v>
          </cell>
          <cell r="EO69">
            <v>0</v>
          </cell>
          <cell r="EP69">
            <v>0</v>
          </cell>
          <cell r="EQ69">
            <v>0</v>
          </cell>
          <cell r="ER69">
            <v>139729.69</v>
          </cell>
          <cell r="ES69">
            <v>26.608505803306475</v>
          </cell>
          <cell r="ET69">
            <v>4158058.55</v>
          </cell>
          <cell r="EU69">
            <v>791.81257081557317</v>
          </cell>
        </row>
        <row r="70">
          <cell r="A70" t="str">
            <v>31401</v>
          </cell>
          <cell r="B70" t="str">
            <v>Stanwood-Camano</v>
          </cell>
          <cell r="C70">
            <v>5165.2244444444441</v>
          </cell>
          <cell r="D70">
            <v>48450950.469999999</v>
          </cell>
          <cell r="E70">
            <v>9380.2217098450274</v>
          </cell>
          <cell r="F70">
            <v>48252339.049999997</v>
          </cell>
          <cell r="G70">
            <v>9341.7700564587703</v>
          </cell>
          <cell r="H70">
            <v>9081881.0600000005</v>
          </cell>
          <cell r="I70">
            <v>0</v>
          </cell>
          <cell r="J70">
            <v>2436.94</v>
          </cell>
          <cell r="K70">
            <v>1746.22</v>
          </cell>
          <cell r="L70">
            <v>0</v>
          </cell>
          <cell r="M70">
            <v>0</v>
          </cell>
          <cell r="N70">
            <v>1759.0841051975372</v>
          </cell>
          <cell r="O70">
            <v>0</v>
          </cell>
          <cell r="P70">
            <v>0</v>
          </cell>
          <cell r="Q70">
            <v>0</v>
          </cell>
          <cell r="R70">
            <v>142340</v>
          </cell>
          <cell r="S70">
            <v>0</v>
          </cell>
          <cell r="T70">
            <v>0</v>
          </cell>
          <cell r="U70">
            <v>0</v>
          </cell>
          <cell r="V70">
            <v>125209.12</v>
          </cell>
          <cell r="W70">
            <v>0</v>
          </cell>
          <cell r="X70">
            <v>0</v>
          </cell>
          <cell r="Y70">
            <v>0</v>
          </cell>
          <cell r="Z70">
            <v>32019.37</v>
          </cell>
          <cell r="AA70">
            <v>832715.47</v>
          </cell>
          <cell r="AB70">
            <v>0</v>
          </cell>
          <cell r="AC70">
            <v>98842.3</v>
          </cell>
          <cell r="AD70">
            <v>0</v>
          </cell>
          <cell r="AE70">
            <v>24218.43</v>
          </cell>
          <cell r="AF70">
            <v>8779.39</v>
          </cell>
          <cell r="AG70">
            <v>31040.86</v>
          </cell>
          <cell r="AH70">
            <v>251291.13</v>
          </cell>
          <cell r="AI70">
            <v>97996.88</v>
          </cell>
          <cell r="AJ70">
            <v>19759.21</v>
          </cell>
          <cell r="AK70">
            <v>1664212.1599999997</v>
          </cell>
          <cell r="AL70">
            <v>322.19551694214852</v>
          </cell>
          <cell r="AM70">
            <v>23408139.18</v>
          </cell>
          <cell r="AN70">
            <v>690270.69</v>
          </cell>
          <cell r="AO70">
            <v>0</v>
          </cell>
          <cell r="AP70">
            <v>1850.8</v>
          </cell>
          <cell r="AQ70">
            <v>0</v>
          </cell>
          <cell r="AR70">
            <v>0</v>
          </cell>
          <cell r="AS70">
            <v>3404672.52</v>
          </cell>
          <cell r="AT70">
            <v>0</v>
          </cell>
          <cell r="AU70">
            <v>0</v>
          </cell>
          <cell r="AV70">
            <v>305218.05</v>
          </cell>
          <cell r="AW70">
            <v>0</v>
          </cell>
          <cell r="AX70">
            <v>192553.78</v>
          </cell>
          <cell r="AY70">
            <v>0</v>
          </cell>
          <cell r="AZ70">
            <v>68958.210000000006</v>
          </cell>
          <cell r="BA70">
            <v>2368299.12</v>
          </cell>
          <cell r="BB70">
            <v>47900.98</v>
          </cell>
          <cell r="BC70">
            <v>109254.76</v>
          </cell>
          <cell r="BD70">
            <v>0</v>
          </cell>
          <cell r="BE70">
            <v>29908.46</v>
          </cell>
          <cell r="BF70">
            <v>1760637.55</v>
          </cell>
          <cell r="BG70">
            <v>10228</v>
          </cell>
          <cell r="BH70">
            <v>0</v>
          </cell>
          <cell r="BI70">
            <v>0</v>
          </cell>
          <cell r="BJ70">
            <v>6675.81</v>
          </cell>
          <cell r="BK70">
            <v>0</v>
          </cell>
          <cell r="BL70">
            <v>32404567.910000008</v>
          </cell>
          <cell r="BM70">
            <v>6273.6030657590027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43698.47</v>
          </cell>
          <cell r="BS70">
            <v>43698.47</v>
          </cell>
          <cell r="BT70">
            <v>0</v>
          </cell>
          <cell r="BU70">
            <v>0</v>
          </cell>
          <cell r="BV70">
            <v>2335387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1106193</v>
          </cell>
          <cell r="CB70">
            <v>34827</v>
          </cell>
          <cell r="CC70">
            <v>0</v>
          </cell>
          <cell r="CD70">
            <v>589794.78</v>
          </cell>
          <cell r="CE70">
            <v>204016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18328.52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498977.89</v>
          </cell>
          <cell r="CR70">
            <v>1029.96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86577.56</v>
          </cell>
          <cell r="DE70">
            <v>0</v>
          </cell>
          <cell r="DF70">
            <v>52423.24</v>
          </cell>
          <cell r="DG70">
            <v>525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31215.93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70944.210000000006</v>
          </cell>
          <cell r="DW70">
            <v>5073938.5599999987</v>
          </cell>
          <cell r="DX70">
            <v>982.3268310164857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23556.2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23556.2</v>
          </cell>
          <cell r="ES70">
            <v>4.5605375435981923</v>
          </cell>
          <cell r="ET70">
            <v>4954423.05</v>
          </cell>
          <cell r="EU70">
            <v>959.18833794895863</v>
          </cell>
        </row>
        <row r="71">
          <cell r="A71" t="str">
            <v>18100</v>
          </cell>
          <cell r="B71" t="str">
            <v>Bremerton</v>
          </cell>
          <cell r="C71">
            <v>5146.123333333333</v>
          </cell>
          <cell r="D71">
            <v>53221482.869999997</v>
          </cell>
          <cell r="E71">
            <v>10342.0535075918</v>
          </cell>
          <cell r="F71">
            <v>55250096.710000001</v>
          </cell>
          <cell r="G71">
            <v>10736.255843719253</v>
          </cell>
          <cell r="H71">
            <v>9154059.2699999996</v>
          </cell>
          <cell r="I71">
            <v>54674.67</v>
          </cell>
          <cell r="J71">
            <v>0</v>
          </cell>
          <cell r="K71">
            <v>515.78</v>
          </cell>
          <cell r="L71">
            <v>0</v>
          </cell>
          <cell r="M71">
            <v>0</v>
          </cell>
          <cell r="N71">
            <v>1789.5509150253556</v>
          </cell>
          <cell r="O71">
            <v>19326.5</v>
          </cell>
          <cell r="P71">
            <v>2826.47</v>
          </cell>
          <cell r="Q71">
            <v>195514.39</v>
          </cell>
          <cell r="R71">
            <v>0</v>
          </cell>
          <cell r="S71">
            <v>8750</v>
          </cell>
          <cell r="T71">
            <v>0</v>
          </cell>
          <cell r="U71">
            <v>0</v>
          </cell>
          <cell r="V71">
            <v>36026.83</v>
          </cell>
          <cell r="W71">
            <v>4095.97</v>
          </cell>
          <cell r="X71">
            <v>82920.91</v>
          </cell>
          <cell r="Y71">
            <v>0</v>
          </cell>
          <cell r="Z71">
            <v>39170.31</v>
          </cell>
          <cell r="AA71">
            <v>549234.46</v>
          </cell>
          <cell r="AB71">
            <v>0</v>
          </cell>
          <cell r="AC71">
            <v>66644.23</v>
          </cell>
          <cell r="AD71">
            <v>0</v>
          </cell>
          <cell r="AE71">
            <v>237039.58</v>
          </cell>
          <cell r="AF71">
            <v>6114.38</v>
          </cell>
          <cell r="AG71">
            <v>139109.57999999999</v>
          </cell>
          <cell r="AH71">
            <v>24341.47</v>
          </cell>
          <cell r="AI71">
            <v>152867.47</v>
          </cell>
          <cell r="AJ71">
            <v>176982.39999999999</v>
          </cell>
          <cell r="AK71">
            <v>1740964.9499999997</v>
          </cell>
          <cell r="AL71">
            <v>338.30610679754403</v>
          </cell>
          <cell r="AM71">
            <v>25302370.920000002</v>
          </cell>
          <cell r="AN71">
            <v>709999.78</v>
          </cell>
          <cell r="AO71">
            <v>571740.12</v>
          </cell>
          <cell r="AP71">
            <v>0</v>
          </cell>
          <cell r="AQ71">
            <v>0</v>
          </cell>
          <cell r="AR71">
            <v>8340.57</v>
          </cell>
          <cell r="AS71">
            <v>3878680.6</v>
          </cell>
          <cell r="AT71">
            <v>224402.95</v>
          </cell>
          <cell r="AU71">
            <v>5896.95</v>
          </cell>
          <cell r="AV71">
            <v>1132398.8500000001</v>
          </cell>
          <cell r="AW71">
            <v>0</v>
          </cell>
          <cell r="AX71">
            <v>395078.17</v>
          </cell>
          <cell r="AY71">
            <v>0</v>
          </cell>
          <cell r="AZ71">
            <v>114356.79</v>
          </cell>
          <cell r="BA71">
            <v>1807409.75</v>
          </cell>
          <cell r="BB71">
            <v>46943.17</v>
          </cell>
          <cell r="BC71">
            <v>83143.759999999995</v>
          </cell>
          <cell r="BD71">
            <v>0</v>
          </cell>
          <cell r="BE71">
            <v>94410.52</v>
          </cell>
          <cell r="BF71">
            <v>961010.35</v>
          </cell>
          <cell r="BG71">
            <v>0</v>
          </cell>
          <cell r="BH71">
            <v>0</v>
          </cell>
          <cell r="BI71">
            <v>12658</v>
          </cell>
          <cell r="BJ71">
            <v>121126.29</v>
          </cell>
          <cell r="BK71">
            <v>0</v>
          </cell>
          <cell r="BL71">
            <v>35469967.540000007</v>
          </cell>
          <cell r="BM71">
            <v>6892.5607185214521</v>
          </cell>
          <cell r="BN71">
            <v>82956.34</v>
          </cell>
          <cell r="BO71">
            <v>334512.40999999997</v>
          </cell>
          <cell r="BP71">
            <v>32199.3</v>
          </cell>
          <cell r="BQ71">
            <v>0</v>
          </cell>
          <cell r="BR71">
            <v>0</v>
          </cell>
          <cell r="BS71">
            <v>449668.05</v>
          </cell>
          <cell r="BT71">
            <v>0</v>
          </cell>
          <cell r="BU71">
            <v>0</v>
          </cell>
          <cell r="BV71">
            <v>2337884</v>
          </cell>
          <cell r="BW71">
            <v>0</v>
          </cell>
          <cell r="BX71">
            <v>0</v>
          </cell>
          <cell r="BY71">
            <v>12150.8</v>
          </cell>
          <cell r="BZ71">
            <v>0</v>
          </cell>
          <cell r="CA71">
            <v>1210068</v>
          </cell>
          <cell r="CB71">
            <v>55635.34</v>
          </cell>
          <cell r="CC71">
            <v>31830</v>
          </cell>
          <cell r="CD71">
            <v>1963904.81</v>
          </cell>
          <cell r="CE71">
            <v>408480.72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44124.41</v>
          </cell>
          <cell r="CQ71">
            <v>1352425.79</v>
          </cell>
          <cell r="CR71">
            <v>184328.61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10508</v>
          </cell>
          <cell r="DB71">
            <v>0</v>
          </cell>
          <cell r="DC71">
            <v>0</v>
          </cell>
          <cell r="DD71">
            <v>470145.62</v>
          </cell>
          <cell r="DE71">
            <v>0</v>
          </cell>
          <cell r="DF71">
            <v>134897.56</v>
          </cell>
          <cell r="DG71">
            <v>0</v>
          </cell>
          <cell r="DH71">
            <v>0</v>
          </cell>
          <cell r="DI71">
            <v>20000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121557.71</v>
          </cell>
          <cell r="DW71">
            <v>8807609.4199999999</v>
          </cell>
          <cell r="DX71">
            <v>1711.5037571971654</v>
          </cell>
          <cell r="DY71">
            <v>0</v>
          </cell>
          <cell r="DZ71">
            <v>0</v>
          </cell>
          <cell r="EA71">
            <v>0</v>
          </cell>
          <cell r="EB71">
            <v>21970.080000000002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335</v>
          </cell>
          <cell r="EO71">
            <v>0</v>
          </cell>
          <cell r="EP71">
            <v>0</v>
          </cell>
          <cell r="EQ71">
            <v>0</v>
          </cell>
          <cell r="ER71">
            <v>22305.08</v>
          </cell>
          <cell r="ES71">
            <v>4.3343461777376762</v>
          </cell>
          <cell r="ET71">
            <v>4137467.95</v>
          </cell>
          <cell r="EU71">
            <v>803.99704437709431</v>
          </cell>
        </row>
        <row r="72">
          <cell r="A72" t="str">
            <v>37502</v>
          </cell>
          <cell r="B72" t="str">
            <v>Ferndale</v>
          </cell>
          <cell r="C72">
            <v>5140.8711111111115</v>
          </cell>
          <cell r="D72">
            <v>49247601.009999998</v>
          </cell>
          <cell r="E72">
            <v>9579.6218083662425</v>
          </cell>
          <cell r="F72">
            <v>50607702.200000003</v>
          </cell>
          <cell r="G72">
            <v>9844.1880969589238</v>
          </cell>
          <cell r="H72">
            <v>9420132.8499999996</v>
          </cell>
          <cell r="I72">
            <v>162.65</v>
          </cell>
          <cell r="J72">
            <v>0</v>
          </cell>
          <cell r="K72">
            <v>1146.55</v>
          </cell>
          <cell r="L72">
            <v>0</v>
          </cell>
          <cell r="M72">
            <v>0</v>
          </cell>
          <cell r="N72">
            <v>1832.6547867806235</v>
          </cell>
          <cell r="O72">
            <v>38422</v>
          </cell>
          <cell r="P72">
            <v>0</v>
          </cell>
          <cell r="Q72">
            <v>0</v>
          </cell>
          <cell r="R72">
            <v>77751.5</v>
          </cell>
          <cell r="S72">
            <v>0</v>
          </cell>
          <cell r="T72">
            <v>0</v>
          </cell>
          <cell r="U72">
            <v>0</v>
          </cell>
          <cell r="V72">
            <v>25885.95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513010.31</v>
          </cell>
          <cell r="AB72">
            <v>10791.85</v>
          </cell>
          <cell r="AC72">
            <v>60017.35</v>
          </cell>
          <cell r="AD72">
            <v>0</v>
          </cell>
          <cell r="AE72">
            <v>38018.959999999999</v>
          </cell>
          <cell r="AF72">
            <v>8724.84</v>
          </cell>
          <cell r="AG72">
            <v>12382.14</v>
          </cell>
          <cell r="AH72">
            <v>7183.81</v>
          </cell>
          <cell r="AI72">
            <v>27966.02</v>
          </cell>
          <cell r="AJ72">
            <v>83311.259999999995</v>
          </cell>
          <cell r="AK72">
            <v>903465.99</v>
          </cell>
          <cell r="AL72">
            <v>175.74180921348392</v>
          </cell>
          <cell r="AM72">
            <v>23893140.41</v>
          </cell>
          <cell r="AN72">
            <v>846090.05</v>
          </cell>
          <cell r="AO72">
            <v>127865.52</v>
          </cell>
          <cell r="AP72">
            <v>0</v>
          </cell>
          <cell r="AQ72">
            <v>0</v>
          </cell>
          <cell r="AR72">
            <v>2021.68</v>
          </cell>
          <cell r="AS72">
            <v>3726426.59</v>
          </cell>
          <cell r="AT72">
            <v>0</v>
          </cell>
          <cell r="AU72">
            <v>8097.58</v>
          </cell>
          <cell r="AV72">
            <v>702378.8</v>
          </cell>
          <cell r="AW72">
            <v>0</v>
          </cell>
          <cell r="AX72">
            <v>346146</v>
          </cell>
          <cell r="AY72">
            <v>0</v>
          </cell>
          <cell r="AZ72">
            <v>204613.71</v>
          </cell>
          <cell r="BA72">
            <v>1791138.76</v>
          </cell>
          <cell r="BB72">
            <v>47642.15</v>
          </cell>
          <cell r="BC72">
            <v>103587.02</v>
          </cell>
          <cell r="BD72">
            <v>0</v>
          </cell>
          <cell r="BE72">
            <v>48647.29</v>
          </cell>
          <cell r="BF72">
            <v>1593511.59</v>
          </cell>
          <cell r="BG72">
            <v>1869.32</v>
          </cell>
          <cell r="BH72">
            <v>0</v>
          </cell>
          <cell r="BI72">
            <v>0</v>
          </cell>
          <cell r="BJ72">
            <v>3000</v>
          </cell>
          <cell r="BK72">
            <v>0</v>
          </cell>
          <cell r="BL72">
            <v>33446176.469999999</v>
          </cell>
          <cell r="BM72">
            <v>6505.9356181312969</v>
          </cell>
          <cell r="BN72">
            <v>0</v>
          </cell>
          <cell r="BO72">
            <v>290652.40999999997</v>
          </cell>
          <cell r="BP72">
            <v>98825.49</v>
          </cell>
          <cell r="BQ72">
            <v>0</v>
          </cell>
          <cell r="BR72">
            <v>156477.54</v>
          </cell>
          <cell r="BS72">
            <v>545955.43999999994</v>
          </cell>
          <cell r="BT72">
            <v>0</v>
          </cell>
          <cell r="BU72">
            <v>0</v>
          </cell>
          <cell r="BV72">
            <v>2328409.48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1028702</v>
          </cell>
          <cell r="CB72">
            <v>44441.96</v>
          </cell>
          <cell r="CC72">
            <v>0</v>
          </cell>
          <cell r="CD72">
            <v>998367.37</v>
          </cell>
          <cell r="CE72">
            <v>284122.38</v>
          </cell>
          <cell r="CF72">
            <v>28505.32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49719.34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939808.5</v>
          </cell>
          <cell r="CR72">
            <v>164174.63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234710.29</v>
          </cell>
          <cell r="DB72">
            <v>0</v>
          </cell>
          <cell r="DC72">
            <v>0</v>
          </cell>
          <cell r="DD72">
            <v>15359.05</v>
          </cell>
          <cell r="DE72">
            <v>10440.74</v>
          </cell>
          <cell r="DF72">
            <v>17003.939999999999</v>
          </cell>
          <cell r="DG72">
            <v>0</v>
          </cell>
          <cell r="DH72">
            <v>0</v>
          </cell>
          <cell r="DI72">
            <v>4285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4970.37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89993.33</v>
          </cell>
          <cell r="DW72">
            <v>6788969.1400000006</v>
          </cell>
          <cell r="DX72">
            <v>1320.587307728219</v>
          </cell>
          <cell r="DY72">
            <v>600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34503.49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10443.07</v>
          </cell>
          <cell r="EM72">
            <v>0</v>
          </cell>
          <cell r="EN72">
            <v>2101.9899999999998</v>
          </cell>
          <cell r="EO72">
            <v>0</v>
          </cell>
          <cell r="EP72">
            <v>0</v>
          </cell>
          <cell r="EQ72">
            <v>0</v>
          </cell>
          <cell r="ER72">
            <v>47648.549999999996</v>
          </cell>
          <cell r="ES72">
            <v>9.2685751052999219</v>
          </cell>
          <cell r="ET72">
            <v>2783214.84</v>
          </cell>
          <cell r="EU72">
            <v>541.38973334393813</v>
          </cell>
        </row>
        <row r="73">
          <cell r="A73" t="str">
            <v>27001</v>
          </cell>
          <cell r="B73" t="str">
            <v>Steilacoom</v>
          </cell>
          <cell r="C73">
            <v>5031.2677777777772</v>
          </cell>
          <cell r="D73">
            <v>34792326.729999997</v>
          </cell>
          <cell r="E73">
            <v>6915.2206296137865</v>
          </cell>
          <cell r="F73">
            <v>37164436.530000001</v>
          </cell>
          <cell r="G73">
            <v>7386.6942034269705</v>
          </cell>
          <cell r="H73">
            <v>5488487.1100000003</v>
          </cell>
          <cell r="I73">
            <v>0</v>
          </cell>
          <cell r="J73">
            <v>0</v>
          </cell>
          <cell r="K73">
            <v>316.54000000000002</v>
          </cell>
          <cell r="L73">
            <v>0</v>
          </cell>
          <cell r="M73">
            <v>0</v>
          </cell>
          <cell r="N73">
            <v>1090.9384855727772</v>
          </cell>
          <cell r="O73">
            <v>215979</v>
          </cell>
          <cell r="P73">
            <v>2019.23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34210.660000000003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472178.6</v>
          </cell>
          <cell r="AB73">
            <v>3443.21</v>
          </cell>
          <cell r="AC73">
            <v>45044.639999999999</v>
          </cell>
          <cell r="AD73">
            <v>0</v>
          </cell>
          <cell r="AE73">
            <v>26367.26</v>
          </cell>
          <cell r="AF73">
            <v>3631.27</v>
          </cell>
          <cell r="AG73">
            <v>40324.97</v>
          </cell>
          <cell r="AH73">
            <v>0</v>
          </cell>
          <cell r="AI73">
            <v>22061</v>
          </cell>
          <cell r="AJ73">
            <v>7052.36</v>
          </cell>
          <cell r="AK73">
            <v>872312.2</v>
          </cell>
          <cell r="AL73">
            <v>173.37820973331</v>
          </cell>
          <cell r="AM73">
            <v>21468621.699999999</v>
          </cell>
          <cell r="AN73">
            <v>459076.15</v>
          </cell>
          <cell r="AO73">
            <v>732487.48</v>
          </cell>
          <cell r="AP73">
            <v>0</v>
          </cell>
          <cell r="AQ73">
            <v>0</v>
          </cell>
          <cell r="AR73">
            <v>0</v>
          </cell>
          <cell r="AS73">
            <v>1837583.47</v>
          </cell>
          <cell r="AT73">
            <v>0</v>
          </cell>
          <cell r="AU73">
            <v>11961.16</v>
          </cell>
          <cell r="AV73">
            <v>181929.32</v>
          </cell>
          <cell r="AW73">
            <v>0</v>
          </cell>
          <cell r="AX73">
            <v>102321.48</v>
          </cell>
          <cell r="AY73">
            <v>0</v>
          </cell>
          <cell r="AZ73">
            <v>67719.23</v>
          </cell>
          <cell r="BA73">
            <v>1560002.47</v>
          </cell>
          <cell r="BB73">
            <v>0</v>
          </cell>
          <cell r="BC73">
            <v>86140.33</v>
          </cell>
          <cell r="BD73">
            <v>0</v>
          </cell>
          <cell r="BE73">
            <v>15416.88</v>
          </cell>
          <cell r="BF73">
            <v>852717.6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27375977.269999996</v>
          </cell>
          <cell r="BM73">
            <v>5441.1688026057491</v>
          </cell>
          <cell r="BN73">
            <v>0</v>
          </cell>
          <cell r="BO73">
            <v>102194.44</v>
          </cell>
          <cell r="BP73">
            <v>22770</v>
          </cell>
          <cell r="BQ73">
            <v>17117.52</v>
          </cell>
          <cell r="BR73">
            <v>13054.63</v>
          </cell>
          <cell r="BS73">
            <v>155136.59</v>
          </cell>
          <cell r="BT73">
            <v>0</v>
          </cell>
          <cell r="BU73">
            <v>0</v>
          </cell>
          <cell r="BV73">
            <v>2078153</v>
          </cell>
          <cell r="BW73">
            <v>0</v>
          </cell>
          <cell r="BX73">
            <v>0</v>
          </cell>
          <cell r="BY73">
            <v>0</v>
          </cell>
          <cell r="BZ73">
            <v>14971.71</v>
          </cell>
          <cell r="CA73">
            <v>631247.63</v>
          </cell>
          <cell r="CB73">
            <v>13243.37</v>
          </cell>
          <cell r="CC73">
            <v>0</v>
          </cell>
          <cell r="CD73">
            <v>215361.87</v>
          </cell>
          <cell r="CE73">
            <v>73881.899999999994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207311.77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37969.07</v>
          </cell>
          <cell r="DW73">
            <v>3427276.9099999997</v>
          </cell>
          <cell r="DX73">
            <v>681.1954881705318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66.5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66.5</v>
          </cell>
          <cell r="ES73">
            <v>1.3217344601239229E-2</v>
          </cell>
          <cell r="ET73">
            <v>3732665.82</v>
          </cell>
          <cell r="EU73">
            <v>741.89369058958198</v>
          </cell>
        </row>
        <row r="74">
          <cell r="A74">
            <v>30</v>
          </cell>
          <cell r="C74">
            <v>203026.33333333331</v>
          </cell>
          <cell r="D74">
            <v>1896829030.8299999</v>
          </cell>
          <cell r="E74">
            <v>9342.7734210012168</v>
          </cell>
          <cell r="F74">
            <v>1923694608.1600003</v>
          </cell>
          <cell r="G74">
            <v>9475.0990010819642</v>
          </cell>
          <cell r="H74">
            <v>300232689.46000004</v>
          </cell>
          <cell r="I74">
            <v>66180.03</v>
          </cell>
          <cell r="J74">
            <v>41588.85</v>
          </cell>
          <cell r="K74">
            <v>270229.34999999992</v>
          </cell>
          <cell r="L74">
            <v>0</v>
          </cell>
          <cell r="M74">
            <v>1156.8599999999999</v>
          </cell>
          <cell r="N74">
            <v>1480.6544531169197</v>
          </cell>
          <cell r="O74">
            <v>6621167.2499999991</v>
          </cell>
          <cell r="P74">
            <v>139473.21000000002</v>
          </cell>
          <cell r="Q74">
            <v>240623.03000000003</v>
          </cell>
          <cell r="R74">
            <v>1045860</v>
          </cell>
          <cell r="S74">
            <v>375979.14</v>
          </cell>
          <cell r="T74">
            <v>591543.69999999995</v>
          </cell>
          <cell r="U74">
            <v>4619079.3200000012</v>
          </cell>
          <cell r="V74">
            <v>2411898.330000001</v>
          </cell>
          <cell r="W74">
            <v>428734.42000000004</v>
          </cell>
          <cell r="X74">
            <v>306580.78000000003</v>
          </cell>
          <cell r="Y74">
            <v>19655.419999999998</v>
          </cell>
          <cell r="Z74">
            <v>2560707.88</v>
          </cell>
          <cell r="AA74">
            <v>27806044.170000006</v>
          </cell>
          <cell r="AB74">
            <v>79868.39</v>
          </cell>
          <cell r="AC74">
            <v>2763967.43</v>
          </cell>
          <cell r="AD74">
            <v>0</v>
          </cell>
          <cell r="AE74">
            <v>3313137.9</v>
          </cell>
          <cell r="AF74">
            <v>336282.85000000015</v>
          </cell>
          <cell r="AG74">
            <v>3784644.830000001</v>
          </cell>
          <cell r="AH74">
            <v>2101129.1799999997</v>
          </cell>
          <cell r="AI74">
            <v>5283340.47</v>
          </cell>
          <cell r="AJ74">
            <v>1878158.11</v>
          </cell>
          <cell r="AK74">
            <v>66707875.810000002</v>
          </cell>
          <cell r="AL74">
            <v>328.56760359493603</v>
          </cell>
          <cell r="AM74">
            <v>938299340.47000003</v>
          </cell>
          <cell r="AN74">
            <v>28206709.830000002</v>
          </cell>
          <cell r="AO74">
            <v>38115342.479999997</v>
          </cell>
          <cell r="AP74">
            <v>1371152.26</v>
          </cell>
          <cell r="AQ74">
            <v>124862.53</v>
          </cell>
          <cell r="AR74">
            <v>294068.62</v>
          </cell>
          <cell r="AS74">
            <v>129053952.17000002</v>
          </cell>
          <cell r="AT74">
            <v>588199.73</v>
          </cell>
          <cell r="AU74">
            <v>188143.46</v>
          </cell>
          <cell r="AV74">
            <v>20496352.800000008</v>
          </cell>
          <cell r="AW74">
            <v>667361.98</v>
          </cell>
          <cell r="AX74">
            <v>8358323.8900000006</v>
          </cell>
          <cell r="AY74">
            <v>45565.91</v>
          </cell>
          <cell r="AZ74">
            <v>10231562.040000003</v>
          </cell>
          <cell r="BA74">
            <v>73508959.62000002</v>
          </cell>
          <cell r="BB74">
            <v>1774165.9399999997</v>
          </cell>
          <cell r="BC74">
            <v>3792009.65</v>
          </cell>
          <cell r="BD74">
            <v>0</v>
          </cell>
          <cell r="BE74">
            <v>1732893.0499999998</v>
          </cell>
          <cell r="BF74">
            <v>49856718.479999997</v>
          </cell>
          <cell r="BG74">
            <v>1700806.57</v>
          </cell>
          <cell r="BH74">
            <v>989.36</v>
          </cell>
          <cell r="BI74">
            <v>447423.1</v>
          </cell>
          <cell r="BJ74">
            <v>419317.00999999995</v>
          </cell>
          <cell r="BK74">
            <v>688461.37</v>
          </cell>
          <cell r="BL74">
            <v>1309962682.3200002</v>
          </cell>
          <cell r="BM74">
            <v>6452.181157058445</v>
          </cell>
          <cell r="BN74">
            <v>688918.44</v>
          </cell>
          <cell r="BO74">
            <v>7647461.5100000007</v>
          </cell>
          <cell r="BP74">
            <v>577181.17999999993</v>
          </cell>
          <cell r="BQ74">
            <v>176823.26999999996</v>
          </cell>
          <cell r="BR74">
            <v>1685667.81</v>
          </cell>
          <cell r="BS74">
            <v>10776052.210000001</v>
          </cell>
          <cell r="BT74">
            <v>1187494.53</v>
          </cell>
          <cell r="BU74">
            <v>14020.77</v>
          </cell>
          <cell r="BV74">
            <v>91103688.780000001</v>
          </cell>
          <cell r="BW74">
            <v>41247.07</v>
          </cell>
          <cell r="BX74">
            <v>636.83000000000004</v>
          </cell>
          <cell r="BY74">
            <v>12150.8</v>
          </cell>
          <cell r="BZ74">
            <v>405230.37</v>
          </cell>
          <cell r="CA74">
            <v>41299683.270000003</v>
          </cell>
          <cell r="CB74">
            <v>1400032.4000000001</v>
          </cell>
          <cell r="CC74">
            <v>123009.98</v>
          </cell>
          <cell r="CD74">
            <v>30029777.250000007</v>
          </cell>
          <cell r="CE74">
            <v>9638732.4900000021</v>
          </cell>
          <cell r="CF74">
            <v>5174087.4800000004</v>
          </cell>
          <cell r="CG74">
            <v>653999</v>
          </cell>
          <cell r="CH74">
            <v>3891.69</v>
          </cell>
          <cell r="CI74">
            <v>0</v>
          </cell>
          <cell r="CJ74">
            <v>0</v>
          </cell>
          <cell r="CK74">
            <v>1775252.2300000002</v>
          </cell>
          <cell r="CL74">
            <v>0</v>
          </cell>
          <cell r="CM74">
            <v>0</v>
          </cell>
          <cell r="CN74">
            <v>0</v>
          </cell>
          <cell r="CO74">
            <v>10784.61</v>
          </cell>
          <cell r="CP74">
            <v>320238.84999999998</v>
          </cell>
          <cell r="CQ74">
            <v>30927640.300000001</v>
          </cell>
          <cell r="CR74">
            <v>1057292.56</v>
          </cell>
          <cell r="CS74">
            <v>0</v>
          </cell>
          <cell r="CT74">
            <v>15717.54</v>
          </cell>
          <cell r="CU74">
            <v>0</v>
          </cell>
          <cell r="CV74">
            <v>0</v>
          </cell>
          <cell r="CW74">
            <v>562938.42000000004</v>
          </cell>
          <cell r="CX74">
            <v>1912462.85</v>
          </cell>
          <cell r="CY74">
            <v>2298.13</v>
          </cell>
          <cell r="CZ74">
            <v>0</v>
          </cell>
          <cell r="DA74">
            <v>873391.9</v>
          </cell>
          <cell r="DB74">
            <v>0</v>
          </cell>
          <cell r="DC74">
            <v>61923.68</v>
          </cell>
          <cell r="DD74">
            <v>1830188.5000000002</v>
          </cell>
          <cell r="DE74">
            <v>1726936.2000000002</v>
          </cell>
          <cell r="DF74">
            <v>1593414.1400000001</v>
          </cell>
          <cell r="DG74">
            <v>7796.2</v>
          </cell>
          <cell r="DH74">
            <v>0</v>
          </cell>
          <cell r="DI74">
            <v>24285</v>
          </cell>
          <cell r="DJ74">
            <v>103574.95000000001</v>
          </cell>
          <cell r="DK74">
            <v>0</v>
          </cell>
          <cell r="DL74">
            <v>206447.11</v>
          </cell>
          <cell r="DM74">
            <v>53249.96</v>
          </cell>
          <cell r="DN74">
            <v>13476.36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223205.96999999997</v>
          </cell>
          <cell r="DT74">
            <v>11181.08</v>
          </cell>
          <cell r="DU74">
            <v>21687.05</v>
          </cell>
          <cell r="DV74">
            <v>3543797.9499999993</v>
          </cell>
          <cell r="DW74">
            <v>238742916.45999995</v>
          </cell>
          <cell r="DX74">
            <v>1175.9209386302925</v>
          </cell>
          <cell r="DY74">
            <v>377060.65</v>
          </cell>
          <cell r="DZ74">
            <v>1632723.11</v>
          </cell>
          <cell r="EA74">
            <v>261638.09</v>
          </cell>
          <cell r="EB74">
            <v>21970.080000000002</v>
          </cell>
          <cell r="EC74">
            <v>96733.14</v>
          </cell>
          <cell r="ED74">
            <v>71949.16</v>
          </cell>
          <cell r="EE74">
            <v>1019684.9500000001</v>
          </cell>
          <cell r="EF74">
            <v>1340944.71</v>
          </cell>
          <cell r="EG74">
            <v>714501.88000000012</v>
          </cell>
          <cell r="EH74">
            <v>0</v>
          </cell>
          <cell r="EI74">
            <v>34655.360000000001</v>
          </cell>
          <cell r="EJ74">
            <v>22703.18</v>
          </cell>
          <cell r="EK74">
            <v>2375.42</v>
          </cell>
          <cell r="EL74">
            <v>946477.4</v>
          </cell>
          <cell r="EM74">
            <v>224437.5</v>
          </cell>
          <cell r="EN74">
            <v>58081.759999999995</v>
          </cell>
          <cell r="EO74">
            <v>0</v>
          </cell>
          <cell r="EP74">
            <v>641581.63</v>
          </cell>
          <cell r="EQ74">
            <v>201771</v>
          </cell>
          <cell r="ER74">
            <v>7669289.0200000005</v>
          </cell>
          <cell r="ES74">
            <v>37.774848681369747</v>
          </cell>
          <cell r="ET74">
            <v>141023762.30000001</v>
          </cell>
          <cell r="EU74">
            <v>694.60823128034303</v>
          </cell>
        </row>
        <row r="75">
          <cell r="A75" t="str">
            <v>08458</v>
          </cell>
          <cell r="B75" t="str">
            <v>Kelso</v>
          </cell>
          <cell r="C75">
            <v>4957.4611111111108</v>
          </cell>
          <cell r="D75">
            <v>46373142.280000001</v>
          </cell>
          <cell r="E75">
            <v>9354.21201309362</v>
          </cell>
          <cell r="F75">
            <v>46906679.659999996</v>
          </cell>
          <cell r="G75">
            <v>9461.8351225929946</v>
          </cell>
          <cell r="H75">
            <v>5677403.5800000001</v>
          </cell>
          <cell r="I75">
            <v>0</v>
          </cell>
          <cell r="J75">
            <v>0</v>
          </cell>
          <cell r="K75">
            <v>85455.31</v>
          </cell>
          <cell r="L75">
            <v>0</v>
          </cell>
          <cell r="M75">
            <v>0</v>
          </cell>
          <cell r="N75">
            <v>1162.4617441947771</v>
          </cell>
          <cell r="O75">
            <v>26179.5</v>
          </cell>
          <cell r="P75">
            <v>800</v>
          </cell>
          <cell r="Q75">
            <v>0</v>
          </cell>
          <cell r="R75">
            <v>0</v>
          </cell>
          <cell r="S75">
            <v>200</v>
          </cell>
          <cell r="T75">
            <v>0</v>
          </cell>
          <cell r="U75">
            <v>0</v>
          </cell>
          <cell r="V75">
            <v>2629.73</v>
          </cell>
          <cell r="W75">
            <v>0</v>
          </cell>
          <cell r="X75">
            <v>0</v>
          </cell>
          <cell r="Y75">
            <v>0</v>
          </cell>
          <cell r="Z75">
            <v>50074.62</v>
          </cell>
          <cell r="AA75">
            <v>584840.09</v>
          </cell>
          <cell r="AB75">
            <v>14347.4</v>
          </cell>
          <cell r="AC75">
            <v>21524.44</v>
          </cell>
          <cell r="AD75">
            <v>0</v>
          </cell>
          <cell r="AE75">
            <v>96852.59</v>
          </cell>
          <cell r="AF75">
            <v>14393.83</v>
          </cell>
          <cell r="AG75">
            <v>16058.5</v>
          </cell>
          <cell r="AH75">
            <v>25360.75</v>
          </cell>
          <cell r="AI75">
            <v>26691.33</v>
          </cell>
          <cell r="AJ75">
            <v>165400.04</v>
          </cell>
          <cell r="AK75">
            <v>1045352.8199999998</v>
          </cell>
          <cell r="AL75">
            <v>210.86455275605903</v>
          </cell>
          <cell r="AM75">
            <v>22407049.52</v>
          </cell>
          <cell r="AN75">
            <v>626241.53</v>
          </cell>
          <cell r="AO75">
            <v>2704036.68</v>
          </cell>
          <cell r="AP75">
            <v>125.98</v>
          </cell>
          <cell r="AQ75">
            <v>0</v>
          </cell>
          <cell r="AR75">
            <v>1790.98</v>
          </cell>
          <cell r="AS75">
            <v>3461274.2</v>
          </cell>
          <cell r="AT75">
            <v>0</v>
          </cell>
          <cell r="AU75">
            <v>0</v>
          </cell>
          <cell r="AV75">
            <v>607941.01</v>
          </cell>
          <cell r="AW75">
            <v>616443.68999999994</v>
          </cell>
          <cell r="AX75">
            <v>222327.6</v>
          </cell>
          <cell r="AY75">
            <v>0</v>
          </cell>
          <cell r="AZ75">
            <v>163917.06</v>
          </cell>
          <cell r="BA75">
            <v>1750894.73</v>
          </cell>
          <cell r="BB75">
            <v>45297.8</v>
          </cell>
          <cell r="BC75">
            <v>94849.38</v>
          </cell>
          <cell r="BD75">
            <v>0</v>
          </cell>
          <cell r="BE75">
            <v>47508.3</v>
          </cell>
          <cell r="BF75">
            <v>1161146.23</v>
          </cell>
          <cell r="BG75">
            <v>300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33911144.690000005</v>
          </cell>
          <cell r="BM75">
            <v>6840.425760273798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49453.66</v>
          </cell>
          <cell r="BS75">
            <v>49453.66</v>
          </cell>
          <cell r="BT75">
            <v>0</v>
          </cell>
          <cell r="BU75">
            <v>0</v>
          </cell>
          <cell r="BV75">
            <v>2181039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983128</v>
          </cell>
          <cell r="CB75">
            <v>46776.74</v>
          </cell>
          <cell r="CC75">
            <v>0</v>
          </cell>
          <cell r="CD75">
            <v>1138003.22</v>
          </cell>
          <cell r="CE75">
            <v>227756.03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28201.599999999999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1104112.47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88595</v>
          </cell>
          <cell r="DB75">
            <v>0</v>
          </cell>
          <cell r="DC75">
            <v>0</v>
          </cell>
          <cell r="DD75">
            <v>95794.17</v>
          </cell>
          <cell r="DE75">
            <v>0</v>
          </cell>
          <cell r="DF75">
            <v>60996.71</v>
          </cell>
          <cell r="DG75">
            <v>0</v>
          </cell>
          <cell r="DH75">
            <v>0</v>
          </cell>
          <cell r="DI75">
            <v>0</v>
          </cell>
          <cell r="DJ75">
            <v>7745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109614.17</v>
          </cell>
          <cell r="DW75">
            <v>6121215.7699999996</v>
          </cell>
          <cell r="DX75">
            <v>1234.7481165874558</v>
          </cell>
          <cell r="DY75">
            <v>400</v>
          </cell>
          <cell r="DZ75">
            <v>46000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2239.4</v>
          </cell>
          <cell r="EF75">
            <v>0</v>
          </cell>
          <cell r="EG75">
            <v>9777.16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7690.93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66107.489999999991</v>
          </cell>
          <cell r="ES75">
            <v>13.334948780905997</v>
          </cell>
          <cell r="ET75">
            <v>2540496.1</v>
          </cell>
          <cell r="EU75">
            <v>512.45910821287339</v>
          </cell>
        </row>
        <row r="76">
          <cell r="A76" t="str">
            <v>39208</v>
          </cell>
          <cell r="B76" t="str">
            <v>West Valley (Yakima)</v>
          </cell>
          <cell r="C76">
            <v>4718.5344444444454</v>
          </cell>
          <cell r="D76">
            <v>42396588.719999999</v>
          </cell>
          <cell r="E76">
            <v>8985.1179893191857</v>
          </cell>
          <cell r="F76">
            <v>43133166.210000001</v>
          </cell>
          <cell r="G76">
            <v>9141.2210121268799</v>
          </cell>
          <cell r="H76">
            <v>5566740.7800000003</v>
          </cell>
          <cell r="I76">
            <v>0</v>
          </cell>
          <cell r="J76">
            <v>0</v>
          </cell>
          <cell r="K76">
            <v>6674.15</v>
          </cell>
          <cell r="L76">
            <v>0</v>
          </cell>
          <cell r="M76">
            <v>0</v>
          </cell>
          <cell r="N76">
            <v>1181.1750016071373</v>
          </cell>
          <cell r="O76">
            <v>114466.93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18259.939999999999</v>
          </cell>
          <cell r="W76">
            <v>0</v>
          </cell>
          <cell r="X76">
            <v>0</v>
          </cell>
          <cell r="Y76">
            <v>25621.5</v>
          </cell>
          <cell r="Z76">
            <v>83154.64</v>
          </cell>
          <cell r="AA76">
            <v>905484.67</v>
          </cell>
          <cell r="AB76">
            <v>1684.86</v>
          </cell>
          <cell r="AC76">
            <v>109648.87</v>
          </cell>
          <cell r="AD76">
            <v>0</v>
          </cell>
          <cell r="AE76">
            <v>69362.33</v>
          </cell>
          <cell r="AF76">
            <v>19135.78</v>
          </cell>
          <cell r="AG76">
            <v>55569.35</v>
          </cell>
          <cell r="AH76">
            <v>0</v>
          </cell>
          <cell r="AI76">
            <v>43189.31</v>
          </cell>
          <cell r="AJ76">
            <v>0</v>
          </cell>
          <cell r="AK76">
            <v>1445578.1800000004</v>
          </cell>
          <cell r="AL76">
            <v>306.36168857514849</v>
          </cell>
          <cell r="AM76">
            <v>21845305.43</v>
          </cell>
          <cell r="AN76">
            <v>881866.1</v>
          </cell>
          <cell r="AO76">
            <v>1946423.32</v>
          </cell>
          <cell r="AP76">
            <v>0</v>
          </cell>
          <cell r="AQ76">
            <v>0</v>
          </cell>
          <cell r="AR76">
            <v>104220.85</v>
          </cell>
          <cell r="AS76">
            <v>3130813.53</v>
          </cell>
          <cell r="AT76">
            <v>0</v>
          </cell>
          <cell r="AU76">
            <v>0</v>
          </cell>
          <cell r="AV76">
            <v>430082.91</v>
          </cell>
          <cell r="AW76">
            <v>0</v>
          </cell>
          <cell r="AX76">
            <v>86840</v>
          </cell>
          <cell r="AY76">
            <v>0</v>
          </cell>
          <cell r="AZ76">
            <v>50753.24</v>
          </cell>
          <cell r="BA76">
            <v>1674103.65</v>
          </cell>
          <cell r="BB76">
            <v>43884.54</v>
          </cell>
          <cell r="BC76">
            <v>86422.080000000002</v>
          </cell>
          <cell r="BD76">
            <v>0</v>
          </cell>
          <cell r="BE76">
            <v>43673.94</v>
          </cell>
          <cell r="BF76">
            <v>890907.55</v>
          </cell>
          <cell r="BG76">
            <v>1180.79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31216477.93</v>
          </cell>
          <cell r="BM76">
            <v>6615.7147515907118</v>
          </cell>
          <cell r="BN76">
            <v>160.38999999999999</v>
          </cell>
          <cell r="BO76">
            <v>0</v>
          </cell>
          <cell r="BP76">
            <v>0</v>
          </cell>
          <cell r="BQ76">
            <v>0</v>
          </cell>
          <cell r="BR76">
            <v>137317.26</v>
          </cell>
          <cell r="BS76">
            <v>137477.65000000002</v>
          </cell>
          <cell r="BT76">
            <v>11065</v>
          </cell>
          <cell r="BU76">
            <v>0</v>
          </cell>
          <cell r="BV76">
            <v>2167701</v>
          </cell>
          <cell r="BW76">
            <v>0</v>
          </cell>
          <cell r="BX76">
            <v>0</v>
          </cell>
          <cell r="BY76">
            <v>0</v>
          </cell>
          <cell r="BZ76">
            <v>12730.56</v>
          </cell>
          <cell r="CA76">
            <v>920837</v>
          </cell>
          <cell r="CB76">
            <v>23948.41</v>
          </cell>
          <cell r="CC76">
            <v>0</v>
          </cell>
          <cell r="CD76">
            <v>442398.7</v>
          </cell>
          <cell r="CE76">
            <v>156238</v>
          </cell>
          <cell r="CF76">
            <v>57450.85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769363.91</v>
          </cell>
          <cell r="CR76">
            <v>66144.479999999996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26600.02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102188.87</v>
          </cell>
          <cell r="DW76">
            <v>4894144.4500000011</v>
          </cell>
          <cell r="DX76">
            <v>1037.2170655153991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3550.72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3550.72</v>
          </cell>
          <cell r="ES76">
            <v>0.75250483848445393</v>
          </cell>
          <cell r="ET76">
            <v>3855890.74</v>
          </cell>
          <cell r="EU76">
            <v>817.17973777639509</v>
          </cell>
        </row>
        <row r="77">
          <cell r="A77" t="str">
            <v>17216</v>
          </cell>
          <cell r="B77" t="str">
            <v>Enumclaw</v>
          </cell>
          <cell r="C77">
            <v>4342.9400000000005</v>
          </cell>
          <cell r="D77">
            <v>42498956.899999999</v>
          </cell>
          <cell r="E77">
            <v>9785.7573210774244</v>
          </cell>
          <cell r="F77">
            <v>42290128.960000001</v>
          </cell>
          <cell r="G77">
            <v>9737.6728575573215</v>
          </cell>
          <cell r="H77">
            <v>7704541.5</v>
          </cell>
          <cell r="I77">
            <v>0</v>
          </cell>
          <cell r="J77">
            <v>0</v>
          </cell>
          <cell r="K77">
            <v>180228.18</v>
          </cell>
          <cell r="L77">
            <v>0</v>
          </cell>
          <cell r="M77">
            <v>0</v>
          </cell>
          <cell r="N77">
            <v>1815.5373272483614</v>
          </cell>
          <cell r="O77">
            <v>69756.479999999996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110864.79</v>
          </cell>
          <cell r="W77">
            <v>21686.76</v>
          </cell>
          <cell r="X77">
            <v>0</v>
          </cell>
          <cell r="Y77">
            <v>0</v>
          </cell>
          <cell r="Z77">
            <v>4399.5</v>
          </cell>
          <cell r="AA77">
            <v>871085.35</v>
          </cell>
          <cell r="AB77">
            <v>0</v>
          </cell>
          <cell r="AC77">
            <v>66493.509999999995</v>
          </cell>
          <cell r="AD77">
            <v>0</v>
          </cell>
          <cell r="AE77">
            <v>64927.75</v>
          </cell>
          <cell r="AF77">
            <v>1680.38</v>
          </cell>
          <cell r="AG77">
            <v>128870.66</v>
          </cell>
          <cell r="AH77">
            <v>19481.689999999999</v>
          </cell>
          <cell r="AI77">
            <v>127757.37</v>
          </cell>
          <cell r="AJ77">
            <v>3686.32</v>
          </cell>
          <cell r="AK77">
            <v>1490690.5599999998</v>
          </cell>
          <cell r="AL77">
            <v>343.24456704444447</v>
          </cell>
          <cell r="AM77">
            <v>20401161.859999999</v>
          </cell>
          <cell r="AN77">
            <v>575632.05000000005</v>
          </cell>
          <cell r="AO77">
            <v>571586.04</v>
          </cell>
          <cell r="AP77">
            <v>-5678.07</v>
          </cell>
          <cell r="AQ77">
            <v>0</v>
          </cell>
          <cell r="AR77">
            <v>0</v>
          </cell>
          <cell r="AS77">
            <v>2710318.96</v>
          </cell>
          <cell r="AT77">
            <v>0</v>
          </cell>
          <cell r="AU77">
            <v>0</v>
          </cell>
          <cell r="AV77">
            <v>281480.81</v>
          </cell>
          <cell r="AW77">
            <v>0</v>
          </cell>
          <cell r="AX77">
            <v>341003.84</v>
          </cell>
          <cell r="AY77">
            <v>0</v>
          </cell>
          <cell r="AZ77">
            <v>129777.1</v>
          </cell>
          <cell r="BA77">
            <v>1574747.39</v>
          </cell>
          <cell r="BB77">
            <v>40483.68</v>
          </cell>
          <cell r="BC77">
            <v>92127.29</v>
          </cell>
          <cell r="BD77">
            <v>0</v>
          </cell>
          <cell r="BE77">
            <v>30520.58</v>
          </cell>
          <cell r="BF77">
            <v>1578600.64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28321762.169999998</v>
          </cell>
          <cell r="BM77">
            <v>6521.3339742202279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15532.61</v>
          </cell>
          <cell r="BS77">
            <v>15532.61</v>
          </cell>
          <cell r="BT77">
            <v>0</v>
          </cell>
          <cell r="BU77">
            <v>0</v>
          </cell>
          <cell r="BV77">
            <v>1989275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1191531.68</v>
          </cell>
          <cell r="CB77">
            <v>27164</v>
          </cell>
          <cell r="CC77">
            <v>0</v>
          </cell>
          <cell r="CD77">
            <v>351718.08</v>
          </cell>
          <cell r="CE77">
            <v>132159.98000000001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17244.36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505816.36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19161</v>
          </cell>
          <cell r="DB77">
            <v>0</v>
          </cell>
          <cell r="DC77">
            <v>0</v>
          </cell>
          <cell r="DD77">
            <v>82129.009999999995</v>
          </cell>
          <cell r="DE77">
            <v>0</v>
          </cell>
          <cell r="DF77">
            <v>76228.53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83698</v>
          </cell>
          <cell r="DW77">
            <v>4491658.6100000003</v>
          </cell>
          <cell r="DX77">
            <v>1034.2437634413554</v>
          </cell>
          <cell r="DY77">
            <v>30903.85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50977.16</v>
          </cell>
          <cell r="EF77">
            <v>0</v>
          </cell>
          <cell r="EG77">
            <v>16609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2757.93</v>
          </cell>
          <cell r="EO77">
            <v>0</v>
          </cell>
          <cell r="EP77">
            <v>0</v>
          </cell>
          <cell r="EQ77">
            <v>0</v>
          </cell>
          <cell r="ER77">
            <v>101247.94</v>
          </cell>
          <cell r="ES77">
            <v>23.313225602932572</v>
          </cell>
          <cell r="ET77">
            <v>3715729.03</v>
          </cell>
          <cell r="EU77">
            <v>855.57917677886394</v>
          </cell>
        </row>
        <row r="78">
          <cell r="A78" t="str">
            <v>32361</v>
          </cell>
          <cell r="B78" t="str">
            <v>East Valley (Spokane)</v>
          </cell>
          <cell r="C78">
            <v>4198.0855555555554</v>
          </cell>
          <cell r="D78">
            <v>42319173.640000001</v>
          </cell>
          <cell r="E78">
            <v>10080.588658798706</v>
          </cell>
          <cell r="F78">
            <v>42019376.119999997</v>
          </cell>
          <cell r="G78">
            <v>10009.175745452225</v>
          </cell>
          <cell r="H78">
            <v>6143206.8200000003</v>
          </cell>
          <cell r="I78">
            <v>0</v>
          </cell>
          <cell r="J78">
            <v>0</v>
          </cell>
          <cell r="K78">
            <v>3900.21</v>
          </cell>
          <cell r="L78">
            <v>0</v>
          </cell>
          <cell r="M78">
            <v>0</v>
          </cell>
          <cell r="N78">
            <v>1464.264353037112</v>
          </cell>
          <cell r="O78">
            <v>1720</v>
          </cell>
          <cell r="P78">
            <v>0</v>
          </cell>
          <cell r="Q78">
            <v>0</v>
          </cell>
          <cell r="R78">
            <v>0</v>
          </cell>
          <cell r="S78">
            <v>17922.099999999999</v>
          </cell>
          <cell r="T78">
            <v>0</v>
          </cell>
          <cell r="U78">
            <v>0</v>
          </cell>
          <cell r="V78">
            <v>23361.81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565283.04</v>
          </cell>
          <cell r="AB78">
            <v>10322.69</v>
          </cell>
          <cell r="AC78">
            <v>65612.73</v>
          </cell>
          <cell r="AD78">
            <v>0</v>
          </cell>
          <cell r="AE78">
            <v>4922.5</v>
          </cell>
          <cell r="AF78">
            <v>798.01</v>
          </cell>
          <cell r="AG78">
            <v>60915.5</v>
          </cell>
          <cell r="AH78">
            <v>0</v>
          </cell>
          <cell r="AI78">
            <v>4893.62</v>
          </cell>
          <cell r="AJ78">
            <v>77105.87</v>
          </cell>
          <cell r="AK78">
            <v>832857.87</v>
          </cell>
          <cell r="AL78">
            <v>198.38992297282599</v>
          </cell>
          <cell r="AM78">
            <v>20029917.93</v>
          </cell>
          <cell r="AN78">
            <v>575169.61</v>
          </cell>
          <cell r="AO78">
            <v>1664138.08</v>
          </cell>
          <cell r="AP78">
            <v>0</v>
          </cell>
          <cell r="AQ78">
            <v>0</v>
          </cell>
          <cell r="AR78">
            <v>0</v>
          </cell>
          <cell r="AS78">
            <v>2894035.34</v>
          </cell>
          <cell r="AT78">
            <v>0</v>
          </cell>
          <cell r="AU78">
            <v>0</v>
          </cell>
          <cell r="AV78">
            <v>650776.01</v>
          </cell>
          <cell r="AW78">
            <v>0</v>
          </cell>
          <cell r="AX78">
            <v>102859.26</v>
          </cell>
          <cell r="AY78">
            <v>0</v>
          </cell>
          <cell r="AZ78">
            <v>99824.36</v>
          </cell>
          <cell r="BA78">
            <v>1441756.52</v>
          </cell>
          <cell r="BB78">
            <v>38928</v>
          </cell>
          <cell r="BC78">
            <v>84164.28</v>
          </cell>
          <cell r="BD78">
            <v>0</v>
          </cell>
          <cell r="BE78">
            <v>64886.89</v>
          </cell>
          <cell r="BF78">
            <v>1163406.47</v>
          </cell>
          <cell r="BG78">
            <v>933896.76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29743759.510000002</v>
          </cell>
          <cell r="BM78">
            <v>7085.0770229392929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1917117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807170</v>
          </cell>
          <cell r="CB78">
            <v>30680.58</v>
          </cell>
          <cell r="CC78">
            <v>0</v>
          </cell>
          <cell r="CD78">
            <v>700673.58</v>
          </cell>
          <cell r="CE78">
            <v>330952.73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16657.8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34492.85</v>
          </cell>
          <cell r="CQ78">
            <v>928504.46</v>
          </cell>
          <cell r="CR78">
            <v>192963.7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18220.59</v>
          </cell>
          <cell r="DE78">
            <v>0</v>
          </cell>
          <cell r="DF78">
            <v>133330.54999999999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88263.64</v>
          </cell>
          <cell r="DW78">
            <v>5199027.4799999995</v>
          </cell>
          <cell r="DX78">
            <v>1238.4281861811614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938.5</v>
          </cell>
          <cell r="EM78">
            <v>0</v>
          </cell>
          <cell r="EN78">
            <v>1625</v>
          </cell>
          <cell r="EO78">
            <v>0</v>
          </cell>
          <cell r="EP78">
            <v>94060.73</v>
          </cell>
          <cell r="EQ78">
            <v>0</v>
          </cell>
          <cell r="ER78">
            <v>96624.23</v>
          </cell>
          <cell r="ES78">
            <v>23.01626032183453</v>
          </cell>
          <cell r="ET78">
            <v>1746117.28</v>
          </cell>
          <cell r="EU78">
            <v>415.93179960071751</v>
          </cell>
        </row>
        <row r="79">
          <cell r="A79" t="str">
            <v>27416</v>
          </cell>
          <cell r="B79" t="str">
            <v>White River</v>
          </cell>
          <cell r="C79">
            <v>4192.3433333333332</v>
          </cell>
          <cell r="D79">
            <v>38643003.579999998</v>
          </cell>
          <cell r="E79">
            <v>9217.5188212161374</v>
          </cell>
          <cell r="F79">
            <v>40129340.409999996</v>
          </cell>
          <cell r="G79">
            <v>9572.0548674846123</v>
          </cell>
          <cell r="H79">
            <v>6608558.9000000004</v>
          </cell>
          <cell r="I79">
            <v>0</v>
          </cell>
          <cell r="J79">
            <v>0</v>
          </cell>
          <cell r="K79">
            <v>80526.559999999998</v>
          </cell>
          <cell r="L79">
            <v>0</v>
          </cell>
          <cell r="M79">
            <v>0</v>
          </cell>
          <cell r="N79">
            <v>1595.5481047592318</v>
          </cell>
          <cell r="O79">
            <v>179717.15</v>
          </cell>
          <cell r="P79">
            <v>0</v>
          </cell>
          <cell r="Q79">
            <v>0</v>
          </cell>
          <cell r="R79">
            <v>0</v>
          </cell>
          <cell r="S79">
            <v>12425</v>
          </cell>
          <cell r="T79">
            <v>0</v>
          </cell>
          <cell r="U79">
            <v>102017.36</v>
          </cell>
          <cell r="V79">
            <v>92959.63</v>
          </cell>
          <cell r="W79">
            <v>7637.08</v>
          </cell>
          <cell r="X79">
            <v>0</v>
          </cell>
          <cell r="Y79">
            <v>0</v>
          </cell>
          <cell r="Z79">
            <v>273197.37</v>
          </cell>
          <cell r="AA79">
            <v>716759.35</v>
          </cell>
          <cell r="AB79">
            <v>0</v>
          </cell>
          <cell r="AC79">
            <v>15913.14</v>
          </cell>
          <cell r="AD79">
            <v>0</v>
          </cell>
          <cell r="AE79">
            <v>48308.61</v>
          </cell>
          <cell r="AF79">
            <v>5598.64</v>
          </cell>
          <cell r="AG79">
            <v>21035</v>
          </cell>
          <cell r="AH79">
            <v>19121.990000000002</v>
          </cell>
          <cell r="AI79">
            <v>1071.95</v>
          </cell>
          <cell r="AJ79">
            <v>2936.52</v>
          </cell>
          <cell r="AK79">
            <v>1498698.7899999998</v>
          </cell>
          <cell r="AL79">
            <v>357.48474560369175</v>
          </cell>
          <cell r="AM79">
            <v>19390249.100000001</v>
          </cell>
          <cell r="AN79">
            <v>671914.46</v>
          </cell>
          <cell r="AO79">
            <v>803866.64</v>
          </cell>
          <cell r="AP79">
            <v>0</v>
          </cell>
          <cell r="AQ79">
            <v>0</v>
          </cell>
          <cell r="AR79">
            <v>0</v>
          </cell>
          <cell r="AS79">
            <v>2777047.87</v>
          </cell>
          <cell r="AT79">
            <v>118873.05</v>
          </cell>
          <cell r="AU79">
            <v>0</v>
          </cell>
          <cell r="AV79">
            <v>268653.93</v>
          </cell>
          <cell r="AW79">
            <v>0</v>
          </cell>
          <cell r="AX79">
            <v>178210.1</v>
          </cell>
          <cell r="AY79">
            <v>0</v>
          </cell>
          <cell r="AZ79">
            <v>30640.06</v>
          </cell>
          <cell r="BA79">
            <v>1530981.92</v>
          </cell>
          <cell r="BB79">
            <v>39017.07</v>
          </cell>
          <cell r="BC79">
            <v>88617.71</v>
          </cell>
          <cell r="BD79">
            <v>0</v>
          </cell>
          <cell r="BE79">
            <v>24630.6</v>
          </cell>
          <cell r="BF79">
            <v>1216164.8799999999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27138867.390000004</v>
          </cell>
          <cell r="BM79">
            <v>6473.4362699301837</v>
          </cell>
          <cell r="BN79">
            <v>0</v>
          </cell>
          <cell r="BO79">
            <v>0</v>
          </cell>
          <cell r="BP79">
            <v>0</v>
          </cell>
          <cell r="BQ79">
            <v>13992.03</v>
          </cell>
          <cell r="BR79">
            <v>10670.99</v>
          </cell>
          <cell r="BS79">
            <v>24663.02</v>
          </cell>
          <cell r="BT79">
            <v>0</v>
          </cell>
          <cell r="BU79">
            <v>0</v>
          </cell>
          <cell r="BV79">
            <v>1898904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926671.53</v>
          </cell>
          <cell r="CB79">
            <v>25782</v>
          </cell>
          <cell r="CC79">
            <v>0</v>
          </cell>
          <cell r="CD79">
            <v>372934.14</v>
          </cell>
          <cell r="CE79">
            <v>138880.82999999999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445133.38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49242</v>
          </cell>
          <cell r="DB79">
            <v>0</v>
          </cell>
          <cell r="DC79">
            <v>0</v>
          </cell>
          <cell r="DD79">
            <v>60652.14</v>
          </cell>
          <cell r="DE79">
            <v>0</v>
          </cell>
          <cell r="DF79">
            <v>36212.199999999997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76432.12</v>
          </cell>
          <cell r="DW79">
            <v>4055507.3600000008</v>
          </cell>
          <cell r="DX79">
            <v>967.36050402996591</v>
          </cell>
          <cell r="DY79">
            <v>311196.48</v>
          </cell>
          <cell r="DZ79">
            <v>155326.87</v>
          </cell>
          <cell r="EA79">
            <v>0</v>
          </cell>
          <cell r="EB79">
            <v>0</v>
          </cell>
          <cell r="EC79">
            <v>0</v>
          </cell>
          <cell r="ED79">
            <v>17227.400000000001</v>
          </cell>
          <cell r="EE79">
            <v>0</v>
          </cell>
          <cell r="EF79">
            <v>136875.20000000001</v>
          </cell>
          <cell r="EG79">
            <v>18232.37</v>
          </cell>
          <cell r="EH79">
            <v>0</v>
          </cell>
          <cell r="EI79">
            <v>24751.56</v>
          </cell>
          <cell r="EJ79">
            <v>0</v>
          </cell>
          <cell r="EK79">
            <v>15945.4</v>
          </cell>
          <cell r="EL79">
            <v>27585.98</v>
          </cell>
          <cell r="EM79">
            <v>0</v>
          </cell>
          <cell r="EN79">
            <v>3020.15</v>
          </cell>
          <cell r="EO79">
            <v>0</v>
          </cell>
          <cell r="EP79">
            <v>0</v>
          </cell>
          <cell r="EQ79">
            <v>37020</v>
          </cell>
          <cell r="ER79">
            <v>747181.41</v>
          </cell>
          <cell r="ES79">
            <v>178.22524316154133</v>
          </cell>
          <cell r="ET79">
            <v>2057584.01</v>
          </cell>
          <cell r="EU79">
            <v>490.795683082572</v>
          </cell>
        </row>
        <row r="80">
          <cell r="A80" t="str">
            <v>29101</v>
          </cell>
          <cell r="B80" t="str">
            <v>Sedro-Woolley</v>
          </cell>
          <cell r="C80">
            <v>4181.5666666666666</v>
          </cell>
          <cell r="D80">
            <v>40130771.759999998</v>
          </cell>
          <cell r="E80">
            <v>9597.0661139764197</v>
          </cell>
          <cell r="F80">
            <v>40802585.030000001</v>
          </cell>
          <cell r="G80">
            <v>9757.726776248137</v>
          </cell>
          <cell r="H80">
            <v>6450611.8700000001</v>
          </cell>
          <cell r="I80">
            <v>336.41</v>
          </cell>
          <cell r="J80">
            <v>0</v>
          </cell>
          <cell r="K80">
            <v>72187.7</v>
          </cell>
          <cell r="L80">
            <v>0</v>
          </cell>
          <cell r="M80">
            <v>0</v>
          </cell>
          <cell r="N80">
            <v>1559.9741675767457</v>
          </cell>
          <cell r="O80">
            <v>66164.09</v>
          </cell>
          <cell r="P80">
            <v>15002.85</v>
          </cell>
          <cell r="Q80">
            <v>0</v>
          </cell>
          <cell r="R80">
            <v>64875</v>
          </cell>
          <cell r="S80">
            <v>0</v>
          </cell>
          <cell r="T80">
            <v>0</v>
          </cell>
          <cell r="U80">
            <v>0</v>
          </cell>
          <cell r="V80">
            <v>64586.33</v>
          </cell>
          <cell r="W80">
            <v>2591.48</v>
          </cell>
          <cell r="X80">
            <v>0</v>
          </cell>
          <cell r="Y80">
            <v>0</v>
          </cell>
          <cell r="Z80">
            <v>1789.42</v>
          </cell>
          <cell r="AA80">
            <v>560900.43000000005</v>
          </cell>
          <cell r="AB80">
            <v>0</v>
          </cell>
          <cell r="AC80">
            <v>67303.839999999997</v>
          </cell>
          <cell r="AD80">
            <v>0</v>
          </cell>
          <cell r="AE80">
            <v>425930.44</v>
          </cell>
          <cell r="AF80">
            <v>10991.83</v>
          </cell>
          <cell r="AG80">
            <v>12890.84</v>
          </cell>
          <cell r="AH80">
            <v>63961.38</v>
          </cell>
          <cell r="AI80">
            <v>90162.34</v>
          </cell>
          <cell r="AJ80">
            <v>60241.65</v>
          </cell>
          <cell r="AK80">
            <v>1507391.9200000002</v>
          </cell>
          <cell r="AL80">
            <v>360.48496655958297</v>
          </cell>
          <cell r="AM80">
            <v>16815623.670000002</v>
          </cell>
          <cell r="AN80">
            <v>962185.97</v>
          </cell>
          <cell r="AO80">
            <v>1320554.3600000001</v>
          </cell>
          <cell r="AP80">
            <v>1598179.37</v>
          </cell>
          <cell r="AQ80">
            <v>0</v>
          </cell>
          <cell r="AR80">
            <v>3480</v>
          </cell>
          <cell r="AS80">
            <v>2949405.03</v>
          </cell>
          <cell r="AT80">
            <v>0</v>
          </cell>
          <cell r="AU80">
            <v>0</v>
          </cell>
          <cell r="AV80">
            <v>485079.76</v>
          </cell>
          <cell r="AW80">
            <v>0</v>
          </cell>
          <cell r="AX80">
            <v>225197.02</v>
          </cell>
          <cell r="AY80">
            <v>0</v>
          </cell>
          <cell r="AZ80">
            <v>204279.1</v>
          </cell>
          <cell r="BA80">
            <v>1879789.18</v>
          </cell>
          <cell r="BB80">
            <v>38615.35</v>
          </cell>
          <cell r="BC80">
            <v>75012.479999999996</v>
          </cell>
          <cell r="BD80">
            <v>0</v>
          </cell>
          <cell r="BE80">
            <v>49588.05</v>
          </cell>
          <cell r="BF80">
            <v>925378.12</v>
          </cell>
          <cell r="BG80">
            <v>0</v>
          </cell>
          <cell r="BH80">
            <v>0</v>
          </cell>
          <cell r="BI80">
            <v>0</v>
          </cell>
          <cell r="BJ80">
            <v>17509</v>
          </cell>
          <cell r="BK80">
            <v>0</v>
          </cell>
          <cell r="BL80">
            <v>27549876.460000008</v>
          </cell>
          <cell r="BM80">
            <v>6588.4101955407486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118093.55</v>
          </cell>
          <cell r="BS80">
            <v>118093.55</v>
          </cell>
          <cell r="BT80">
            <v>0</v>
          </cell>
          <cell r="BU80">
            <v>0</v>
          </cell>
          <cell r="BV80">
            <v>1884482</v>
          </cell>
          <cell r="BW80">
            <v>0</v>
          </cell>
          <cell r="BX80">
            <v>0</v>
          </cell>
          <cell r="BY80">
            <v>0</v>
          </cell>
          <cell r="BZ80">
            <v>81569.88</v>
          </cell>
          <cell r="CA80">
            <v>911850</v>
          </cell>
          <cell r="CB80">
            <v>36557</v>
          </cell>
          <cell r="CC80">
            <v>0</v>
          </cell>
          <cell r="CD80">
            <v>768307.24</v>
          </cell>
          <cell r="CE80">
            <v>187103.58</v>
          </cell>
          <cell r="CF80">
            <v>66214.16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37592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12640.87</v>
          </cell>
          <cell r="CQ80">
            <v>827070.95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36975.82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76226.17</v>
          </cell>
          <cell r="DK80">
            <v>0</v>
          </cell>
          <cell r="DL80">
            <v>0</v>
          </cell>
          <cell r="DM80">
            <v>14800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106034.3</v>
          </cell>
          <cell r="DU80">
            <v>0</v>
          </cell>
          <cell r="DV80">
            <v>0</v>
          </cell>
          <cell r="DW80">
            <v>5165517.5200000005</v>
          </cell>
          <cell r="DX80">
            <v>1235.3067478696184</v>
          </cell>
          <cell r="DY80">
            <v>0</v>
          </cell>
          <cell r="DZ80">
            <v>1261.56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34622.879999999997</v>
          </cell>
          <cell r="EH80">
            <v>0</v>
          </cell>
          <cell r="EI80">
            <v>70</v>
          </cell>
          <cell r="EJ80">
            <v>0</v>
          </cell>
          <cell r="EK80">
            <v>20708.71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56663.149999999994</v>
          </cell>
          <cell r="ES80">
            <v>13.550698701443636</v>
          </cell>
          <cell r="ET80">
            <v>3159777.04</v>
          </cell>
          <cell r="EU80">
            <v>755.64430556330569</v>
          </cell>
        </row>
        <row r="81">
          <cell r="A81" t="str">
            <v>05121</v>
          </cell>
          <cell r="B81" t="str">
            <v>Port Angeles</v>
          </cell>
          <cell r="C81">
            <v>4139.9911111111114</v>
          </cell>
          <cell r="D81">
            <v>40446691.369999997</v>
          </cell>
          <cell r="E81">
            <v>9769.7531913648745</v>
          </cell>
          <cell r="F81">
            <v>41227870.990000002</v>
          </cell>
          <cell r="G81">
            <v>9958.4443259674208</v>
          </cell>
          <cell r="H81">
            <v>7552618.2300000004</v>
          </cell>
          <cell r="I81">
            <v>0</v>
          </cell>
          <cell r="J81">
            <v>0</v>
          </cell>
          <cell r="K81">
            <v>12409.18</v>
          </cell>
          <cell r="L81">
            <v>0</v>
          </cell>
          <cell r="M81">
            <v>0</v>
          </cell>
          <cell r="N81">
            <v>1827.3052301239509</v>
          </cell>
          <cell r="O81">
            <v>61017.5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37159.86</v>
          </cell>
          <cell r="Y81">
            <v>0</v>
          </cell>
          <cell r="Z81">
            <v>21390.3</v>
          </cell>
          <cell r="AA81">
            <v>433622.63</v>
          </cell>
          <cell r="AB81">
            <v>9988.19</v>
          </cell>
          <cell r="AC81">
            <v>66905.67</v>
          </cell>
          <cell r="AD81">
            <v>0</v>
          </cell>
          <cell r="AE81">
            <v>20317.580000000002</v>
          </cell>
          <cell r="AF81">
            <v>192.01</v>
          </cell>
          <cell r="AG81">
            <v>91413.82</v>
          </cell>
          <cell r="AH81">
            <v>18650.02</v>
          </cell>
          <cell r="AI81">
            <v>9000.98</v>
          </cell>
          <cell r="AJ81">
            <v>116107.97</v>
          </cell>
          <cell r="AK81">
            <v>885766.53</v>
          </cell>
          <cell r="AL81">
            <v>213.95372749055821</v>
          </cell>
          <cell r="AM81">
            <v>19169318.879999999</v>
          </cell>
          <cell r="AN81">
            <v>677807.57</v>
          </cell>
          <cell r="AO81">
            <v>186860.4</v>
          </cell>
          <cell r="AP81">
            <v>143539.92000000001</v>
          </cell>
          <cell r="AQ81">
            <v>0</v>
          </cell>
          <cell r="AR81">
            <v>0</v>
          </cell>
          <cell r="AS81">
            <v>2986220.29</v>
          </cell>
          <cell r="AT81">
            <v>0</v>
          </cell>
          <cell r="AU81">
            <v>0</v>
          </cell>
          <cell r="AV81">
            <v>544184.68999999994</v>
          </cell>
          <cell r="AW81">
            <v>0</v>
          </cell>
          <cell r="AX81">
            <v>292844.71000000002</v>
          </cell>
          <cell r="AY81">
            <v>0</v>
          </cell>
          <cell r="AZ81">
            <v>44540.22</v>
          </cell>
          <cell r="BA81">
            <v>1494194.85</v>
          </cell>
          <cell r="BB81">
            <v>38222.9</v>
          </cell>
          <cell r="BC81">
            <v>76721.64</v>
          </cell>
          <cell r="BD81">
            <v>0</v>
          </cell>
          <cell r="BE81">
            <v>58014.81</v>
          </cell>
          <cell r="BF81">
            <v>1014549.03</v>
          </cell>
          <cell r="BG81">
            <v>13733.4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26740753.309999999</v>
          </cell>
          <cell r="BM81">
            <v>6459.1330252453563</v>
          </cell>
          <cell r="BN81">
            <v>0</v>
          </cell>
          <cell r="BO81">
            <v>65535.18</v>
          </cell>
          <cell r="BP81">
            <v>37076.65</v>
          </cell>
          <cell r="BQ81">
            <v>0</v>
          </cell>
          <cell r="BR81">
            <v>390482.16</v>
          </cell>
          <cell r="BS81">
            <v>493093.99</v>
          </cell>
          <cell r="BT81">
            <v>0</v>
          </cell>
          <cell r="BU81">
            <v>0</v>
          </cell>
          <cell r="BV81">
            <v>1914200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968536</v>
          </cell>
          <cell r="CB81">
            <v>22935.95</v>
          </cell>
          <cell r="CC81">
            <v>21050.78</v>
          </cell>
          <cell r="CD81">
            <v>813019.64</v>
          </cell>
          <cell r="CE81">
            <v>294113.96000000002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957146.5</v>
          </cell>
          <cell r="CR81">
            <v>62222.64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61192</v>
          </cell>
          <cell r="DB81">
            <v>0</v>
          </cell>
          <cell r="DC81">
            <v>0</v>
          </cell>
          <cell r="DD81">
            <v>0</v>
          </cell>
          <cell r="DE81">
            <v>102866.14</v>
          </cell>
          <cell r="DF81">
            <v>209746.65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91746.81</v>
          </cell>
          <cell r="DW81">
            <v>6011871.0599999996</v>
          </cell>
          <cell r="DX81">
            <v>1452.1458859815048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24452.68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24452.68</v>
          </cell>
          <cell r="ES81">
            <v>5.9064571260485792</v>
          </cell>
          <cell r="ET81">
            <v>3778091.21</v>
          </cell>
          <cell r="EU81">
            <v>912.58437726114278</v>
          </cell>
        </row>
        <row r="82">
          <cell r="A82" t="str">
            <v>23309</v>
          </cell>
          <cell r="B82" t="str">
            <v>Shelton</v>
          </cell>
          <cell r="C82">
            <v>4096.3833333333332</v>
          </cell>
          <cell r="D82">
            <v>41970862.329999998</v>
          </cell>
          <cell r="E82">
            <v>10245.833681743652</v>
          </cell>
          <cell r="F82">
            <v>42617752.210000001</v>
          </cell>
          <cell r="G82">
            <v>10403.751002306914</v>
          </cell>
          <cell r="H82">
            <v>4944752.57</v>
          </cell>
          <cell r="I82">
            <v>0</v>
          </cell>
          <cell r="J82">
            <v>4641.6000000000004</v>
          </cell>
          <cell r="K82">
            <v>74194.19</v>
          </cell>
          <cell r="L82">
            <v>0</v>
          </cell>
          <cell r="M82">
            <v>17164.13</v>
          </cell>
          <cell r="N82">
            <v>1230.537300789721</v>
          </cell>
          <cell r="O82">
            <v>45971.25</v>
          </cell>
          <cell r="P82">
            <v>0</v>
          </cell>
          <cell r="Q82">
            <v>0</v>
          </cell>
          <cell r="R82">
            <v>28527</v>
          </cell>
          <cell r="S82">
            <v>4887</v>
          </cell>
          <cell r="T82">
            <v>0</v>
          </cell>
          <cell r="U82">
            <v>2996.62</v>
          </cell>
          <cell r="V82">
            <v>43009</v>
          </cell>
          <cell r="W82">
            <v>0</v>
          </cell>
          <cell r="X82">
            <v>0</v>
          </cell>
          <cell r="Y82">
            <v>0</v>
          </cell>
          <cell r="Z82">
            <v>1350.5</v>
          </cell>
          <cell r="AA82">
            <v>393812.73</v>
          </cell>
          <cell r="AB82">
            <v>33890.04</v>
          </cell>
          <cell r="AC82">
            <v>9424.65</v>
          </cell>
          <cell r="AD82">
            <v>0</v>
          </cell>
          <cell r="AE82">
            <v>17846.68</v>
          </cell>
          <cell r="AF82">
            <v>21661.88</v>
          </cell>
          <cell r="AG82">
            <v>84456.35</v>
          </cell>
          <cell r="AH82">
            <v>5166.79</v>
          </cell>
          <cell r="AI82">
            <v>9100</v>
          </cell>
          <cell r="AJ82">
            <v>64561.37</v>
          </cell>
          <cell r="AK82">
            <v>766661.8600000001</v>
          </cell>
          <cell r="AL82">
            <v>187.15579027027908</v>
          </cell>
          <cell r="AM82">
            <v>18266169.890000001</v>
          </cell>
          <cell r="AN82">
            <v>813999</v>
          </cell>
          <cell r="AO82">
            <v>1895324.6</v>
          </cell>
          <cell r="AP82">
            <v>0</v>
          </cell>
          <cell r="AQ82">
            <v>0</v>
          </cell>
          <cell r="AR82">
            <v>78962.61</v>
          </cell>
          <cell r="AS82">
            <v>3002273.9</v>
          </cell>
          <cell r="AT82">
            <v>0</v>
          </cell>
          <cell r="AU82">
            <v>0</v>
          </cell>
          <cell r="AV82">
            <v>793897.71</v>
          </cell>
          <cell r="AW82">
            <v>84149.65</v>
          </cell>
          <cell r="AX82">
            <v>224784.65</v>
          </cell>
          <cell r="AY82">
            <v>0</v>
          </cell>
          <cell r="AZ82">
            <v>247119.1</v>
          </cell>
          <cell r="BA82">
            <v>1813632.85</v>
          </cell>
          <cell r="BB82">
            <v>37587.089999999997</v>
          </cell>
          <cell r="BC82">
            <v>78813.34</v>
          </cell>
          <cell r="BD82">
            <v>22440.86</v>
          </cell>
          <cell r="BE82">
            <v>41846.04</v>
          </cell>
          <cell r="BF82">
            <v>1289403.96</v>
          </cell>
          <cell r="BG82">
            <v>51607.61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28742012.859999999</v>
          </cell>
          <cell r="BM82">
            <v>7016.4363344901803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148833.47</v>
          </cell>
          <cell r="BS82">
            <v>148833.47</v>
          </cell>
          <cell r="BT82">
            <v>68915.28</v>
          </cell>
          <cell r="BU82">
            <v>0</v>
          </cell>
          <cell r="BV82">
            <v>1828466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1050737</v>
          </cell>
          <cell r="CB82">
            <v>53275</v>
          </cell>
          <cell r="CC82">
            <v>0</v>
          </cell>
          <cell r="CD82">
            <v>1151783.3500000001</v>
          </cell>
          <cell r="CE82">
            <v>239617.87</v>
          </cell>
          <cell r="CF82">
            <v>91068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33880.43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854837.45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79658.84</v>
          </cell>
          <cell r="DB82">
            <v>0</v>
          </cell>
          <cell r="DC82">
            <v>0</v>
          </cell>
          <cell r="DD82">
            <v>465700.35</v>
          </cell>
          <cell r="DE82">
            <v>0</v>
          </cell>
          <cell r="DF82">
            <v>1726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78360.52</v>
          </cell>
          <cell r="DW82">
            <v>6146859.5599999987</v>
          </cell>
          <cell r="DX82">
            <v>1500.5577017124858</v>
          </cell>
          <cell r="DY82">
            <v>350370.29</v>
          </cell>
          <cell r="DZ82">
            <v>224992.17</v>
          </cell>
          <cell r="EA82">
            <v>0</v>
          </cell>
          <cell r="EB82">
            <v>0</v>
          </cell>
          <cell r="EC82">
            <v>0</v>
          </cell>
          <cell r="ED82">
            <v>59847.75</v>
          </cell>
          <cell r="EE82">
            <v>0</v>
          </cell>
          <cell r="EF82">
            <v>880132.49</v>
          </cell>
          <cell r="EG82">
            <v>89698.08</v>
          </cell>
          <cell r="EH82">
            <v>0</v>
          </cell>
          <cell r="EI82">
            <v>285680.40000000002</v>
          </cell>
          <cell r="EJ82">
            <v>0</v>
          </cell>
          <cell r="EK82">
            <v>0</v>
          </cell>
          <cell r="EL82">
            <v>25234.26</v>
          </cell>
          <cell r="EM82">
            <v>0</v>
          </cell>
          <cell r="EN82">
            <v>5510</v>
          </cell>
          <cell r="EO82">
            <v>0</v>
          </cell>
          <cell r="EP82">
            <v>0</v>
          </cell>
          <cell r="EQ82">
            <v>0</v>
          </cell>
          <cell r="ER82">
            <v>1921465.4400000002</v>
          </cell>
          <cell r="ES82">
            <v>469.0638750442464</v>
          </cell>
          <cell r="ET82">
            <v>2107678.36</v>
          </cell>
          <cell r="EU82">
            <v>514.52175943820362</v>
          </cell>
        </row>
        <row r="83">
          <cell r="A83" t="str">
            <v>18303</v>
          </cell>
          <cell r="B83" t="str">
            <v>Bainbridge</v>
          </cell>
          <cell r="C83">
            <v>3940.7955555555554</v>
          </cell>
          <cell r="D83">
            <v>37409323.329999998</v>
          </cell>
          <cell r="E83">
            <v>9492.8353431737978</v>
          </cell>
          <cell r="F83">
            <v>37574572.340000004</v>
          </cell>
          <cell r="G83">
            <v>9534.7682492762324</v>
          </cell>
          <cell r="H83">
            <v>7226485.7199999997</v>
          </cell>
          <cell r="I83">
            <v>0</v>
          </cell>
          <cell r="J83">
            <v>0</v>
          </cell>
          <cell r="K83">
            <v>669.63</v>
          </cell>
          <cell r="L83">
            <v>0</v>
          </cell>
          <cell r="M83">
            <v>0</v>
          </cell>
          <cell r="N83">
            <v>1833.9330848593459</v>
          </cell>
          <cell r="O83">
            <v>685694.27</v>
          </cell>
          <cell r="P83">
            <v>38347.800000000003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71492.759999999995</v>
          </cell>
          <cell r="W83">
            <v>328</v>
          </cell>
          <cell r="X83">
            <v>0</v>
          </cell>
          <cell r="Y83">
            <v>0</v>
          </cell>
          <cell r="Z83">
            <v>7568.64</v>
          </cell>
          <cell r="AA83">
            <v>833750.18</v>
          </cell>
          <cell r="AB83">
            <v>0</v>
          </cell>
          <cell r="AC83">
            <v>26087.29</v>
          </cell>
          <cell r="AD83">
            <v>0</v>
          </cell>
          <cell r="AE83">
            <v>502606.28</v>
          </cell>
          <cell r="AF83">
            <v>8896.75</v>
          </cell>
          <cell r="AG83">
            <v>127264.23</v>
          </cell>
          <cell r="AH83">
            <v>4426.88</v>
          </cell>
          <cell r="AI83">
            <v>211203.86</v>
          </cell>
          <cell r="AJ83">
            <v>38573.230000000003</v>
          </cell>
          <cell r="AK83">
            <v>2556240.17</v>
          </cell>
          <cell r="AL83">
            <v>648.66094522369428</v>
          </cell>
          <cell r="AM83">
            <v>18684710.859999999</v>
          </cell>
          <cell r="AN83">
            <v>469012.94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2900506.45</v>
          </cell>
          <cell r="AT83">
            <v>0</v>
          </cell>
          <cell r="AU83">
            <v>0</v>
          </cell>
          <cell r="AV83">
            <v>69592.59</v>
          </cell>
          <cell r="AW83">
            <v>0</v>
          </cell>
          <cell r="AX83">
            <v>96545.26</v>
          </cell>
          <cell r="AY83">
            <v>0</v>
          </cell>
          <cell r="AZ83">
            <v>25548.45</v>
          </cell>
          <cell r="BA83">
            <v>1411804.56</v>
          </cell>
          <cell r="BB83">
            <v>36578.370000000003</v>
          </cell>
          <cell r="BC83">
            <v>82437.66</v>
          </cell>
          <cell r="BD83">
            <v>0</v>
          </cell>
          <cell r="BE83">
            <v>8029.42</v>
          </cell>
          <cell r="BF83">
            <v>967575.74</v>
          </cell>
          <cell r="BG83">
            <v>24237.51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24776579.810000002</v>
          </cell>
          <cell r="BM83">
            <v>6287.202535810593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1810761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826106</v>
          </cell>
          <cell r="CB83">
            <v>12728</v>
          </cell>
          <cell r="CC83">
            <v>0</v>
          </cell>
          <cell r="CD83">
            <v>96740</v>
          </cell>
          <cell r="CE83">
            <v>34980.71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103319.21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11126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1592.38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49628.23</v>
          </cell>
          <cell r="DW83">
            <v>2946981.53</v>
          </cell>
          <cell r="DX83">
            <v>747.81385851023879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67615.48</v>
          </cell>
          <cell r="ER83">
            <v>67615.48</v>
          </cell>
          <cell r="ES83">
            <v>17.157824872360798</v>
          </cell>
          <cell r="ET83">
            <v>1266565.1599999999</v>
          </cell>
          <cell r="EU83">
            <v>321.39834257944528</v>
          </cell>
        </row>
        <row r="84">
          <cell r="A84" t="str">
            <v>17400</v>
          </cell>
          <cell r="B84" t="str">
            <v>Mercer Island</v>
          </cell>
          <cell r="C84">
            <v>3927.3466666666668</v>
          </cell>
          <cell r="D84">
            <v>39057485.390000001</v>
          </cell>
          <cell r="E84">
            <v>9945.0058029000065</v>
          </cell>
          <cell r="F84">
            <v>39544433.07</v>
          </cell>
          <cell r="G84">
            <v>10068.99477594712</v>
          </cell>
          <cell r="H84">
            <v>8964257.3399999999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2282.522552970453</v>
          </cell>
          <cell r="O84">
            <v>988868.15</v>
          </cell>
          <cell r="P84">
            <v>0</v>
          </cell>
          <cell r="Q84">
            <v>0</v>
          </cell>
          <cell r="R84">
            <v>0</v>
          </cell>
          <cell r="S84">
            <v>72999.98</v>
          </cell>
          <cell r="T84">
            <v>0</v>
          </cell>
          <cell r="U84">
            <v>0</v>
          </cell>
          <cell r="V84">
            <v>3822.54</v>
          </cell>
          <cell r="W84">
            <v>0</v>
          </cell>
          <cell r="X84">
            <v>0</v>
          </cell>
          <cell r="Y84">
            <v>0</v>
          </cell>
          <cell r="Z84">
            <v>61825.599999999999</v>
          </cell>
          <cell r="AA84">
            <v>1489690.13</v>
          </cell>
          <cell r="AB84">
            <v>0</v>
          </cell>
          <cell r="AC84">
            <v>100398.72</v>
          </cell>
          <cell r="AD84">
            <v>0</v>
          </cell>
          <cell r="AE84">
            <v>846745.68</v>
          </cell>
          <cell r="AF84">
            <v>41678.68</v>
          </cell>
          <cell r="AG84">
            <v>122324.52</v>
          </cell>
          <cell r="AH84">
            <v>0</v>
          </cell>
          <cell r="AI84">
            <v>128845.56</v>
          </cell>
          <cell r="AJ84">
            <v>547.91999999999996</v>
          </cell>
          <cell r="AK84">
            <v>3857747.4800000009</v>
          </cell>
          <cell r="AL84">
            <v>982.27831852548479</v>
          </cell>
          <cell r="AM84">
            <v>18250384.030000001</v>
          </cell>
          <cell r="AN84">
            <v>323014.56</v>
          </cell>
          <cell r="AO84">
            <v>0</v>
          </cell>
          <cell r="AP84">
            <v>0</v>
          </cell>
          <cell r="AQ84">
            <v>0</v>
          </cell>
          <cell r="AR84">
            <v>265.04000000000002</v>
          </cell>
          <cell r="AS84">
            <v>2105028.3199999998</v>
          </cell>
          <cell r="AT84">
            <v>0</v>
          </cell>
          <cell r="AU84">
            <v>0</v>
          </cell>
          <cell r="AV84">
            <v>31411.23</v>
          </cell>
          <cell r="AW84">
            <v>0</v>
          </cell>
          <cell r="AX84">
            <v>134997</v>
          </cell>
          <cell r="AY84">
            <v>0</v>
          </cell>
          <cell r="AZ84">
            <v>66923.38</v>
          </cell>
          <cell r="BA84">
            <v>1377611.11</v>
          </cell>
          <cell r="BB84">
            <v>36537.769999999997</v>
          </cell>
          <cell r="BC84">
            <v>65437.279999999999</v>
          </cell>
          <cell r="BD84">
            <v>0</v>
          </cell>
          <cell r="BE84">
            <v>7119.29</v>
          </cell>
          <cell r="BF84">
            <v>941022.38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23339751.389999997</v>
          </cell>
          <cell r="BM84">
            <v>5942.8803645209136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14258.52</v>
          </cell>
          <cell r="BS84">
            <v>14258.52</v>
          </cell>
          <cell r="BT84">
            <v>0</v>
          </cell>
          <cell r="BU84">
            <v>0</v>
          </cell>
          <cell r="BV84">
            <v>1758298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1181668</v>
          </cell>
          <cell r="CB84">
            <v>14705.74</v>
          </cell>
          <cell r="CC84">
            <v>0</v>
          </cell>
          <cell r="CD84">
            <v>115132.04</v>
          </cell>
          <cell r="CE84">
            <v>58158.61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8516.2999999999993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53168.06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6107.68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28303.94</v>
          </cell>
          <cell r="DW84">
            <v>3238316.89</v>
          </cell>
          <cell r="DX84">
            <v>824.5559062776905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140309.97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4050</v>
          </cell>
          <cell r="EO84">
            <v>0</v>
          </cell>
          <cell r="EP84">
            <v>0</v>
          </cell>
          <cell r="EQ84">
            <v>0</v>
          </cell>
          <cell r="ER84">
            <v>144359.97</v>
          </cell>
          <cell r="ES84">
            <v>36.757633652576295</v>
          </cell>
          <cell r="ET84">
            <v>1993398.64</v>
          </cell>
          <cell r="EU84">
            <v>507.56880132812307</v>
          </cell>
        </row>
        <row r="85">
          <cell r="A85" t="str">
            <v>29100</v>
          </cell>
          <cell r="B85" t="str">
            <v>Burlington-Edison</v>
          </cell>
          <cell r="C85">
            <v>3804.6444444444442</v>
          </cell>
          <cell r="D85">
            <v>35568690.75</v>
          </cell>
          <cell r="E85">
            <v>9348.7555195696496</v>
          </cell>
          <cell r="F85">
            <v>36108430.43</v>
          </cell>
          <cell r="G85">
            <v>9490.6188889018686</v>
          </cell>
          <cell r="H85">
            <v>6034470.9199999999</v>
          </cell>
          <cell r="I85">
            <v>0</v>
          </cell>
          <cell r="J85">
            <v>0</v>
          </cell>
          <cell r="K85">
            <v>5968.87</v>
          </cell>
          <cell r="L85">
            <v>0</v>
          </cell>
          <cell r="M85">
            <v>0</v>
          </cell>
          <cell r="N85">
            <v>1587.6489585827849</v>
          </cell>
          <cell r="O85">
            <v>163241.9</v>
          </cell>
          <cell r="P85">
            <v>0</v>
          </cell>
          <cell r="Q85">
            <v>0</v>
          </cell>
          <cell r="R85">
            <v>79662.5</v>
          </cell>
          <cell r="S85">
            <v>0</v>
          </cell>
          <cell r="T85">
            <v>0</v>
          </cell>
          <cell r="U85">
            <v>0</v>
          </cell>
          <cell r="V85">
            <v>8311.11</v>
          </cell>
          <cell r="W85">
            <v>5000</v>
          </cell>
          <cell r="X85">
            <v>0</v>
          </cell>
          <cell r="Y85">
            <v>0</v>
          </cell>
          <cell r="Z85">
            <v>40127.65</v>
          </cell>
          <cell r="AA85">
            <v>467663.75</v>
          </cell>
          <cell r="AB85">
            <v>0</v>
          </cell>
          <cell r="AC85">
            <v>59030.48</v>
          </cell>
          <cell r="AD85">
            <v>0</v>
          </cell>
          <cell r="AE85">
            <v>30242.37</v>
          </cell>
          <cell r="AF85">
            <v>7827.92</v>
          </cell>
          <cell r="AG85">
            <v>17719.5</v>
          </cell>
          <cell r="AH85">
            <v>32412.79</v>
          </cell>
          <cell r="AI85">
            <v>35618.550000000003</v>
          </cell>
          <cell r="AJ85">
            <v>27585.75</v>
          </cell>
          <cell r="AK85">
            <v>974444.27000000014</v>
          </cell>
          <cell r="AL85">
            <v>256.11966748243378</v>
          </cell>
          <cell r="AM85">
            <v>17357999.329999998</v>
          </cell>
          <cell r="AN85">
            <v>546320.9</v>
          </cell>
          <cell r="AO85">
            <v>287474.56</v>
          </cell>
          <cell r="AP85">
            <v>23988.61</v>
          </cell>
          <cell r="AQ85">
            <v>0</v>
          </cell>
          <cell r="AR85">
            <v>0</v>
          </cell>
          <cell r="AS85">
            <v>2470527.79</v>
          </cell>
          <cell r="AT85">
            <v>0</v>
          </cell>
          <cell r="AU85">
            <v>0</v>
          </cell>
          <cell r="AV85">
            <v>427706.72</v>
          </cell>
          <cell r="AW85">
            <v>0</v>
          </cell>
          <cell r="AX85">
            <v>248289.77</v>
          </cell>
          <cell r="AY85">
            <v>0</v>
          </cell>
          <cell r="AZ85">
            <v>523973.89</v>
          </cell>
          <cell r="BA85">
            <v>1721695.55</v>
          </cell>
          <cell r="BB85">
            <v>35302.879999999997</v>
          </cell>
          <cell r="BC85">
            <v>96040.25</v>
          </cell>
          <cell r="BD85">
            <v>0</v>
          </cell>
          <cell r="BE85">
            <v>34190.639999999999</v>
          </cell>
          <cell r="BF85">
            <v>1110847.43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24884358.319999993</v>
          </cell>
          <cell r="BM85">
            <v>6540.5213767967789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109951.61</v>
          </cell>
          <cell r="BS85">
            <v>109951.61</v>
          </cell>
          <cell r="BT85">
            <v>0</v>
          </cell>
          <cell r="BU85">
            <v>0</v>
          </cell>
          <cell r="BV85">
            <v>1422440.63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687445.18</v>
          </cell>
          <cell r="CB85">
            <v>28275</v>
          </cell>
          <cell r="CC85">
            <v>0</v>
          </cell>
          <cell r="CD85">
            <v>537764</v>
          </cell>
          <cell r="CE85">
            <v>139657.95000000001</v>
          </cell>
          <cell r="CF85">
            <v>78215.03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72478.679999999993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737197.47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207218.54</v>
          </cell>
          <cell r="DE85">
            <v>0</v>
          </cell>
          <cell r="DF85">
            <v>89071</v>
          </cell>
          <cell r="DG85">
            <v>0</v>
          </cell>
          <cell r="DH85">
            <v>0</v>
          </cell>
          <cell r="DI85">
            <v>0</v>
          </cell>
          <cell r="DJ85">
            <v>13932.3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4123647.39</v>
          </cell>
          <cell r="DX85">
            <v>1083.8456655316018</v>
          </cell>
          <cell r="DY85">
            <v>0</v>
          </cell>
          <cell r="DZ85">
            <v>13480</v>
          </cell>
          <cell r="EA85">
            <v>0</v>
          </cell>
          <cell r="EB85">
            <v>0</v>
          </cell>
          <cell r="EC85">
            <v>44462.65</v>
          </cell>
          <cell r="ED85">
            <v>9714.67</v>
          </cell>
          <cell r="EE85">
            <v>0</v>
          </cell>
          <cell r="EF85">
            <v>0</v>
          </cell>
          <cell r="EG85">
            <v>17883.34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85540.66</v>
          </cell>
          <cell r="ES85">
            <v>22.483220508267674</v>
          </cell>
          <cell r="ET85">
            <v>2340581.34</v>
          </cell>
          <cell r="EU85">
            <v>615.19055832345259</v>
          </cell>
        </row>
        <row r="86">
          <cell r="A86" t="str">
            <v>32363</v>
          </cell>
          <cell r="B86" t="str">
            <v>West Valley (Spokane)</v>
          </cell>
          <cell r="C86">
            <v>3752.7455555555557</v>
          </cell>
          <cell r="D86">
            <v>35966200.170000002</v>
          </cell>
          <cell r="E86">
            <v>9583.9698262398106</v>
          </cell>
          <cell r="F86">
            <v>36327664.82</v>
          </cell>
          <cell r="G86">
            <v>9680.2898790248673</v>
          </cell>
          <cell r="H86">
            <v>5823381.3700000001</v>
          </cell>
          <cell r="I86">
            <v>0</v>
          </cell>
          <cell r="J86">
            <v>0</v>
          </cell>
          <cell r="K86">
            <v>79.72</v>
          </cell>
          <cell r="L86">
            <v>0</v>
          </cell>
          <cell r="M86">
            <v>0</v>
          </cell>
          <cell r="N86">
            <v>1551.7868194871251</v>
          </cell>
          <cell r="O86">
            <v>11977.6</v>
          </cell>
          <cell r="P86">
            <v>0</v>
          </cell>
          <cell r="Q86">
            <v>0</v>
          </cell>
          <cell r="R86">
            <v>38345</v>
          </cell>
          <cell r="S86">
            <v>7092</v>
          </cell>
          <cell r="T86">
            <v>0</v>
          </cell>
          <cell r="U86">
            <v>0</v>
          </cell>
          <cell r="V86">
            <v>12199.51</v>
          </cell>
          <cell r="W86">
            <v>5924.77</v>
          </cell>
          <cell r="X86">
            <v>0</v>
          </cell>
          <cell r="Y86">
            <v>0</v>
          </cell>
          <cell r="Z86">
            <v>0</v>
          </cell>
          <cell r="AA86">
            <v>328433.56</v>
          </cell>
          <cell r="AB86">
            <v>15883.96</v>
          </cell>
          <cell r="AC86">
            <v>78583.100000000006</v>
          </cell>
          <cell r="AD86">
            <v>0</v>
          </cell>
          <cell r="AE86">
            <v>228344.02</v>
          </cell>
          <cell r="AF86">
            <v>3721.36</v>
          </cell>
          <cell r="AG86">
            <v>34599.5</v>
          </cell>
          <cell r="AH86">
            <v>63483.59</v>
          </cell>
          <cell r="AI86">
            <v>308656.98</v>
          </cell>
          <cell r="AJ86">
            <v>36866.14</v>
          </cell>
          <cell r="AK86">
            <v>1174111.0899999999</v>
          </cell>
          <cell r="AL86">
            <v>312.86722550689547</v>
          </cell>
          <cell r="AM86">
            <v>17567524.780000001</v>
          </cell>
          <cell r="AN86">
            <v>422296.57</v>
          </cell>
          <cell r="AO86">
            <v>1500231.12</v>
          </cell>
          <cell r="AP86">
            <v>0</v>
          </cell>
          <cell r="AQ86">
            <v>0</v>
          </cell>
          <cell r="AR86">
            <v>0</v>
          </cell>
          <cell r="AS86">
            <v>2399734.0499999998</v>
          </cell>
          <cell r="AT86">
            <v>0</v>
          </cell>
          <cell r="AU86">
            <v>37621.699999999997</v>
          </cell>
          <cell r="AV86">
            <v>483642.09</v>
          </cell>
          <cell r="AW86">
            <v>0</v>
          </cell>
          <cell r="AX86">
            <v>257655.27</v>
          </cell>
          <cell r="AY86">
            <v>0</v>
          </cell>
          <cell r="AZ86">
            <v>81501.820000000007</v>
          </cell>
          <cell r="BA86">
            <v>1307891.57</v>
          </cell>
          <cell r="BB86">
            <v>34811.49</v>
          </cell>
          <cell r="BC86">
            <v>89136.36</v>
          </cell>
          <cell r="BD86">
            <v>0</v>
          </cell>
          <cell r="BE86">
            <v>33727.94</v>
          </cell>
          <cell r="BF86">
            <v>635389.77</v>
          </cell>
          <cell r="BG86">
            <v>1000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24852164.530000001</v>
          </cell>
          <cell r="BM86">
            <v>6622.3953002113121</v>
          </cell>
          <cell r="BN86">
            <v>10305.74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10305.74</v>
          </cell>
          <cell r="BT86">
            <v>0</v>
          </cell>
          <cell r="BU86">
            <v>0</v>
          </cell>
          <cell r="BV86">
            <v>1701473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778866</v>
          </cell>
          <cell r="CB86">
            <v>19561</v>
          </cell>
          <cell r="CC86">
            <v>0</v>
          </cell>
          <cell r="CD86">
            <v>485861.91</v>
          </cell>
          <cell r="CE86">
            <v>157280.76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6467.4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10819.83</v>
          </cell>
          <cell r="CQ86">
            <v>646698.62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147797.49</v>
          </cell>
          <cell r="DE86">
            <v>0</v>
          </cell>
          <cell r="DF86">
            <v>118974.29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81958.59</v>
          </cell>
          <cell r="DW86">
            <v>4166064.63</v>
          </cell>
          <cell r="DX86">
            <v>1110.1377826782227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696.52</v>
          </cell>
          <cell r="EG86">
            <v>310191.96000000002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975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311863.48000000004</v>
          </cell>
          <cell r="ES86">
            <v>83.102751141312552</v>
          </cell>
          <cell r="ET86">
            <v>2086929.53</v>
          </cell>
          <cell r="EU86">
            <v>556.10738833878952</v>
          </cell>
        </row>
        <row r="87">
          <cell r="A87" t="str">
            <v>32360</v>
          </cell>
          <cell r="B87" t="str">
            <v>Cheney</v>
          </cell>
          <cell r="C87">
            <v>3694.6688888888889</v>
          </cell>
          <cell r="D87">
            <v>37221702.140000001</v>
          </cell>
          <cell r="E87">
            <v>10074.435154916904</v>
          </cell>
          <cell r="F87">
            <v>37443326.039999999</v>
          </cell>
          <cell r="G87">
            <v>10134.419934788924</v>
          </cell>
          <cell r="H87">
            <v>5671605.1399999997</v>
          </cell>
          <cell r="I87">
            <v>0</v>
          </cell>
          <cell r="J87">
            <v>0</v>
          </cell>
          <cell r="K87">
            <v>670.72</v>
          </cell>
          <cell r="L87">
            <v>0</v>
          </cell>
          <cell r="M87">
            <v>0</v>
          </cell>
          <cell r="N87">
            <v>1535.2595944547127</v>
          </cell>
          <cell r="O87">
            <v>181993.23</v>
          </cell>
          <cell r="P87">
            <v>0</v>
          </cell>
          <cell r="Q87">
            <v>0</v>
          </cell>
          <cell r="R87">
            <v>0</v>
          </cell>
          <cell r="S87">
            <v>300</v>
          </cell>
          <cell r="T87">
            <v>0</v>
          </cell>
          <cell r="U87">
            <v>0</v>
          </cell>
          <cell r="V87">
            <v>28545.66</v>
          </cell>
          <cell r="W87">
            <v>0</v>
          </cell>
          <cell r="X87">
            <v>0</v>
          </cell>
          <cell r="Y87">
            <v>0</v>
          </cell>
          <cell r="Z87">
            <v>17633.23</v>
          </cell>
          <cell r="AA87">
            <v>429116.86</v>
          </cell>
          <cell r="AB87">
            <v>0</v>
          </cell>
          <cell r="AC87">
            <v>40779.339999999997</v>
          </cell>
          <cell r="AD87">
            <v>0</v>
          </cell>
          <cell r="AE87">
            <v>336035.81</v>
          </cell>
          <cell r="AF87">
            <v>3975.26</v>
          </cell>
          <cell r="AG87">
            <v>20123.099999999999</v>
          </cell>
          <cell r="AH87">
            <v>179680.72</v>
          </cell>
          <cell r="AI87">
            <v>30344.19</v>
          </cell>
          <cell r="AJ87">
            <v>0</v>
          </cell>
          <cell r="AK87">
            <v>1268527.3999999999</v>
          </cell>
          <cell r="AL87">
            <v>343.33994145318087</v>
          </cell>
          <cell r="AM87">
            <v>17285672.359999999</v>
          </cell>
          <cell r="AN87">
            <v>758387.88</v>
          </cell>
          <cell r="AO87">
            <v>1223754</v>
          </cell>
          <cell r="AP87">
            <v>0</v>
          </cell>
          <cell r="AQ87">
            <v>0</v>
          </cell>
          <cell r="AR87">
            <v>0</v>
          </cell>
          <cell r="AS87">
            <v>2703867.41</v>
          </cell>
          <cell r="AT87">
            <v>0</v>
          </cell>
          <cell r="AU87">
            <v>0</v>
          </cell>
          <cell r="AV87">
            <v>416431.18</v>
          </cell>
          <cell r="AW87">
            <v>0</v>
          </cell>
          <cell r="AX87">
            <v>253009.32</v>
          </cell>
          <cell r="AY87">
            <v>0</v>
          </cell>
          <cell r="AZ87">
            <v>69636.490000000005</v>
          </cell>
          <cell r="BA87">
            <v>1286060.78</v>
          </cell>
          <cell r="BB87">
            <v>34274.54</v>
          </cell>
          <cell r="BC87">
            <v>69993.649999999994</v>
          </cell>
          <cell r="BD87">
            <v>0</v>
          </cell>
          <cell r="BE87">
            <v>44329.08</v>
          </cell>
          <cell r="BF87">
            <v>1560174.87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25705591.559999995</v>
          </cell>
          <cell r="BM87">
            <v>6957.48180230855</v>
          </cell>
          <cell r="BN87">
            <v>0</v>
          </cell>
          <cell r="BO87">
            <v>23014.66</v>
          </cell>
          <cell r="BP87">
            <v>0</v>
          </cell>
          <cell r="BQ87">
            <v>13838.82</v>
          </cell>
          <cell r="BR87">
            <v>0</v>
          </cell>
          <cell r="BS87">
            <v>36853.479999999996</v>
          </cell>
          <cell r="BT87">
            <v>0</v>
          </cell>
          <cell r="BU87">
            <v>0</v>
          </cell>
          <cell r="BV87">
            <v>1677104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643423.9</v>
          </cell>
          <cell r="CB87">
            <v>26800</v>
          </cell>
          <cell r="CC87">
            <v>0</v>
          </cell>
          <cell r="CD87">
            <v>843825.03</v>
          </cell>
          <cell r="CE87">
            <v>187211.36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742004.84</v>
          </cell>
          <cell r="CR87">
            <v>0</v>
          </cell>
          <cell r="CS87">
            <v>0</v>
          </cell>
          <cell r="CT87">
            <v>1197.3900000000001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135784.29999999999</v>
          </cell>
          <cell r="DG87">
            <v>0</v>
          </cell>
          <cell r="DH87">
            <v>0</v>
          </cell>
          <cell r="DI87">
            <v>0</v>
          </cell>
          <cell r="DJ87">
            <v>85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81227.95</v>
          </cell>
          <cell r="DW87">
            <v>4375517.25</v>
          </cell>
          <cell r="DX87">
            <v>1184.2785866843578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32626.85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10343.16</v>
          </cell>
          <cell r="EM87">
            <v>0</v>
          </cell>
          <cell r="EN87">
            <v>1342</v>
          </cell>
          <cell r="EO87">
            <v>0</v>
          </cell>
          <cell r="EP87">
            <v>0</v>
          </cell>
          <cell r="EQ87">
            <v>377101.96</v>
          </cell>
          <cell r="ER87">
            <v>421413.97000000003</v>
          </cell>
          <cell r="ES87">
            <v>114.06000988812109</v>
          </cell>
          <cell r="ET87">
            <v>2083522.23</v>
          </cell>
          <cell r="EU87">
            <v>563.92664475722074</v>
          </cell>
        </row>
        <row r="88">
          <cell r="A88" t="str">
            <v>27417</v>
          </cell>
          <cell r="B88" t="str">
            <v>Fife</v>
          </cell>
          <cell r="C88">
            <v>3394.84</v>
          </cell>
          <cell r="D88">
            <v>30968892.890000001</v>
          </cell>
          <cell r="E88">
            <v>9122.3424049439727</v>
          </cell>
          <cell r="F88">
            <v>32018785.190000001</v>
          </cell>
          <cell r="G88">
            <v>9431.6036072392217</v>
          </cell>
          <cell r="H88">
            <v>5991754.8300000001</v>
          </cell>
          <cell r="I88">
            <v>0</v>
          </cell>
          <cell r="J88">
            <v>0</v>
          </cell>
          <cell r="K88">
            <v>6.48</v>
          </cell>
          <cell r="L88">
            <v>0</v>
          </cell>
          <cell r="M88">
            <v>0</v>
          </cell>
          <cell r="N88">
            <v>1764.9613266015483</v>
          </cell>
          <cell r="O88">
            <v>187381.47</v>
          </cell>
          <cell r="P88">
            <v>0</v>
          </cell>
          <cell r="Q88">
            <v>0</v>
          </cell>
          <cell r="R88">
            <v>31850.5</v>
          </cell>
          <cell r="S88">
            <v>5795</v>
          </cell>
          <cell r="T88">
            <v>0</v>
          </cell>
          <cell r="U88">
            <v>0</v>
          </cell>
          <cell r="V88">
            <v>12879.23</v>
          </cell>
          <cell r="W88">
            <v>7811.45</v>
          </cell>
          <cell r="X88">
            <v>0</v>
          </cell>
          <cell r="Y88">
            <v>0</v>
          </cell>
          <cell r="Z88">
            <v>20893.63</v>
          </cell>
          <cell r="AA88">
            <v>528935.04</v>
          </cell>
          <cell r="AB88">
            <v>23275.75</v>
          </cell>
          <cell r="AC88">
            <v>39433.040000000001</v>
          </cell>
          <cell r="AD88">
            <v>0</v>
          </cell>
          <cell r="AE88">
            <v>34326.120000000003</v>
          </cell>
          <cell r="AF88">
            <v>4651.0200000000004</v>
          </cell>
          <cell r="AG88">
            <v>69932.479999999996</v>
          </cell>
          <cell r="AH88">
            <v>0</v>
          </cell>
          <cell r="AI88">
            <v>89565.37</v>
          </cell>
          <cell r="AJ88">
            <v>70982.710000000006</v>
          </cell>
          <cell r="AK88">
            <v>1127712.81</v>
          </cell>
          <cell r="AL88">
            <v>332.1843768778499</v>
          </cell>
          <cell r="AM88">
            <v>16031437.960000001</v>
          </cell>
          <cell r="AN88">
            <v>354515.64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1655852.25</v>
          </cell>
          <cell r="AT88">
            <v>0</v>
          </cell>
          <cell r="AU88">
            <v>0</v>
          </cell>
          <cell r="AV88">
            <v>302798.17</v>
          </cell>
          <cell r="AW88">
            <v>0</v>
          </cell>
          <cell r="AX88">
            <v>115483.23</v>
          </cell>
          <cell r="AY88">
            <v>0</v>
          </cell>
          <cell r="AZ88">
            <v>302168.09999999998</v>
          </cell>
          <cell r="BA88">
            <v>1189359.04</v>
          </cell>
          <cell r="BB88">
            <v>31609.759999999998</v>
          </cell>
          <cell r="BC88">
            <v>70841.070000000007</v>
          </cell>
          <cell r="BD88">
            <v>0</v>
          </cell>
          <cell r="BE88">
            <v>33302.800000000003</v>
          </cell>
          <cell r="BF88">
            <v>870865.5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20958233.520000007</v>
          </cell>
          <cell r="BM88">
            <v>6173.5556079226135</v>
          </cell>
          <cell r="BN88">
            <v>0</v>
          </cell>
          <cell r="BO88">
            <v>0</v>
          </cell>
          <cell r="BP88">
            <v>0</v>
          </cell>
          <cell r="BQ88">
            <v>11437.08</v>
          </cell>
          <cell r="BR88">
            <v>8722.4599999999991</v>
          </cell>
          <cell r="BS88">
            <v>20159.54</v>
          </cell>
          <cell r="BT88">
            <v>0</v>
          </cell>
          <cell r="BU88">
            <v>0</v>
          </cell>
          <cell r="BV88">
            <v>1551215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852226</v>
          </cell>
          <cell r="CB88">
            <v>19513</v>
          </cell>
          <cell r="CC88">
            <v>0</v>
          </cell>
          <cell r="CD88">
            <v>365804.3</v>
          </cell>
          <cell r="CE88">
            <v>95812.22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61792.160000000003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548371.56000000006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3413</v>
          </cell>
          <cell r="DA88">
            <v>25961</v>
          </cell>
          <cell r="DB88">
            <v>0</v>
          </cell>
          <cell r="DC88">
            <v>0</v>
          </cell>
          <cell r="DD88">
            <v>8498.06</v>
          </cell>
          <cell r="DE88">
            <v>146277.38</v>
          </cell>
          <cell r="DF88">
            <v>32496.9</v>
          </cell>
          <cell r="DG88">
            <v>0</v>
          </cell>
          <cell r="DH88">
            <v>0</v>
          </cell>
          <cell r="DI88">
            <v>0</v>
          </cell>
          <cell r="DJ88">
            <v>7938</v>
          </cell>
          <cell r="DK88">
            <v>0</v>
          </cell>
          <cell r="DL88">
            <v>0</v>
          </cell>
          <cell r="DM88">
            <v>5000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72168.03</v>
          </cell>
          <cell r="DW88">
            <v>3816646.15</v>
          </cell>
          <cell r="DX88">
            <v>1124.2491987840369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20000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905</v>
          </cell>
          <cell r="EO88">
            <v>0</v>
          </cell>
          <cell r="EP88">
            <v>0</v>
          </cell>
          <cell r="EQ88">
            <v>103526.39999999999</v>
          </cell>
          <cell r="ER88">
            <v>124431.4</v>
          </cell>
          <cell r="ES88">
            <v>36.653097053174818</v>
          </cell>
          <cell r="ET88">
            <v>2763196.98</v>
          </cell>
          <cell r="EU88">
            <v>813.94026817169583</v>
          </cell>
        </row>
        <row r="89">
          <cell r="A89" t="str">
            <v>01147</v>
          </cell>
          <cell r="B89" t="str">
            <v>Othello</v>
          </cell>
          <cell r="C89">
            <v>3346.0277777777783</v>
          </cell>
          <cell r="D89">
            <v>31157991.300000001</v>
          </cell>
          <cell r="E89">
            <v>9311.9344396755678</v>
          </cell>
          <cell r="F89">
            <v>32741376.98</v>
          </cell>
          <cell r="G89">
            <v>9785.1479887428704</v>
          </cell>
          <cell r="H89">
            <v>2031897.18</v>
          </cell>
          <cell r="I89">
            <v>0</v>
          </cell>
          <cell r="J89">
            <v>11215.53</v>
          </cell>
          <cell r="K89">
            <v>0</v>
          </cell>
          <cell r="L89">
            <v>0</v>
          </cell>
          <cell r="M89">
            <v>0</v>
          </cell>
          <cell r="N89">
            <v>610.60841262857275</v>
          </cell>
          <cell r="O89">
            <v>23953.18</v>
          </cell>
          <cell r="P89">
            <v>0</v>
          </cell>
          <cell r="Q89">
            <v>0</v>
          </cell>
          <cell r="R89">
            <v>35000</v>
          </cell>
          <cell r="S89">
            <v>0</v>
          </cell>
          <cell r="T89">
            <v>9936</v>
          </cell>
          <cell r="U89">
            <v>0</v>
          </cell>
          <cell r="V89">
            <v>13394.13</v>
          </cell>
          <cell r="W89">
            <v>0</v>
          </cell>
          <cell r="X89">
            <v>0</v>
          </cell>
          <cell r="Y89">
            <v>0</v>
          </cell>
          <cell r="Z89">
            <v>8315.69</v>
          </cell>
          <cell r="AA89">
            <v>206253.2</v>
          </cell>
          <cell r="AB89">
            <v>2991.12</v>
          </cell>
          <cell r="AC89">
            <v>66672.570000000007</v>
          </cell>
          <cell r="AD89">
            <v>0</v>
          </cell>
          <cell r="AE89">
            <v>1434.82</v>
          </cell>
          <cell r="AF89">
            <v>4807.8999999999996</v>
          </cell>
          <cell r="AG89">
            <v>13796</v>
          </cell>
          <cell r="AH89">
            <v>1382.82</v>
          </cell>
          <cell r="AI89">
            <v>13911.03</v>
          </cell>
          <cell r="AJ89">
            <v>24668.07</v>
          </cell>
          <cell r="AK89">
            <v>426516.53000000009</v>
          </cell>
          <cell r="AL89">
            <v>127.46951260615822</v>
          </cell>
          <cell r="AM89">
            <v>15429206.52</v>
          </cell>
          <cell r="AN89">
            <v>356754.96</v>
          </cell>
          <cell r="AO89">
            <v>2456981.2799999998</v>
          </cell>
          <cell r="AP89">
            <v>0</v>
          </cell>
          <cell r="AQ89">
            <v>0</v>
          </cell>
          <cell r="AR89">
            <v>13796.45</v>
          </cell>
          <cell r="AS89">
            <v>1605013.22</v>
          </cell>
          <cell r="AT89">
            <v>0</v>
          </cell>
          <cell r="AU89">
            <v>0</v>
          </cell>
          <cell r="AV89">
            <v>1178550.51</v>
          </cell>
          <cell r="AW89">
            <v>0</v>
          </cell>
          <cell r="AX89">
            <v>162255.28</v>
          </cell>
          <cell r="AY89">
            <v>0</v>
          </cell>
          <cell r="AZ89">
            <v>1185402.98</v>
          </cell>
          <cell r="BA89">
            <v>1132539.52</v>
          </cell>
          <cell r="BB89">
            <v>31030.53</v>
          </cell>
          <cell r="BC89">
            <v>52561.96</v>
          </cell>
          <cell r="BD89">
            <v>0</v>
          </cell>
          <cell r="BE89">
            <v>65526.65</v>
          </cell>
          <cell r="BF89">
            <v>648741.12</v>
          </cell>
          <cell r="BG89">
            <v>47316.68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24365677.660000004</v>
          </cell>
          <cell r="BM89">
            <v>7281.9711246336865</v>
          </cell>
          <cell r="BN89">
            <v>0</v>
          </cell>
          <cell r="BO89">
            <v>0</v>
          </cell>
          <cell r="BP89">
            <v>0</v>
          </cell>
          <cell r="BQ89">
            <v>3400.11</v>
          </cell>
          <cell r="BR89">
            <v>0</v>
          </cell>
          <cell r="BS89">
            <v>3400.11</v>
          </cell>
          <cell r="BT89">
            <v>2335</v>
          </cell>
          <cell r="BU89">
            <v>0</v>
          </cell>
          <cell r="BV89">
            <v>1419864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585737.18000000005</v>
          </cell>
          <cell r="CB89">
            <v>32024.400000000001</v>
          </cell>
          <cell r="CC89">
            <v>0</v>
          </cell>
          <cell r="CD89">
            <v>1311224.5900000001</v>
          </cell>
          <cell r="CE89">
            <v>318340.08</v>
          </cell>
          <cell r="CF89">
            <v>184979.54</v>
          </cell>
          <cell r="CG89">
            <v>244359</v>
          </cell>
          <cell r="CH89">
            <v>0</v>
          </cell>
          <cell r="CI89">
            <v>0</v>
          </cell>
          <cell r="CJ89">
            <v>0</v>
          </cell>
          <cell r="CK89">
            <v>277205.84999999998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39744.980000000003</v>
          </cell>
          <cell r="CQ89">
            <v>1326198.2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16888.95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113329.45</v>
          </cell>
          <cell r="DW89">
            <v>5875631.330000001</v>
          </cell>
          <cell r="DX89">
            <v>1756.0019582091536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30438.75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30438.75</v>
          </cell>
          <cell r="ES89">
            <v>9.0969806652996485</v>
          </cell>
          <cell r="ET89">
            <v>9000186.6199999992</v>
          </cell>
          <cell r="EU89">
            <v>2689.812284217604</v>
          </cell>
        </row>
        <row r="90">
          <cell r="A90" t="str">
            <v>21401</v>
          </cell>
          <cell r="B90" t="str">
            <v>Centralia</v>
          </cell>
          <cell r="C90">
            <v>3316.7855555555557</v>
          </cell>
          <cell r="D90">
            <v>32526809.600000001</v>
          </cell>
          <cell r="E90">
            <v>9806.7267404484992</v>
          </cell>
          <cell r="F90">
            <v>32851402.760000002</v>
          </cell>
          <cell r="G90">
            <v>9904.5905168558456</v>
          </cell>
          <cell r="H90">
            <v>4271618.83</v>
          </cell>
          <cell r="I90">
            <v>0</v>
          </cell>
          <cell r="J90">
            <v>0</v>
          </cell>
          <cell r="K90">
            <v>45689.89</v>
          </cell>
          <cell r="L90">
            <v>0</v>
          </cell>
          <cell r="M90">
            <v>0</v>
          </cell>
          <cell r="N90">
            <v>1301.6544626373525</v>
          </cell>
          <cell r="O90">
            <v>19611.3</v>
          </cell>
          <cell r="P90">
            <v>0</v>
          </cell>
          <cell r="Q90">
            <v>0</v>
          </cell>
          <cell r="R90">
            <v>25905</v>
          </cell>
          <cell r="S90">
            <v>0</v>
          </cell>
          <cell r="T90">
            <v>0</v>
          </cell>
          <cell r="U90">
            <v>27649.63</v>
          </cell>
          <cell r="V90">
            <v>4205.76</v>
          </cell>
          <cell r="W90">
            <v>5217.87</v>
          </cell>
          <cell r="X90">
            <v>0</v>
          </cell>
          <cell r="Y90">
            <v>0</v>
          </cell>
          <cell r="Z90">
            <v>0</v>
          </cell>
          <cell r="AA90">
            <v>230823.43</v>
          </cell>
          <cell r="AB90">
            <v>15988.35</v>
          </cell>
          <cell r="AC90">
            <v>27148.82</v>
          </cell>
          <cell r="AD90">
            <v>0</v>
          </cell>
          <cell r="AE90">
            <v>53326.63</v>
          </cell>
          <cell r="AF90">
            <v>3516.43</v>
          </cell>
          <cell r="AG90">
            <v>16665.12</v>
          </cell>
          <cell r="AH90">
            <v>16</v>
          </cell>
          <cell r="AI90">
            <v>51842.48</v>
          </cell>
          <cell r="AJ90">
            <v>0</v>
          </cell>
          <cell r="AK90">
            <v>481916.81999999995</v>
          </cell>
          <cell r="AL90">
            <v>145.29634549113314</v>
          </cell>
          <cell r="AM90">
            <v>14334048.02</v>
          </cell>
          <cell r="AN90">
            <v>679972.49</v>
          </cell>
          <cell r="AO90">
            <v>740803.24</v>
          </cell>
          <cell r="AP90">
            <v>450711.9</v>
          </cell>
          <cell r="AQ90">
            <v>0</v>
          </cell>
          <cell r="AR90">
            <v>1654.02</v>
          </cell>
          <cell r="AS90">
            <v>2255431.7999999998</v>
          </cell>
          <cell r="AT90">
            <v>0</v>
          </cell>
          <cell r="AU90">
            <v>0</v>
          </cell>
          <cell r="AV90">
            <v>752751.91</v>
          </cell>
          <cell r="AW90">
            <v>0</v>
          </cell>
          <cell r="AX90">
            <v>89150.31</v>
          </cell>
          <cell r="AY90">
            <v>0</v>
          </cell>
          <cell r="AZ90">
            <v>235623.88</v>
          </cell>
          <cell r="BA90">
            <v>1167829.17</v>
          </cell>
          <cell r="BB90">
            <v>30682.17</v>
          </cell>
          <cell r="BC90">
            <v>55601.65</v>
          </cell>
          <cell r="BD90">
            <v>0</v>
          </cell>
          <cell r="BE90">
            <v>39644.86</v>
          </cell>
          <cell r="BF90">
            <v>893443.67</v>
          </cell>
          <cell r="BG90">
            <v>2908.81</v>
          </cell>
          <cell r="BH90">
            <v>0</v>
          </cell>
          <cell r="BI90">
            <v>0</v>
          </cell>
          <cell r="BJ90">
            <v>0</v>
          </cell>
          <cell r="BK90">
            <v>23019.72</v>
          </cell>
          <cell r="BL90">
            <v>21753277.619999994</v>
          </cell>
          <cell r="BM90">
            <v>6558.542075041194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603771.71</v>
          </cell>
          <cell r="BS90">
            <v>603771.71</v>
          </cell>
          <cell r="BT90">
            <v>0</v>
          </cell>
          <cell r="BU90">
            <v>0</v>
          </cell>
          <cell r="BV90">
            <v>1497599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755323.82</v>
          </cell>
          <cell r="CB90">
            <v>31152.86</v>
          </cell>
          <cell r="CC90">
            <v>0</v>
          </cell>
          <cell r="CD90">
            <v>915283.65</v>
          </cell>
          <cell r="CE90">
            <v>301631.59999999998</v>
          </cell>
          <cell r="CF90">
            <v>63115.35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48461.9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960096.63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17482.82</v>
          </cell>
          <cell r="DE90">
            <v>0</v>
          </cell>
          <cell r="DF90">
            <v>77613.02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27784.25</v>
          </cell>
          <cell r="DQ90">
            <v>0</v>
          </cell>
          <cell r="DR90">
            <v>0</v>
          </cell>
          <cell r="DS90">
            <v>7008.77</v>
          </cell>
          <cell r="DT90">
            <v>0</v>
          </cell>
          <cell r="DU90">
            <v>0</v>
          </cell>
          <cell r="DV90">
            <v>83552.42</v>
          </cell>
          <cell r="DW90">
            <v>5389877.7999999989</v>
          </cell>
          <cell r="DX90">
            <v>1625.0305332438666</v>
          </cell>
          <cell r="DY90">
            <v>29665.22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23714.720000000001</v>
          </cell>
          <cell r="EH90">
            <v>0</v>
          </cell>
          <cell r="EI90">
            <v>710491.6</v>
          </cell>
          <cell r="EJ90">
            <v>0</v>
          </cell>
          <cell r="EK90">
            <v>0</v>
          </cell>
          <cell r="EL90">
            <v>11373</v>
          </cell>
          <cell r="EM90">
            <v>0</v>
          </cell>
          <cell r="EN90">
            <v>1932.5</v>
          </cell>
          <cell r="EO90">
            <v>79469.539999999994</v>
          </cell>
          <cell r="EP90">
            <v>52375.22</v>
          </cell>
          <cell r="EQ90">
            <v>0</v>
          </cell>
          <cell r="ER90">
            <v>909021.8</v>
          </cell>
          <cell r="ES90">
            <v>274.06710044229573</v>
          </cell>
          <cell r="ET90">
            <v>2560643.89</v>
          </cell>
          <cell r="EU90">
            <v>772.0257602156305</v>
          </cell>
        </row>
        <row r="91">
          <cell r="A91" t="str">
            <v>39202</v>
          </cell>
          <cell r="B91" t="str">
            <v>Toppenish</v>
          </cell>
          <cell r="C91">
            <v>3285.4711111111114</v>
          </cell>
          <cell r="D91">
            <v>34361967.259999998</v>
          </cell>
          <cell r="E91">
            <v>10458.764085245341</v>
          </cell>
          <cell r="F91">
            <v>35398800.5</v>
          </cell>
          <cell r="G91">
            <v>10774.345383919233</v>
          </cell>
          <cell r="H91">
            <v>840125.01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255.70914538216061</v>
          </cell>
          <cell r="O91">
            <v>2027</v>
          </cell>
          <cell r="P91">
            <v>0</v>
          </cell>
          <cell r="Q91">
            <v>0</v>
          </cell>
          <cell r="R91">
            <v>21853</v>
          </cell>
          <cell r="S91">
            <v>0</v>
          </cell>
          <cell r="T91">
            <v>0</v>
          </cell>
          <cell r="U91">
            <v>0</v>
          </cell>
          <cell r="V91">
            <v>98138.559999999998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93937.85</v>
          </cell>
          <cell r="AB91">
            <v>0</v>
          </cell>
          <cell r="AC91">
            <v>50542.400000000001</v>
          </cell>
          <cell r="AD91">
            <v>0</v>
          </cell>
          <cell r="AE91">
            <v>417953.68</v>
          </cell>
          <cell r="AF91">
            <v>4022.15</v>
          </cell>
          <cell r="AG91">
            <v>21479.96</v>
          </cell>
          <cell r="AH91">
            <v>2366.46</v>
          </cell>
          <cell r="AI91">
            <v>98375.52</v>
          </cell>
          <cell r="AJ91">
            <v>589670.36</v>
          </cell>
          <cell r="AK91">
            <v>1400366.94</v>
          </cell>
          <cell r="AL91">
            <v>426.23017906446017</v>
          </cell>
          <cell r="AM91">
            <v>15746197.25</v>
          </cell>
          <cell r="AN91">
            <v>0</v>
          </cell>
          <cell r="AO91">
            <v>3121875.4</v>
          </cell>
          <cell r="AP91">
            <v>0</v>
          </cell>
          <cell r="AQ91">
            <v>0</v>
          </cell>
          <cell r="AR91">
            <v>74554.350000000006</v>
          </cell>
          <cell r="AS91">
            <v>1923286.46</v>
          </cell>
          <cell r="AT91">
            <v>0</v>
          </cell>
          <cell r="AU91">
            <v>0</v>
          </cell>
          <cell r="AV91">
            <v>1326484.26</v>
          </cell>
          <cell r="AW91">
            <v>0</v>
          </cell>
          <cell r="AX91">
            <v>424519.19</v>
          </cell>
          <cell r="AY91">
            <v>0</v>
          </cell>
          <cell r="AZ91">
            <v>1036634.11</v>
          </cell>
          <cell r="BA91">
            <v>1086026.3799999999</v>
          </cell>
          <cell r="BB91">
            <v>30365.79</v>
          </cell>
          <cell r="BC91">
            <v>0</v>
          </cell>
          <cell r="BD91">
            <v>0</v>
          </cell>
          <cell r="BE91">
            <v>70411.08</v>
          </cell>
          <cell r="BF91">
            <v>503712.45</v>
          </cell>
          <cell r="BG91">
            <v>0</v>
          </cell>
          <cell r="BH91">
            <v>0</v>
          </cell>
          <cell r="BI91">
            <v>0</v>
          </cell>
          <cell r="BJ91">
            <v>53012.38</v>
          </cell>
          <cell r="BK91">
            <v>0</v>
          </cell>
          <cell r="BL91">
            <v>25397079.099999998</v>
          </cell>
          <cell r="BM91">
            <v>7730.1179164564246</v>
          </cell>
          <cell r="BN91">
            <v>110.18</v>
          </cell>
          <cell r="BO91">
            <v>0</v>
          </cell>
          <cell r="BP91">
            <v>42362.43</v>
          </cell>
          <cell r="BQ91">
            <v>0</v>
          </cell>
          <cell r="BR91">
            <v>94313.64</v>
          </cell>
          <cell r="BS91">
            <v>136786.25</v>
          </cell>
          <cell r="BT91">
            <v>1171.3</v>
          </cell>
          <cell r="BU91">
            <v>0</v>
          </cell>
          <cell r="BV91">
            <v>1179832.96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660970</v>
          </cell>
          <cell r="CB91">
            <v>42927</v>
          </cell>
          <cell r="CC91">
            <v>0</v>
          </cell>
          <cell r="CD91">
            <v>1715105.28</v>
          </cell>
          <cell r="CE91">
            <v>335596.1</v>
          </cell>
          <cell r="CF91">
            <v>280780.09000000003</v>
          </cell>
          <cell r="CG91">
            <v>504000</v>
          </cell>
          <cell r="CH91">
            <v>0</v>
          </cell>
          <cell r="CI91">
            <v>0</v>
          </cell>
          <cell r="CJ91">
            <v>0</v>
          </cell>
          <cell r="CK91">
            <v>210262.39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18856.12</v>
          </cell>
          <cell r="CQ91">
            <v>1626246.35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115586</v>
          </cell>
          <cell r="DB91">
            <v>0</v>
          </cell>
          <cell r="DC91">
            <v>0</v>
          </cell>
          <cell r="DD91">
            <v>365371.2</v>
          </cell>
          <cell r="DE91">
            <v>260361.95</v>
          </cell>
          <cell r="DF91">
            <v>5262</v>
          </cell>
          <cell r="DG91">
            <v>0</v>
          </cell>
          <cell r="DH91">
            <v>0</v>
          </cell>
          <cell r="DI91">
            <v>0</v>
          </cell>
          <cell r="DJ91">
            <v>11800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23391.24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116923.22</v>
          </cell>
          <cell r="DW91">
            <v>7611229.4500000002</v>
          </cell>
          <cell r="DX91">
            <v>2316.6325901511163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150000</v>
          </cell>
          <cell r="ER91">
            <v>150000</v>
          </cell>
          <cell r="ES91">
            <v>45.65555286507194</v>
          </cell>
          <cell r="ET91">
            <v>3083335.05</v>
          </cell>
          <cell r="EU91">
            <v>938.47577584002818</v>
          </cell>
        </row>
        <row r="92">
          <cell r="A92" t="str">
            <v>39200</v>
          </cell>
          <cell r="B92" t="str">
            <v>Grandview</v>
          </cell>
          <cell r="C92">
            <v>3278.7544444444447</v>
          </cell>
          <cell r="D92">
            <v>30695588.010000002</v>
          </cell>
          <cell r="E92">
            <v>9361.9661155201557</v>
          </cell>
          <cell r="F92">
            <v>31764401.960000001</v>
          </cell>
          <cell r="G92">
            <v>9687.9478162269606</v>
          </cell>
          <cell r="H92">
            <v>870980.94</v>
          </cell>
          <cell r="I92">
            <v>0</v>
          </cell>
          <cell r="J92">
            <v>698.45</v>
          </cell>
          <cell r="K92">
            <v>0</v>
          </cell>
          <cell r="L92">
            <v>0</v>
          </cell>
          <cell r="M92">
            <v>42022.22</v>
          </cell>
          <cell r="N92">
            <v>278.6733881667123</v>
          </cell>
          <cell r="O92">
            <v>0</v>
          </cell>
          <cell r="P92">
            <v>0</v>
          </cell>
          <cell r="Q92">
            <v>0</v>
          </cell>
          <cell r="R92">
            <v>34377.5</v>
          </cell>
          <cell r="S92">
            <v>0</v>
          </cell>
          <cell r="T92">
            <v>0</v>
          </cell>
          <cell r="U92">
            <v>0</v>
          </cell>
          <cell r="V92">
            <v>5135.55</v>
          </cell>
          <cell r="W92">
            <v>36636.11</v>
          </cell>
          <cell r="X92">
            <v>0</v>
          </cell>
          <cell r="Y92">
            <v>0</v>
          </cell>
          <cell r="Z92">
            <v>2466.9499999999998</v>
          </cell>
          <cell r="AA92">
            <v>133084.88</v>
          </cell>
          <cell r="AB92">
            <v>0</v>
          </cell>
          <cell r="AC92">
            <v>83591.33</v>
          </cell>
          <cell r="AD92">
            <v>0</v>
          </cell>
          <cell r="AE92">
            <v>8319.7800000000007</v>
          </cell>
          <cell r="AF92">
            <v>4936.7</v>
          </cell>
          <cell r="AG92">
            <v>12179</v>
          </cell>
          <cell r="AH92">
            <v>0</v>
          </cell>
          <cell r="AI92">
            <v>96553.18</v>
          </cell>
          <cell r="AJ92">
            <v>65560.41</v>
          </cell>
          <cell r="AK92">
            <v>482841.39</v>
          </cell>
          <cell r="AL92">
            <v>147.26366313223957</v>
          </cell>
          <cell r="AM92">
            <v>15042448.199999999</v>
          </cell>
          <cell r="AN92">
            <v>476781.02</v>
          </cell>
          <cell r="AO92">
            <v>2926242.68</v>
          </cell>
          <cell r="AP92">
            <v>0</v>
          </cell>
          <cell r="AQ92">
            <v>0</v>
          </cell>
          <cell r="AR92">
            <v>0</v>
          </cell>
          <cell r="AS92">
            <v>1801543.77</v>
          </cell>
          <cell r="AT92">
            <v>0</v>
          </cell>
          <cell r="AU92">
            <v>7803.06</v>
          </cell>
          <cell r="AV92">
            <v>1092974.32</v>
          </cell>
          <cell r="AW92">
            <v>0</v>
          </cell>
          <cell r="AX92">
            <v>306145.23</v>
          </cell>
          <cell r="AY92">
            <v>0</v>
          </cell>
          <cell r="AZ92">
            <v>881308.57</v>
          </cell>
          <cell r="BA92">
            <v>1453207.73</v>
          </cell>
          <cell r="BB92">
            <v>30257.64</v>
          </cell>
          <cell r="BC92">
            <v>71755.81</v>
          </cell>
          <cell r="BD92">
            <v>0</v>
          </cell>
          <cell r="BE92">
            <v>58381.25</v>
          </cell>
          <cell r="BF92">
            <v>434688.5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24583537.779999997</v>
          </cell>
          <cell r="BM92">
            <v>7497.8282748970714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96086.85</v>
          </cell>
          <cell r="BS92">
            <v>96086.85</v>
          </cell>
          <cell r="BT92">
            <v>114.63</v>
          </cell>
          <cell r="BU92">
            <v>0</v>
          </cell>
          <cell r="BV92">
            <v>889941.62</v>
          </cell>
          <cell r="BW92">
            <v>12586.45</v>
          </cell>
          <cell r="BX92">
            <v>0</v>
          </cell>
          <cell r="BY92">
            <v>0</v>
          </cell>
          <cell r="BZ92">
            <v>0</v>
          </cell>
          <cell r="CA92">
            <v>633194</v>
          </cell>
          <cell r="CB92">
            <v>40337</v>
          </cell>
          <cell r="CC92">
            <v>0</v>
          </cell>
          <cell r="CD92">
            <v>1151574.6100000001</v>
          </cell>
          <cell r="CE92">
            <v>332729.13</v>
          </cell>
          <cell r="CF92">
            <v>292270.84000000003</v>
          </cell>
          <cell r="CG92">
            <v>379000</v>
          </cell>
          <cell r="CH92">
            <v>0</v>
          </cell>
          <cell r="CI92">
            <v>0</v>
          </cell>
          <cell r="CJ92">
            <v>0</v>
          </cell>
          <cell r="CK92">
            <v>168763.22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32865.800000000003</v>
          </cell>
          <cell r="CQ92">
            <v>1206332.3400000001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318724.14</v>
          </cell>
          <cell r="DE92">
            <v>54690.31</v>
          </cell>
          <cell r="DF92">
            <v>17283.25</v>
          </cell>
          <cell r="DG92">
            <v>0</v>
          </cell>
          <cell r="DH92">
            <v>0</v>
          </cell>
          <cell r="DI92">
            <v>0</v>
          </cell>
          <cell r="DJ92">
            <v>2400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86678.31</v>
          </cell>
          <cell r="DW92">
            <v>5715572.4999999981</v>
          </cell>
          <cell r="DX92">
            <v>1743.2145642027335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66244.38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2504.3000000000002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68748.680000000008</v>
          </cell>
          <cell r="ES92">
            <v>20.967925828202375</v>
          </cell>
          <cell r="ET92">
            <v>4081891.64</v>
          </cell>
          <cell r="EU92">
            <v>1244.9519197500133</v>
          </cell>
        </row>
        <row r="93">
          <cell r="A93" t="str">
            <v>39119</v>
          </cell>
          <cell r="B93" t="str">
            <v>Selah</v>
          </cell>
          <cell r="C93">
            <v>3258.0444444444438</v>
          </cell>
          <cell r="D93">
            <v>30965702.460000001</v>
          </cell>
          <cell r="E93">
            <v>9504.3830702807427</v>
          </cell>
          <cell r="F93">
            <v>31179867.219999999</v>
          </cell>
          <cell r="G93">
            <v>9570.1172134613826</v>
          </cell>
          <cell r="H93">
            <v>4181889.67</v>
          </cell>
          <cell r="I93">
            <v>0</v>
          </cell>
          <cell r="J93">
            <v>5178.24</v>
          </cell>
          <cell r="K93">
            <v>0</v>
          </cell>
          <cell r="L93">
            <v>0</v>
          </cell>
          <cell r="M93">
            <v>35792.06</v>
          </cell>
          <cell r="N93">
            <v>1296.1333223064962</v>
          </cell>
          <cell r="O93">
            <v>11174.18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17012</v>
          </cell>
          <cell r="U93">
            <v>0</v>
          </cell>
          <cell r="V93">
            <v>7557.64</v>
          </cell>
          <cell r="W93">
            <v>0</v>
          </cell>
          <cell r="X93">
            <v>0</v>
          </cell>
          <cell r="Y93">
            <v>0</v>
          </cell>
          <cell r="Z93">
            <v>9222.17</v>
          </cell>
          <cell r="AA93">
            <v>516531.98</v>
          </cell>
          <cell r="AB93">
            <v>0</v>
          </cell>
          <cell r="AC93">
            <v>63293.72</v>
          </cell>
          <cell r="AD93">
            <v>0</v>
          </cell>
          <cell r="AE93">
            <v>686.53</v>
          </cell>
          <cell r="AF93">
            <v>6326.1</v>
          </cell>
          <cell r="AG93">
            <v>4504.45</v>
          </cell>
          <cell r="AH93">
            <v>2470.16</v>
          </cell>
          <cell r="AI93">
            <v>22017.48</v>
          </cell>
          <cell r="AJ93">
            <v>14257.17</v>
          </cell>
          <cell r="AK93">
            <v>675053.58</v>
          </cell>
          <cell r="AL93">
            <v>207.19593962295039</v>
          </cell>
          <cell r="AM93">
            <v>14813655.77</v>
          </cell>
          <cell r="AN93">
            <v>470759.06</v>
          </cell>
          <cell r="AO93">
            <v>1756943</v>
          </cell>
          <cell r="AP93">
            <v>0</v>
          </cell>
          <cell r="AQ93">
            <v>0</v>
          </cell>
          <cell r="AR93">
            <v>66159.41</v>
          </cell>
          <cell r="AS93">
            <v>2020239.06</v>
          </cell>
          <cell r="AT93">
            <v>141090.20000000001</v>
          </cell>
          <cell r="AU93">
            <v>8723.4500000000007</v>
          </cell>
          <cell r="AV93">
            <v>351698.81</v>
          </cell>
          <cell r="AW93">
            <v>0</v>
          </cell>
          <cell r="AX93">
            <v>143436.53</v>
          </cell>
          <cell r="AY93">
            <v>0</v>
          </cell>
          <cell r="AZ93">
            <v>150807.35</v>
          </cell>
          <cell r="BA93">
            <v>1499086.6</v>
          </cell>
          <cell r="BB93">
            <v>30391.71</v>
          </cell>
          <cell r="BC93">
            <v>70374.210000000006</v>
          </cell>
          <cell r="BD93">
            <v>0</v>
          </cell>
          <cell r="BE93">
            <v>22416.38</v>
          </cell>
          <cell r="BF93">
            <v>577676.30000000005</v>
          </cell>
          <cell r="BG93">
            <v>437580</v>
          </cell>
          <cell r="BH93">
            <v>0</v>
          </cell>
          <cell r="BI93">
            <v>0</v>
          </cell>
          <cell r="BJ93">
            <v>5000</v>
          </cell>
          <cell r="BK93">
            <v>0</v>
          </cell>
          <cell r="BL93">
            <v>22566037.84</v>
          </cell>
          <cell r="BM93">
            <v>6926.2523040405986</v>
          </cell>
          <cell r="BN93">
            <v>112.69</v>
          </cell>
          <cell r="BO93">
            <v>0</v>
          </cell>
          <cell r="BP93">
            <v>0</v>
          </cell>
          <cell r="BQ93">
            <v>0</v>
          </cell>
          <cell r="BR93">
            <v>94875.94</v>
          </cell>
          <cell r="BS93">
            <v>94988.63</v>
          </cell>
          <cell r="BT93">
            <v>17311.5</v>
          </cell>
          <cell r="BU93">
            <v>0</v>
          </cell>
          <cell r="BV93">
            <v>1481713</v>
          </cell>
          <cell r="BW93">
            <v>0</v>
          </cell>
          <cell r="BX93">
            <v>0</v>
          </cell>
          <cell r="BY93">
            <v>0</v>
          </cell>
          <cell r="BZ93">
            <v>72470.789999999994</v>
          </cell>
          <cell r="CA93">
            <v>658028.82999999996</v>
          </cell>
          <cell r="CB93">
            <v>20593.84</v>
          </cell>
          <cell r="CC93">
            <v>0</v>
          </cell>
          <cell r="CD93">
            <v>542968.04</v>
          </cell>
          <cell r="CE93">
            <v>136462.82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27930.240000000002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548850.78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42818.81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1950.02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69828.53</v>
          </cell>
          <cell r="DW93">
            <v>3715915.8299999996</v>
          </cell>
          <cell r="DX93">
            <v>1140.5356474913378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2885419.26</v>
          </cell>
          <cell r="EU93">
            <v>885.62918928873501</v>
          </cell>
        </row>
        <row r="94">
          <cell r="A94" t="str">
            <v>14005</v>
          </cell>
          <cell r="B94" t="str">
            <v>Aberdeen</v>
          </cell>
          <cell r="C94">
            <v>3256.37</v>
          </cell>
          <cell r="D94">
            <v>35151044.130000003</v>
          </cell>
          <cell r="E94">
            <v>10794.548570954776</v>
          </cell>
          <cell r="F94">
            <v>36004364.310000002</v>
          </cell>
          <cell r="G94">
            <v>11056.595015308458</v>
          </cell>
          <cell r="H94">
            <v>4395079.16</v>
          </cell>
          <cell r="I94">
            <v>47.22</v>
          </cell>
          <cell r="J94">
            <v>0</v>
          </cell>
          <cell r="K94">
            <v>27715.07</v>
          </cell>
          <cell r="L94">
            <v>0</v>
          </cell>
          <cell r="M94">
            <v>0</v>
          </cell>
          <cell r="N94">
            <v>1358.2121964027431</v>
          </cell>
          <cell r="O94">
            <v>20486.98</v>
          </cell>
          <cell r="P94">
            <v>4932.55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15250</v>
          </cell>
          <cell r="V94">
            <v>88037.73</v>
          </cell>
          <cell r="W94">
            <v>112293.02</v>
          </cell>
          <cell r="X94">
            <v>0</v>
          </cell>
          <cell r="Y94">
            <v>2714.4</v>
          </cell>
          <cell r="Z94">
            <v>0</v>
          </cell>
          <cell r="AA94">
            <v>361161.01</v>
          </cell>
          <cell r="AB94">
            <v>22161.32</v>
          </cell>
          <cell r="AC94">
            <v>19651.77</v>
          </cell>
          <cell r="AD94">
            <v>0</v>
          </cell>
          <cell r="AE94">
            <v>94180.89</v>
          </cell>
          <cell r="AF94">
            <v>3650.18</v>
          </cell>
          <cell r="AG94">
            <v>70588.06</v>
          </cell>
          <cell r="AH94">
            <v>1324.9</v>
          </cell>
          <cell r="AI94">
            <v>1342.2</v>
          </cell>
          <cell r="AJ94">
            <v>12397.97</v>
          </cell>
          <cell r="AK94">
            <v>830172.97999999986</v>
          </cell>
          <cell r="AL94">
            <v>254.93816120404006</v>
          </cell>
          <cell r="AM94">
            <v>15354020.99</v>
          </cell>
          <cell r="AN94">
            <v>514418.82</v>
          </cell>
          <cell r="AO94">
            <v>1926311.6</v>
          </cell>
          <cell r="AP94">
            <v>0</v>
          </cell>
          <cell r="AQ94">
            <v>0</v>
          </cell>
          <cell r="AR94">
            <v>0</v>
          </cell>
          <cell r="AS94">
            <v>2350753.86</v>
          </cell>
          <cell r="AT94">
            <v>0</v>
          </cell>
          <cell r="AU94">
            <v>0</v>
          </cell>
          <cell r="AV94">
            <v>663210.4</v>
          </cell>
          <cell r="AW94">
            <v>243845.7</v>
          </cell>
          <cell r="AX94">
            <v>292687.56</v>
          </cell>
          <cell r="AY94">
            <v>0</v>
          </cell>
          <cell r="AZ94">
            <v>228295.13</v>
          </cell>
          <cell r="BA94">
            <v>1182835.6000000001</v>
          </cell>
          <cell r="BB94">
            <v>29713.82</v>
          </cell>
          <cell r="BC94">
            <v>63708.81</v>
          </cell>
          <cell r="BD94">
            <v>0</v>
          </cell>
          <cell r="BE94">
            <v>73553.429999999993</v>
          </cell>
          <cell r="BF94">
            <v>466018.98</v>
          </cell>
          <cell r="BG94">
            <v>1342830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24732204.699999996</v>
          </cell>
          <cell r="BM94">
            <v>7595.0228935901005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84812.89</v>
          </cell>
          <cell r="BS94">
            <v>84812.89</v>
          </cell>
          <cell r="BT94">
            <v>0</v>
          </cell>
          <cell r="BU94">
            <v>0</v>
          </cell>
          <cell r="BV94">
            <v>1469949</v>
          </cell>
          <cell r="BW94">
            <v>0</v>
          </cell>
          <cell r="BX94">
            <v>0</v>
          </cell>
          <cell r="BY94">
            <v>0</v>
          </cell>
          <cell r="BZ94">
            <v>9838.2199999999993</v>
          </cell>
          <cell r="CA94">
            <v>833601</v>
          </cell>
          <cell r="CB94">
            <v>53634</v>
          </cell>
          <cell r="CC94">
            <v>0</v>
          </cell>
          <cell r="CD94">
            <v>959973.25</v>
          </cell>
          <cell r="CE94">
            <v>747856.69</v>
          </cell>
          <cell r="CF94">
            <v>57601.919999999998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31166.560000000001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22029.16</v>
          </cell>
          <cell r="CQ94">
            <v>1070267.06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48398.94</v>
          </cell>
          <cell r="DB94">
            <v>0</v>
          </cell>
          <cell r="DC94">
            <v>0</v>
          </cell>
          <cell r="DD94">
            <v>0</v>
          </cell>
          <cell r="DE94">
            <v>154606.17000000001</v>
          </cell>
          <cell r="DF94">
            <v>75958.31</v>
          </cell>
          <cell r="DG94">
            <v>0</v>
          </cell>
          <cell r="DH94">
            <v>0</v>
          </cell>
          <cell r="DI94">
            <v>4670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98768.81</v>
          </cell>
          <cell r="DW94">
            <v>5723131.9799999986</v>
          </cell>
          <cell r="DX94">
            <v>1757.5189490137789</v>
          </cell>
          <cell r="DY94">
            <v>1612.01</v>
          </cell>
          <cell r="DZ94">
            <v>42669.4</v>
          </cell>
          <cell r="EA94">
            <v>0</v>
          </cell>
          <cell r="EB94">
            <v>0</v>
          </cell>
          <cell r="EC94">
            <v>0</v>
          </cell>
          <cell r="ED94">
            <v>995.5</v>
          </cell>
          <cell r="EE94">
            <v>0</v>
          </cell>
          <cell r="EF94">
            <v>185987</v>
          </cell>
          <cell r="EG94">
            <v>0</v>
          </cell>
          <cell r="EH94">
            <v>64749.29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296013.2</v>
          </cell>
          <cell r="ES94">
            <v>90.902815097792953</v>
          </cell>
          <cell r="ET94">
            <v>2555594.41</v>
          </cell>
          <cell r="EU94">
            <v>784.79853640710371</v>
          </cell>
        </row>
        <row r="95">
          <cell r="A95" t="str">
            <v>39207</v>
          </cell>
          <cell r="B95" t="str">
            <v>Wapato</v>
          </cell>
          <cell r="C95">
            <v>3160.3166666666666</v>
          </cell>
          <cell r="D95">
            <v>35126399.460000001</v>
          </cell>
          <cell r="E95">
            <v>11114.835367763779</v>
          </cell>
          <cell r="F95">
            <v>34712901.350000001</v>
          </cell>
          <cell r="G95">
            <v>10983.994647160887</v>
          </cell>
          <cell r="H95">
            <v>589888.05000000005</v>
          </cell>
          <cell r="I95">
            <v>0</v>
          </cell>
          <cell r="J95">
            <v>332.91</v>
          </cell>
          <cell r="K95">
            <v>0</v>
          </cell>
          <cell r="L95">
            <v>0</v>
          </cell>
          <cell r="M95">
            <v>0</v>
          </cell>
          <cell r="N95">
            <v>186.76006940232784</v>
          </cell>
          <cell r="O95">
            <v>0</v>
          </cell>
          <cell r="P95">
            <v>0</v>
          </cell>
          <cell r="Q95">
            <v>0</v>
          </cell>
          <cell r="R95">
            <v>29650</v>
          </cell>
          <cell r="S95">
            <v>0</v>
          </cell>
          <cell r="T95">
            <v>0</v>
          </cell>
          <cell r="U95">
            <v>0</v>
          </cell>
          <cell r="V95">
            <v>3720.95</v>
          </cell>
          <cell r="W95">
            <v>789.74</v>
          </cell>
          <cell r="X95">
            <v>0</v>
          </cell>
          <cell r="Y95">
            <v>15778.16</v>
          </cell>
          <cell r="Z95">
            <v>0</v>
          </cell>
          <cell r="AA95">
            <v>149532.4</v>
          </cell>
          <cell r="AB95">
            <v>9961.98</v>
          </cell>
          <cell r="AC95">
            <v>0</v>
          </cell>
          <cell r="AD95">
            <v>0</v>
          </cell>
          <cell r="AE95">
            <v>5283.32</v>
          </cell>
          <cell r="AF95">
            <v>2994.74</v>
          </cell>
          <cell r="AG95">
            <v>2898.15</v>
          </cell>
          <cell r="AH95">
            <v>28642.25</v>
          </cell>
          <cell r="AI95">
            <v>10457.27</v>
          </cell>
          <cell r="AJ95">
            <v>166575.04000000001</v>
          </cell>
          <cell r="AK95">
            <v>426284</v>
          </cell>
          <cell r="AL95">
            <v>134.88648289464663</v>
          </cell>
          <cell r="AM95">
            <v>14537105.83</v>
          </cell>
          <cell r="AN95">
            <v>357660.75</v>
          </cell>
          <cell r="AO95">
            <v>2973789.16</v>
          </cell>
          <cell r="AP95">
            <v>0</v>
          </cell>
          <cell r="AQ95">
            <v>0</v>
          </cell>
          <cell r="AR95">
            <v>0</v>
          </cell>
          <cell r="AS95">
            <v>1950275.89</v>
          </cell>
          <cell r="AT95">
            <v>0</v>
          </cell>
          <cell r="AU95">
            <v>0</v>
          </cell>
          <cell r="AV95">
            <v>1149119</v>
          </cell>
          <cell r="AW95">
            <v>0</v>
          </cell>
          <cell r="AX95">
            <v>42401.83</v>
          </cell>
          <cell r="AY95">
            <v>0</v>
          </cell>
          <cell r="AZ95">
            <v>723231.32</v>
          </cell>
          <cell r="BA95">
            <v>1135502.1100000001</v>
          </cell>
          <cell r="BB95">
            <v>29117.17</v>
          </cell>
          <cell r="BC95">
            <v>57586.080000000002</v>
          </cell>
          <cell r="BD95">
            <v>0</v>
          </cell>
          <cell r="BE95">
            <v>66332.350000000006</v>
          </cell>
          <cell r="BF95">
            <v>681586.36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40273.519999999997</v>
          </cell>
          <cell r="BL95">
            <v>23743981.370000001</v>
          </cell>
          <cell r="BM95">
            <v>7513.1652534819832</v>
          </cell>
          <cell r="BN95">
            <v>0</v>
          </cell>
          <cell r="BO95">
            <v>2291658.41</v>
          </cell>
          <cell r="BP95">
            <v>150922.06</v>
          </cell>
          <cell r="BQ95">
            <v>0</v>
          </cell>
          <cell r="BR95">
            <v>92646.47</v>
          </cell>
          <cell r="BS95">
            <v>2535226.9400000004</v>
          </cell>
          <cell r="BT95">
            <v>105145.18</v>
          </cell>
          <cell r="BU95">
            <v>5231.6400000000003</v>
          </cell>
          <cell r="BV95">
            <v>1362116</v>
          </cell>
          <cell r="BW95">
            <v>0</v>
          </cell>
          <cell r="BX95">
            <v>0</v>
          </cell>
          <cell r="BY95">
            <v>0</v>
          </cell>
          <cell r="BZ95">
            <v>16879.099999999999</v>
          </cell>
          <cell r="CA95">
            <v>658669.6</v>
          </cell>
          <cell r="CB95">
            <v>40581.26</v>
          </cell>
          <cell r="CC95">
            <v>0</v>
          </cell>
          <cell r="CD95">
            <v>1970269.85</v>
          </cell>
          <cell r="CE95">
            <v>366384.94</v>
          </cell>
          <cell r="CF95">
            <v>295201.46000000002</v>
          </cell>
          <cell r="CG95">
            <v>264000</v>
          </cell>
          <cell r="CH95">
            <v>0</v>
          </cell>
          <cell r="CI95">
            <v>0</v>
          </cell>
          <cell r="CJ95">
            <v>0</v>
          </cell>
          <cell r="CK95">
            <v>197090.35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1413071.74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50223.46</v>
          </cell>
          <cell r="DA95">
            <v>182341</v>
          </cell>
          <cell r="DB95">
            <v>0</v>
          </cell>
          <cell r="DC95">
            <v>0</v>
          </cell>
          <cell r="DD95">
            <v>312409.59000000003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387.15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109380.08</v>
          </cell>
          <cell r="DW95">
            <v>9884609.3399999999</v>
          </cell>
          <cell r="DX95">
            <v>3127.727497771848</v>
          </cell>
          <cell r="DY95">
            <v>0</v>
          </cell>
          <cell r="DZ95">
            <v>50844.25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3419.35</v>
          </cell>
          <cell r="EH95">
            <v>0</v>
          </cell>
          <cell r="EI95">
            <v>3952.14</v>
          </cell>
          <cell r="EJ95">
            <v>6202.26</v>
          </cell>
          <cell r="EK95">
            <v>0</v>
          </cell>
          <cell r="EL95">
            <v>3387.68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67805.679999999993</v>
          </cell>
          <cell r="ES95">
            <v>21.455343610081265</v>
          </cell>
          <cell r="ET95">
            <v>2412158.31</v>
          </cell>
          <cell r="EU95">
            <v>763.26474984046956</v>
          </cell>
        </row>
        <row r="96">
          <cell r="A96" t="str">
            <v>17407</v>
          </cell>
          <cell r="B96" t="str">
            <v>Riverview</v>
          </cell>
          <cell r="C96">
            <v>3034.3688888888892</v>
          </cell>
          <cell r="D96">
            <v>27749320.690000001</v>
          </cell>
          <cell r="E96">
            <v>9145.0056687607012</v>
          </cell>
          <cell r="F96">
            <v>28150246.52</v>
          </cell>
          <cell r="G96">
            <v>9277.1339117927491</v>
          </cell>
          <cell r="H96">
            <v>5208104.67</v>
          </cell>
          <cell r="I96">
            <v>0</v>
          </cell>
          <cell r="J96">
            <v>0</v>
          </cell>
          <cell r="K96">
            <v>17612.82</v>
          </cell>
          <cell r="L96">
            <v>0</v>
          </cell>
          <cell r="M96">
            <v>0</v>
          </cell>
          <cell r="N96">
            <v>1722.1760706601262</v>
          </cell>
          <cell r="O96">
            <v>242562.47</v>
          </cell>
          <cell r="P96">
            <v>0</v>
          </cell>
          <cell r="Q96">
            <v>0</v>
          </cell>
          <cell r="R96">
            <v>0</v>
          </cell>
          <cell r="S96">
            <v>2375</v>
          </cell>
          <cell r="T96">
            <v>0</v>
          </cell>
          <cell r="U96">
            <v>306238.32</v>
          </cell>
          <cell r="V96">
            <v>474836.47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500099.19</v>
          </cell>
          <cell r="AB96">
            <v>0</v>
          </cell>
          <cell r="AC96">
            <v>81034.38</v>
          </cell>
          <cell r="AD96">
            <v>0</v>
          </cell>
          <cell r="AE96">
            <v>129985.27</v>
          </cell>
          <cell r="AF96">
            <v>4498.1499999999996</v>
          </cell>
          <cell r="AG96">
            <v>67406.149999999994</v>
          </cell>
          <cell r="AH96">
            <v>0</v>
          </cell>
          <cell r="AI96">
            <v>8880.5400000000009</v>
          </cell>
          <cell r="AJ96">
            <v>0</v>
          </cell>
          <cell r="AK96">
            <v>1817915.94</v>
          </cell>
          <cell r="AL96">
            <v>599.10841646734514</v>
          </cell>
          <cell r="AM96">
            <v>13866660.58</v>
          </cell>
          <cell r="AN96">
            <v>356375.08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1692296.48</v>
          </cell>
          <cell r="AT96">
            <v>0</v>
          </cell>
          <cell r="AU96">
            <v>10319.459999999999</v>
          </cell>
          <cell r="AV96">
            <v>95335.72</v>
          </cell>
          <cell r="AW96">
            <v>0</v>
          </cell>
          <cell r="AX96">
            <v>71497.990000000005</v>
          </cell>
          <cell r="AY96">
            <v>0</v>
          </cell>
          <cell r="AZ96">
            <v>52561.98</v>
          </cell>
          <cell r="BA96">
            <v>1056647.6000000001</v>
          </cell>
          <cell r="BB96">
            <v>26007.99</v>
          </cell>
          <cell r="BC96">
            <v>58311.3</v>
          </cell>
          <cell r="BD96">
            <v>0</v>
          </cell>
          <cell r="BE96">
            <v>12440.46</v>
          </cell>
          <cell r="BF96">
            <v>1397922.2</v>
          </cell>
          <cell r="BG96">
            <v>106361.59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18802738.430000003</v>
          </cell>
          <cell r="BM96">
            <v>6196.5895111998398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10958.33</v>
          </cell>
          <cell r="BS96">
            <v>10958.33</v>
          </cell>
          <cell r="BT96">
            <v>0</v>
          </cell>
          <cell r="BU96">
            <v>0</v>
          </cell>
          <cell r="BV96">
            <v>1347925</v>
          </cell>
          <cell r="BW96">
            <v>0</v>
          </cell>
          <cell r="BX96">
            <v>0</v>
          </cell>
          <cell r="BY96">
            <v>0</v>
          </cell>
          <cell r="BZ96">
            <v>14659.12</v>
          </cell>
          <cell r="CA96">
            <v>485100.64</v>
          </cell>
          <cell r="CB96">
            <v>12983</v>
          </cell>
          <cell r="CC96">
            <v>0</v>
          </cell>
          <cell r="CD96">
            <v>132324.73000000001</v>
          </cell>
          <cell r="CE96">
            <v>73484.11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9302.9699999999993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183543.74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33353.019999999997</v>
          </cell>
          <cell r="DW96">
            <v>2303634.6600000006</v>
          </cell>
          <cell r="DX96">
            <v>759.18081958833113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240</v>
          </cell>
          <cell r="EO96">
            <v>0</v>
          </cell>
          <cell r="EP96">
            <v>0</v>
          </cell>
          <cell r="EQ96">
            <v>0</v>
          </cell>
          <cell r="ER96">
            <v>240</v>
          </cell>
          <cell r="ES96">
            <v>7.9093877108620786E-2</v>
          </cell>
          <cell r="ET96">
            <v>2569645.0099999998</v>
          </cell>
          <cell r="EU96">
            <v>846.84661097383594</v>
          </cell>
        </row>
        <row r="97">
          <cell r="A97">
            <v>22</v>
          </cell>
          <cell r="C97">
            <v>83278.485555555555</v>
          </cell>
          <cell r="D97">
            <v>808706308.16000009</v>
          </cell>
          <cell r="E97">
            <v>9710.8671317096359</v>
          </cell>
          <cell r="F97">
            <v>820947473.08000004</v>
          </cell>
          <cell r="G97">
            <v>9857.8578561246923</v>
          </cell>
          <cell r="H97">
            <v>112749973.08</v>
          </cell>
          <cell r="I97">
            <v>383.63</v>
          </cell>
          <cell r="J97">
            <v>22066.73</v>
          </cell>
          <cell r="K97">
            <v>613988.67999999982</v>
          </cell>
          <cell r="L97">
            <v>0</v>
          </cell>
          <cell r="M97">
            <v>94978.41</v>
          </cell>
          <cell r="N97">
            <v>1362.673561760389</v>
          </cell>
          <cell r="O97">
            <v>3103964.6300000004</v>
          </cell>
          <cell r="P97">
            <v>59083.200000000004</v>
          </cell>
          <cell r="Q97">
            <v>0</v>
          </cell>
          <cell r="R97">
            <v>390045.5</v>
          </cell>
          <cell r="S97">
            <v>123996.07999999999</v>
          </cell>
          <cell r="T97">
            <v>26948</v>
          </cell>
          <cell r="U97">
            <v>454151.93</v>
          </cell>
          <cell r="V97">
            <v>1187948.83</v>
          </cell>
          <cell r="W97">
            <v>205916.27999999997</v>
          </cell>
          <cell r="X97">
            <v>37159.86</v>
          </cell>
          <cell r="Y97">
            <v>44114.06</v>
          </cell>
          <cell r="Z97">
            <v>603409.90999999992</v>
          </cell>
          <cell r="AA97">
            <v>11300801.749999998</v>
          </cell>
          <cell r="AB97">
            <v>160495.66</v>
          </cell>
          <cell r="AC97">
            <v>1159073.81</v>
          </cell>
          <cell r="AD97">
            <v>0</v>
          </cell>
          <cell r="AE97">
            <v>3437939.6799999997</v>
          </cell>
          <cell r="AF97">
            <v>179955.69999999998</v>
          </cell>
          <cell r="AG97">
            <v>1072690.24</v>
          </cell>
          <cell r="AH97">
            <v>467949.19</v>
          </cell>
          <cell r="AI97">
            <v>1419481.11</v>
          </cell>
          <cell r="AJ97">
            <v>1537724.5099999998</v>
          </cell>
          <cell r="AK97">
            <v>26972849.93</v>
          </cell>
          <cell r="AL97">
            <v>323.88737319203835</v>
          </cell>
          <cell r="AM97">
            <v>382625868.75999999</v>
          </cell>
          <cell r="AN97">
            <v>11871086.960000003</v>
          </cell>
          <cell r="AO97">
            <v>30007196.16</v>
          </cell>
          <cell r="AP97">
            <v>2210867.71</v>
          </cell>
          <cell r="AQ97">
            <v>0</v>
          </cell>
          <cell r="AR97">
            <v>344883.71000000008</v>
          </cell>
          <cell r="AS97">
            <v>53745745.93</v>
          </cell>
          <cell r="AT97">
            <v>259963.25</v>
          </cell>
          <cell r="AU97">
            <v>64467.669999999991</v>
          </cell>
          <cell r="AV97">
            <v>12403803.74</v>
          </cell>
          <cell r="AW97">
            <v>944439.04</v>
          </cell>
          <cell r="AX97">
            <v>4312140.9499999993</v>
          </cell>
          <cell r="AY97">
            <v>0</v>
          </cell>
          <cell r="AZ97">
            <v>6534467.6900000004</v>
          </cell>
          <cell r="BA97">
            <v>31168198.410000004</v>
          </cell>
          <cell r="BB97">
            <v>768718.06</v>
          </cell>
          <cell r="BC97">
            <v>1580514.29</v>
          </cell>
          <cell r="BD97">
            <v>22440.86</v>
          </cell>
          <cell r="BE97">
            <v>930074.84</v>
          </cell>
          <cell r="BF97">
            <v>20929222.149999999</v>
          </cell>
          <cell r="BG97">
            <v>2962953.15</v>
          </cell>
          <cell r="BH97">
            <v>0</v>
          </cell>
          <cell r="BI97">
            <v>0</v>
          </cell>
          <cell r="BJ97">
            <v>75521.38</v>
          </cell>
          <cell r="BK97">
            <v>63293.24</v>
          </cell>
          <cell r="BL97">
            <v>563825867.94999993</v>
          </cell>
          <cell r="BM97">
            <v>6770.3664900806634</v>
          </cell>
          <cell r="BN97">
            <v>10689</v>
          </cell>
          <cell r="BO97">
            <v>2380208.25</v>
          </cell>
          <cell r="BP97">
            <v>230361.14</v>
          </cell>
          <cell r="BQ97">
            <v>42668.04</v>
          </cell>
          <cell r="BR97">
            <v>2080782.1199999999</v>
          </cell>
          <cell r="BS97">
            <v>4744708.5500000007</v>
          </cell>
          <cell r="BT97">
            <v>206057.89</v>
          </cell>
          <cell r="BU97">
            <v>5231.6400000000003</v>
          </cell>
          <cell r="BV97">
            <v>36351416.210000001</v>
          </cell>
          <cell r="BW97">
            <v>12586.45</v>
          </cell>
          <cell r="BX97">
            <v>0</v>
          </cell>
          <cell r="BY97">
            <v>0</v>
          </cell>
          <cell r="BZ97">
            <v>208147.66999999998</v>
          </cell>
          <cell r="CA97">
            <v>18000821.360000003</v>
          </cell>
          <cell r="CB97">
            <v>662935.77999999991</v>
          </cell>
          <cell r="CC97">
            <v>21050.78</v>
          </cell>
          <cell r="CD97">
            <v>16882689.229999997</v>
          </cell>
          <cell r="CE97">
            <v>4992410.0600000005</v>
          </cell>
          <cell r="CF97">
            <v>1466897.24</v>
          </cell>
          <cell r="CG97">
            <v>1391359</v>
          </cell>
          <cell r="CH97">
            <v>0</v>
          </cell>
          <cell r="CI97">
            <v>0</v>
          </cell>
          <cell r="CJ97">
            <v>0</v>
          </cell>
          <cell r="CK97">
            <v>1253014.21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171449.61000000002</v>
          </cell>
          <cell r="CQ97">
            <v>17557352.079999998</v>
          </cell>
          <cell r="CR97">
            <v>321330.82</v>
          </cell>
          <cell r="CS97">
            <v>0</v>
          </cell>
          <cell r="CT97">
            <v>1197.3900000000001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53636.46</v>
          </cell>
          <cell r="DA97">
            <v>681261.78</v>
          </cell>
          <cell r="DB97">
            <v>0</v>
          </cell>
          <cell r="DC97">
            <v>0</v>
          </cell>
          <cell r="DD97">
            <v>2163573.94</v>
          </cell>
          <cell r="DE97">
            <v>761620.76000000013</v>
          </cell>
          <cell r="DF97">
            <v>1095272.72</v>
          </cell>
          <cell r="DG97">
            <v>0</v>
          </cell>
          <cell r="DH97">
            <v>0</v>
          </cell>
          <cell r="DI97">
            <v>4670</v>
          </cell>
          <cell r="DJ97">
            <v>122076.49</v>
          </cell>
          <cell r="DK97">
            <v>387.15</v>
          </cell>
          <cell r="DL97">
            <v>0</v>
          </cell>
          <cell r="DM97">
            <v>19800</v>
          </cell>
          <cell r="DN97">
            <v>0</v>
          </cell>
          <cell r="DO97">
            <v>23391.24</v>
          </cell>
          <cell r="DP97">
            <v>27784.25</v>
          </cell>
          <cell r="DQ97">
            <v>0</v>
          </cell>
          <cell r="DR97">
            <v>0</v>
          </cell>
          <cell r="DS97">
            <v>7008.77</v>
          </cell>
          <cell r="DT97">
            <v>106034.3</v>
          </cell>
          <cell r="DU97">
            <v>0</v>
          </cell>
          <cell r="DV97">
            <v>1655404.71</v>
          </cell>
          <cell r="DW97">
            <v>110972578.54000001</v>
          </cell>
          <cell r="DX97">
            <v>1332.5479900324265</v>
          </cell>
          <cell r="DY97">
            <v>724147.84999999986</v>
          </cell>
          <cell r="DZ97">
            <v>534574.25</v>
          </cell>
          <cell r="EA97">
            <v>0</v>
          </cell>
          <cell r="EB97">
            <v>0</v>
          </cell>
          <cell r="EC97">
            <v>44462.65</v>
          </cell>
          <cell r="ED97">
            <v>87785.319999999992</v>
          </cell>
          <cell r="EE97">
            <v>77669.240000000005</v>
          </cell>
          <cell r="EF97">
            <v>1236318.06</v>
          </cell>
          <cell r="EG97">
            <v>781141.96</v>
          </cell>
          <cell r="EH97">
            <v>64749.29</v>
          </cell>
          <cell r="EI97">
            <v>1024945.7000000001</v>
          </cell>
          <cell r="EJ97">
            <v>6202.26</v>
          </cell>
          <cell r="EK97">
            <v>36654.11</v>
          </cell>
          <cell r="EL97">
            <v>93583.53</v>
          </cell>
          <cell r="EM97">
            <v>0</v>
          </cell>
          <cell r="EN97">
            <v>21382.58</v>
          </cell>
          <cell r="EO97">
            <v>79469.539999999994</v>
          </cell>
          <cell r="EP97">
            <v>146435.95000000001</v>
          </cell>
          <cell r="EQ97">
            <v>735263.84</v>
          </cell>
          <cell r="ER97">
            <v>5694786.1299999999</v>
          </cell>
          <cell r="ES97">
            <v>68.382441059173388</v>
          </cell>
          <cell r="ET97">
            <v>64644431.839999996</v>
          </cell>
          <cell r="EU97">
            <v>776.24408523706074</v>
          </cell>
        </row>
        <row r="98">
          <cell r="A98" t="str">
            <v>06112</v>
          </cell>
          <cell r="B98" t="str">
            <v>Washougal</v>
          </cell>
          <cell r="C98">
            <v>2911.818888888889</v>
          </cell>
          <cell r="D98">
            <v>27518239.649999999</v>
          </cell>
          <cell r="E98">
            <v>9450.5327082690201</v>
          </cell>
          <cell r="F98">
            <v>27888125.440000001</v>
          </cell>
          <cell r="G98">
            <v>9577.5618279067276</v>
          </cell>
          <cell r="H98">
            <v>4555936.2699999996</v>
          </cell>
          <cell r="I98">
            <v>0</v>
          </cell>
          <cell r="J98">
            <v>0</v>
          </cell>
          <cell r="K98">
            <v>2752.45</v>
          </cell>
          <cell r="L98">
            <v>0</v>
          </cell>
          <cell r="M98">
            <v>0</v>
          </cell>
          <cell r="N98">
            <v>1565.5811346630608</v>
          </cell>
          <cell r="O98">
            <v>12115</v>
          </cell>
          <cell r="P98">
            <v>10998.17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32807.199999999997</v>
          </cell>
          <cell r="W98">
            <v>0</v>
          </cell>
          <cell r="X98">
            <v>0</v>
          </cell>
          <cell r="Y98">
            <v>0</v>
          </cell>
          <cell r="Z98">
            <v>358991.39</v>
          </cell>
          <cell r="AA98">
            <v>386578.97</v>
          </cell>
          <cell r="AB98">
            <v>0</v>
          </cell>
          <cell r="AC98">
            <v>57505.51</v>
          </cell>
          <cell r="AD98">
            <v>0</v>
          </cell>
          <cell r="AE98">
            <v>34177.08</v>
          </cell>
          <cell r="AF98">
            <v>4396.79</v>
          </cell>
          <cell r="AG98">
            <v>41611.25</v>
          </cell>
          <cell r="AH98">
            <v>189.39</v>
          </cell>
          <cell r="AI98">
            <v>302.75</v>
          </cell>
          <cell r="AJ98">
            <v>43667.26</v>
          </cell>
          <cell r="AK98">
            <v>983340.76</v>
          </cell>
          <cell r="AL98">
            <v>337.70670413338433</v>
          </cell>
          <cell r="AM98">
            <v>13165940.210000001</v>
          </cell>
          <cell r="AN98">
            <v>436864.19</v>
          </cell>
          <cell r="AO98">
            <v>170074.92</v>
          </cell>
          <cell r="AP98">
            <v>0</v>
          </cell>
          <cell r="AQ98">
            <v>0</v>
          </cell>
          <cell r="AR98">
            <v>0</v>
          </cell>
          <cell r="AS98">
            <v>1991884.61</v>
          </cell>
          <cell r="AT98">
            <v>0</v>
          </cell>
          <cell r="AU98">
            <v>0</v>
          </cell>
          <cell r="AV98">
            <v>293748.90000000002</v>
          </cell>
          <cell r="AW98">
            <v>0</v>
          </cell>
          <cell r="AX98">
            <v>100167.34</v>
          </cell>
          <cell r="AY98">
            <v>0</v>
          </cell>
          <cell r="AZ98">
            <v>40588.129999999997</v>
          </cell>
          <cell r="BA98">
            <v>1034802.47</v>
          </cell>
          <cell r="BB98">
            <v>27014.89</v>
          </cell>
          <cell r="BC98">
            <v>0</v>
          </cell>
          <cell r="BD98">
            <v>0</v>
          </cell>
          <cell r="BE98">
            <v>27815.16</v>
          </cell>
          <cell r="BF98">
            <v>1126938.6399999999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18415839.460000001</v>
          </cell>
          <cell r="BM98">
            <v>6324.5140452493042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280.81</v>
          </cell>
          <cell r="BS98">
            <v>280.81</v>
          </cell>
          <cell r="BT98">
            <v>0</v>
          </cell>
          <cell r="BU98">
            <v>0</v>
          </cell>
          <cell r="BV98">
            <v>1293955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697351</v>
          </cell>
          <cell r="CB98">
            <v>19233</v>
          </cell>
          <cell r="CC98">
            <v>0</v>
          </cell>
          <cell r="CD98">
            <v>425804.48</v>
          </cell>
          <cell r="CE98">
            <v>131793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16963.990000000002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4973.57</v>
          </cell>
          <cell r="CQ98">
            <v>445042.12</v>
          </cell>
          <cell r="CR98">
            <v>756074.79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30123.15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63183.39</v>
          </cell>
          <cell r="DW98">
            <v>3884778.3000000003</v>
          </cell>
          <cell r="DX98">
            <v>1334.1414587369406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1035.45</v>
          </cell>
          <cell r="EF98">
            <v>44442.75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45478.2</v>
          </cell>
          <cell r="ES98">
            <v>15.618485124036635</v>
          </cell>
          <cell r="ET98">
            <v>3211809.14</v>
          </cell>
          <cell r="EU98">
            <v>1103.0250378056937</v>
          </cell>
        </row>
        <row r="99">
          <cell r="A99" t="str">
            <v>19401</v>
          </cell>
          <cell r="B99" t="str">
            <v>Ellensburg</v>
          </cell>
          <cell r="C99">
            <v>2905.0277777777778</v>
          </cell>
          <cell r="D99">
            <v>27098525.690000001</v>
          </cell>
          <cell r="E99">
            <v>9328.146841586904</v>
          </cell>
          <cell r="F99">
            <v>27460216.329999998</v>
          </cell>
          <cell r="G99">
            <v>9452.6518954685835</v>
          </cell>
          <cell r="H99">
            <v>4559367.96</v>
          </cell>
          <cell r="I99">
            <v>0</v>
          </cell>
          <cell r="J99">
            <v>992.08</v>
          </cell>
          <cell r="K99">
            <v>0</v>
          </cell>
          <cell r="L99">
            <v>0</v>
          </cell>
          <cell r="M99">
            <v>0</v>
          </cell>
          <cell r="N99">
            <v>1569.8163283961715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120394.77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480625.97</v>
          </cell>
          <cell r="AB99">
            <v>0</v>
          </cell>
          <cell r="AC99">
            <v>22229.01</v>
          </cell>
          <cell r="AD99">
            <v>0</v>
          </cell>
          <cell r="AE99">
            <v>29038.93</v>
          </cell>
          <cell r="AF99">
            <v>4103.04</v>
          </cell>
          <cell r="AG99">
            <v>0</v>
          </cell>
          <cell r="AH99">
            <v>26106.83</v>
          </cell>
          <cell r="AI99">
            <v>148620.19</v>
          </cell>
          <cell r="AJ99">
            <v>59109.06</v>
          </cell>
          <cell r="AK99">
            <v>890227.8</v>
          </cell>
          <cell r="AL99">
            <v>306.44381675447738</v>
          </cell>
          <cell r="AM99">
            <v>13018787.949999999</v>
          </cell>
          <cell r="AN99">
            <v>370154.72</v>
          </cell>
          <cell r="AO99">
            <v>193624.2</v>
          </cell>
          <cell r="AP99">
            <v>0</v>
          </cell>
          <cell r="AQ99">
            <v>0</v>
          </cell>
          <cell r="AR99">
            <v>3036</v>
          </cell>
          <cell r="AS99">
            <v>1717068.51</v>
          </cell>
          <cell r="AT99">
            <v>0</v>
          </cell>
          <cell r="AU99">
            <v>0</v>
          </cell>
          <cell r="AV99">
            <v>275982.2</v>
          </cell>
          <cell r="AW99">
            <v>0</v>
          </cell>
          <cell r="AX99">
            <v>36615.519999999997</v>
          </cell>
          <cell r="AY99">
            <v>0</v>
          </cell>
          <cell r="AZ99">
            <v>158608.41</v>
          </cell>
          <cell r="BA99">
            <v>1321160.3999999999</v>
          </cell>
          <cell r="BB99">
            <v>26891.67</v>
          </cell>
          <cell r="BC99">
            <v>52285.1</v>
          </cell>
          <cell r="BD99">
            <v>0</v>
          </cell>
          <cell r="BE99">
            <v>22149.86</v>
          </cell>
          <cell r="BF99">
            <v>932709.38</v>
          </cell>
          <cell r="BG99">
            <v>199.5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18129273.419999998</v>
          </cell>
          <cell r="BM99">
            <v>6240.6540683298108</v>
          </cell>
          <cell r="BN99">
            <v>386.64</v>
          </cell>
          <cell r="BO99">
            <v>0</v>
          </cell>
          <cell r="BP99">
            <v>0</v>
          </cell>
          <cell r="BQ99">
            <v>0</v>
          </cell>
          <cell r="BR99">
            <v>225631.46</v>
          </cell>
          <cell r="BS99">
            <v>226018.1</v>
          </cell>
          <cell r="BT99">
            <v>0</v>
          </cell>
          <cell r="BU99">
            <v>0</v>
          </cell>
          <cell r="BV99">
            <v>1334894</v>
          </cell>
          <cell r="BW99">
            <v>83395.33</v>
          </cell>
          <cell r="BX99">
            <v>0</v>
          </cell>
          <cell r="BY99">
            <v>0</v>
          </cell>
          <cell r="BZ99">
            <v>0</v>
          </cell>
          <cell r="CA99">
            <v>539341</v>
          </cell>
          <cell r="CB99">
            <v>22925</v>
          </cell>
          <cell r="CC99">
            <v>0</v>
          </cell>
          <cell r="CD99">
            <v>562418.17000000004</v>
          </cell>
          <cell r="CE99">
            <v>162556</v>
          </cell>
          <cell r="CF99">
            <v>54461.120000000003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15519.65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433880.86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31243.29</v>
          </cell>
          <cell r="DE99">
            <v>0</v>
          </cell>
          <cell r="DF99">
            <v>72978.11</v>
          </cell>
          <cell r="DG99">
            <v>0</v>
          </cell>
          <cell r="DH99">
            <v>0</v>
          </cell>
          <cell r="DI99">
            <v>0</v>
          </cell>
          <cell r="DJ99">
            <v>1104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50828.83</v>
          </cell>
          <cell r="DW99">
            <v>3591563.46</v>
          </cell>
          <cell r="DX99">
            <v>1236.3267186200169</v>
          </cell>
          <cell r="DY99">
            <v>0</v>
          </cell>
          <cell r="DZ99">
            <v>21879.1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8395.02</v>
          </cell>
          <cell r="EF99">
            <v>151161</v>
          </cell>
          <cell r="EG99">
            <v>105119.8</v>
          </cell>
          <cell r="EH99">
            <v>0</v>
          </cell>
          <cell r="EI99">
            <v>0</v>
          </cell>
          <cell r="EJ99">
            <v>0</v>
          </cell>
          <cell r="EK99">
            <v>1952.79</v>
          </cell>
          <cell r="EL99">
            <v>0</v>
          </cell>
          <cell r="EM99">
            <v>0</v>
          </cell>
          <cell r="EN99">
            <v>283.89999999999998</v>
          </cell>
          <cell r="EO99">
            <v>0</v>
          </cell>
          <cell r="EP99">
            <v>0</v>
          </cell>
          <cell r="EQ99">
            <v>0</v>
          </cell>
          <cell r="ER99">
            <v>288791.61</v>
          </cell>
          <cell r="ES99">
            <v>99.410963368107005</v>
          </cell>
          <cell r="ET99">
            <v>2058236.96</v>
          </cell>
          <cell r="EU99">
            <v>708.50852984767789</v>
          </cell>
        </row>
        <row r="100">
          <cell r="A100" t="str">
            <v>05323</v>
          </cell>
          <cell r="B100" t="str">
            <v>Sequim</v>
          </cell>
          <cell r="C100">
            <v>2861.0955555555552</v>
          </cell>
          <cell r="D100">
            <v>24019009.949999999</v>
          </cell>
          <cell r="E100">
            <v>8395.0394118647637</v>
          </cell>
          <cell r="F100">
            <v>24604070.350000001</v>
          </cell>
          <cell r="G100">
            <v>8599.5276537425852</v>
          </cell>
          <cell r="H100">
            <v>2963518.45</v>
          </cell>
          <cell r="I100">
            <v>0</v>
          </cell>
          <cell r="J100">
            <v>0</v>
          </cell>
          <cell r="K100">
            <v>9688.76</v>
          </cell>
          <cell r="L100">
            <v>0</v>
          </cell>
          <cell r="M100">
            <v>0</v>
          </cell>
          <cell r="N100">
            <v>1039.1848689662779</v>
          </cell>
          <cell r="O100">
            <v>52141.18</v>
          </cell>
          <cell r="P100">
            <v>15845.75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3629.23</v>
          </cell>
          <cell r="W100">
            <v>27531.919999999998</v>
          </cell>
          <cell r="X100">
            <v>0</v>
          </cell>
          <cell r="Y100">
            <v>0</v>
          </cell>
          <cell r="Z100">
            <v>0</v>
          </cell>
          <cell r="AA100">
            <v>381710.59</v>
          </cell>
          <cell r="AB100">
            <v>0</v>
          </cell>
          <cell r="AC100">
            <v>41310.28</v>
          </cell>
          <cell r="AD100">
            <v>0</v>
          </cell>
          <cell r="AE100">
            <v>23193.64</v>
          </cell>
          <cell r="AF100">
            <v>5065.21</v>
          </cell>
          <cell r="AG100">
            <v>41354.79</v>
          </cell>
          <cell r="AH100">
            <v>1000</v>
          </cell>
          <cell r="AI100">
            <v>42737.97</v>
          </cell>
          <cell r="AJ100">
            <v>0</v>
          </cell>
          <cell r="AK100">
            <v>635520.56000000006</v>
          </cell>
          <cell r="AL100">
            <v>222.12489854313776</v>
          </cell>
          <cell r="AM100">
            <v>12923625.58</v>
          </cell>
          <cell r="AN100">
            <v>307297.09000000003</v>
          </cell>
          <cell r="AO100">
            <v>0</v>
          </cell>
          <cell r="AP100">
            <v>171935.84</v>
          </cell>
          <cell r="AQ100">
            <v>427.5</v>
          </cell>
          <cell r="AR100">
            <v>22674.959999999999</v>
          </cell>
          <cell r="AS100">
            <v>1756369.45</v>
          </cell>
          <cell r="AT100">
            <v>0</v>
          </cell>
          <cell r="AU100">
            <v>0</v>
          </cell>
          <cell r="AV100">
            <v>263723.27</v>
          </cell>
          <cell r="AW100">
            <v>0</v>
          </cell>
          <cell r="AX100">
            <v>76794.97</v>
          </cell>
          <cell r="AY100">
            <v>0</v>
          </cell>
          <cell r="AZ100">
            <v>35161.910000000003</v>
          </cell>
          <cell r="BA100">
            <v>1008371.95</v>
          </cell>
          <cell r="BB100">
            <v>26547.01</v>
          </cell>
          <cell r="BC100">
            <v>59559.99</v>
          </cell>
          <cell r="BD100">
            <v>0</v>
          </cell>
          <cell r="BE100">
            <v>24991.26</v>
          </cell>
          <cell r="BF100">
            <v>863471.12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17540951.899999999</v>
          </cell>
          <cell r="BM100">
            <v>6130.8514725905306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270875.25</v>
          </cell>
          <cell r="BS100">
            <v>270875.25</v>
          </cell>
          <cell r="BT100">
            <v>0</v>
          </cell>
          <cell r="BU100">
            <v>0</v>
          </cell>
          <cell r="BV100">
            <v>1298985</v>
          </cell>
          <cell r="BW100">
            <v>0</v>
          </cell>
          <cell r="BX100">
            <v>0</v>
          </cell>
          <cell r="BY100">
            <v>0</v>
          </cell>
          <cell r="BZ100">
            <v>47952.81</v>
          </cell>
          <cell r="CA100">
            <v>496830.54</v>
          </cell>
          <cell r="CB100">
            <v>14474.18</v>
          </cell>
          <cell r="CC100">
            <v>0</v>
          </cell>
          <cell r="CD100">
            <v>495576.82</v>
          </cell>
          <cell r="CE100">
            <v>83967.21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29804</v>
          </cell>
          <cell r="CN100">
            <v>0</v>
          </cell>
          <cell r="CO100">
            <v>0</v>
          </cell>
          <cell r="CP100">
            <v>0</v>
          </cell>
          <cell r="CQ100">
            <v>443881.41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30200.03</v>
          </cell>
          <cell r="DB100">
            <v>0</v>
          </cell>
          <cell r="DC100">
            <v>0</v>
          </cell>
          <cell r="DD100">
            <v>80163.72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59257.37</v>
          </cell>
          <cell r="DW100">
            <v>3351968.3400000003</v>
          </cell>
          <cell r="DX100">
            <v>1171.5681195936602</v>
          </cell>
          <cell r="DY100">
            <v>18500</v>
          </cell>
          <cell r="DZ100">
            <v>60744.44</v>
          </cell>
          <cell r="EA100">
            <v>16052.4</v>
          </cell>
          <cell r="EB100">
            <v>0</v>
          </cell>
          <cell r="EC100">
            <v>0</v>
          </cell>
          <cell r="ED100">
            <v>0</v>
          </cell>
          <cell r="EE100">
            <v>285.5</v>
          </cell>
          <cell r="EF100">
            <v>0</v>
          </cell>
          <cell r="EG100">
            <v>6840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102422.34</v>
          </cell>
          <cell r="ES100">
            <v>35.798294048977354</v>
          </cell>
          <cell r="ET100">
            <v>2838294.63</v>
          </cell>
          <cell r="EU100">
            <v>992.03070113779268</v>
          </cell>
        </row>
        <row r="101">
          <cell r="A101" t="str">
            <v>21302</v>
          </cell>
          <cell r="B101" t="str">
            <v>Chehalis</v>
          </cell>
          <cell r="C101">
            <v>2833.661111111111</v>
          </cell>
          <cell r="D101">
            <v>28547151.84</v>
          </cell>
          <cell r="E101">
            <v>10074.29989707073</v>
          </cell>
          <cell r="F101">
            <v>28603428.579999998</v>
          </cell>
          <cell r="G101">
            <v>10094.159978355445</v>
          </cell>
          <cell r="H101">
            <v>3508920.49</v>
          </cell>
          <cell r="I101">
            <v>0</v>
          </cell>
          <cell r="J101">
            <v>0</v>
          </cell>
          <cell r="K101">
            <v>23149.17</v>
          </cell>
          <cell r="L101">
            <v>0</v>
          </cell>
          <cell r="M101">
            <v>0</v>
          </cell>
          <cell r="N101">
            <v>1246.4686218653137</v>
          </cell>
          <cell r="O101">
            <v>43674.5</v>
          </cell>
          <cell r="P101">
            <v>0</v>
          </cell>
          <cell r="Q101">
            <v>0</v>
          </cell>
          <cell r="R101">
            <v>20128.98</v>
          </cell>
          <cell r="S101">
            <v>0</v>
          </cell>
          <cell r="T101">
            <v>0</v>
          </cell>
          <cell r="U101">
            <v>0</v>
          </cell>
          <cell r="V101">
            <v>2230.5100000000002</v>
          </cell>
          <cell r="W101">
            <v>0</v>
          </cell>
          <cell r="X101">
            <v>0</v>
          </cell>
          <cell r="Y101">
            <v>0</v>
          </cell>
          <cell r="Z101">
            <v>1693.29</v>
          </cell>
          <cell r="AA101">
            <v>396057.12</v>
          </cell>
          <cell r="AB101">
            <v>0</v>
          </cell>
          <cell r="AC101">
            <v>12354.79</v>
          </cell>
          <cell r="AD101">
            <v>0</v>
          </cell>
          <cell r="AE101">
            <v>119829.87</v>
          </cell>
          <cell r="AF101">
            <v>6765.65</v>
          </cell>
          <cell r="AG101">
            <v>9806.69</v>
          </cell>
          <cell r="AH101">
            <v>0</v>
          </cell>
          <cell r="AI101">
            <v>3885.54</v>
          </cell>
          <cell r="AJ101">
            <v>0</v>
          </cell>
          <cell r="AK101">
            <v>616426.93999999994</v>
          </cell>
          <cell r="AL101">
            <v>217.53728333388881</v>
          </cell>
          <cell r="AM101">
            <v>11912222.119999999</v>
          </cell>
          <cell r="AN101">
            <v>423320.84</v>
          </cell>
          <cell r="AO101">
            <v>654043.19999999995</v>
          </cell>
          <cell r="AP101">
            <v>43.62</v>
          </cell>
          <cell r="AQ101">
            <v>0</v>
          </cell>
          <cell r="AR101">
            <v>0</v>
          </cell>
          <cell r="AS101">
            <v>1576145.15</v>
          </cell>
          <cell r="AT101">
            <v>0</v>
          </cell>
          <cell r="AU101">
            <v>0</v>
          </cell>
          <cell r="AV101">
            <v>273361.95</v>
          </cell>
          <cell r="AW101">
            <v>2468442.88</v>
          </cell>
          <cell r="AX101">
            <v>107573.09</v>
          </cell>
          <cell r="AY101">
            <v>0</v>
          </cell>
          <cell r="AZ101">
            <v>63414.42</v>
          </cell>
          <cell r="BA101">
            <v>947733.65</v>
          </cell>
          <cell r="BB101">
            <v>24570.1</v>
          </cell>
          <cell r="BC101">
            <v>57431.88</v>
          </cell>
          <cell r="BD101">
            <v>0</v>
          </cell>
          <cell r="BE101">
            <v>22919.09</v>
          </cell>
          <cell r="BF101">
            <v>713501.96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19244723.949999999</v>
          </cell>
          <cell r="BM101">
            <v>6791.4698319214049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484540.15999999997</v>
          </cell>
          <cell r="BS101">
            <v>484540.15999999997</v>
          </cell>
          <cell r="BT101">
            <v>0</v>
          </cell>
          <cell r="BU101">
            <v>0</v>
          </cell>
          <cell r="BV101">
            <v>1218030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540275.78</v>
          </cell>
          <cell r="CB101">
            <v>64378</v>
          </cell>
          <cell r="CC101">
            <v>0</v>
          </cell>
          <cell r="CD101">
            <v>397583.72</v>
          </cell>
          <cell r="CE101">
            <v>204302.66</v>
          </cell>
          <cell r="CF101">
            <v>0</v>
          </cell>
          <cell r="CG101">
            <v>0</v>
          </cell>
          <cell r="CH101">
            <v>137336.56</v>
          </cell>
          <cell r="CI101">
            <v>0</v>
          </cell>
          <cell r="CJ101">
            <v>0</v>
          </cell>
          <cell r="CK101">
            <v>11880.59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458405.44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36533.46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49746.74</v>
          </cell>
          <cell r="DW101">
            <v>3603013.1100000003</v>
          </cell>
          <cell r="DX101">
            <v>1271.5045902532845</v>
          </cell>
          <cell r="DY101">
            <v>61754.94</v>
          </cell>
          <cell r="DZ101">
            <v>1180362.56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25639.84</v>
          </cell>
          <cell r="EG101">
            <v>339437.58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1607194.9200000002</v>
          </cell>
          <cell r="ES101">
            <v>567.17965098155321</v>
          </cell>
          <cell r="ET101">
            <v>1217210.8999999999</v>
          </cell>
          <cell r="EU101">
            <v>429.55415353910035</v>
          </cell>
        </row>
        <row r="102">
          <cell r="A102" t="str">
            <v>05402</v>
          </cell>
          <cell r="B102" t="str">
            <v>Quillayute Valley</v>
          </cell>
          <cell r="C102">
            <v>2767.2344444444448</v>
          </cell>
          <cell r="D102">
            <v>20455842.07</v>
          </cell>
          <cell r="E102">
            <v>7392.1608308495715</v>
          </cell>
          <cell r="F102">
            <v>21016790.629999999</v>
          </cell>
          <cell r="G102">
            <v>7594.8717219076716</v>
          </cell>
          <cell r="H102">
            <v>497099.38</v>
          </cell>
          <cell r="I102">
            <v>0</v>
          </cell>
          <cell r="J102">
            <v>0</v>
          </cell>
          <cell r="K102">
            <v>53407.12</v>
          </cell>
          <cell r="L102">
            <v>0</v>
          </cell>
          <cell r="M102">
            <v>0</v>
          </cell>
          <cell r="N102">
            <v>198.93742689753225</v>
          </cell>
          <cell r="O102">
            <v>1805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457.06</v>
          </cell>
          <cell r="W102">
            <v>0</v>
          </cell>
          <cell r="X102">
            <v>0</v>
          </cell>
          <cell r="Y102">
            <v>0</v>
          </cell>
          <cell r="Z102">
            <v>10033.16</v>
          </cell>
          <cell r="AA102">
            <v>115557.81</v>
          </cell>
          <cell r="AB102">
            <v>3353.27</v>
          </cell>
          <cell r="AC102">
            <v>16842.740000000002</v>
          </cell>
          <cell r="AD102">
            <v>0</v>
          </cell>
          <cell r="AE102">
            <v>20745.54</v>
          </cell>
          <cell r="AF102">
            <v>1903.94</v>
          </cell>
          <cell r="AG102">
            <v>3750</v>
          </cell>
          <cell r="AH102">
            <v>10016.58</v>
          </cell>
          <cell r="AI102">
            <v>15060.73</v>
          </cell>
          <cell r="AJ102">
            <v>21340.76</v>
          </cell>
          <cell r="AK102">
            <v>220866.59</v>
          </cell>
          <cell r="AL102">
            <v>79.814917902390306</v>
          </cell>
          <cell r="AM102">
            <v>12192168.52</v>
          </cell>
          <cell r="AN102">
            <v>215321.26</v>
          </cell>
          <cell r="AO102">
            <v>1314977.04</v>
          </cell>
          <cell r="AP102">
            <v>213499.76</v>
          </cell>
          <cell r="AQ102">
            <v>0</v>
          </cell>
          <cell r="AR102">
            <v>5756.25</v>
          </cell>
          <cell r="AS102">
            <v>902591.68</v>
          </cell>
          <cell r="AT102">
            <v>0</v>
          </cell>
          <cell r="AU102">
            <v>8640.86</v>
          </cell>
          <cell r="AV102">
            <v>502814.43</v>
          </cell>
          <cell r="AW102">
            <v>0</v>
          </cell>
          <cell r="AX102">
            <v>206594.81</v>
          </cell>
          <cell r="AY102">
            <v>0</v>
          </cell>
          <cell r="AZ102">
            <v>98335.53</v>
          </cell>
          <cell r="BA102">
            <v>772206.06</v>
          </cell>
          <cell r="BB102">
            <v>26070.94</v>
          </cell>
          <cell r="BC102">
            <v>67907.42</v>
          </cell>
          <cell r="BD102">
            <v>0</v>
          </cell>
          <cell r="BE102">
            <v>16861.04</v>
          </cell>
          <cell r="BF102">
            <v>335118.87</v>
          </cell>
          <cell r="BG102">
            <v>209070.45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17087934.919999998</v>
          </cell>
          <cell r="BM102">
            <v>6175.0947608743736</v>
          </cell>
          <cell r="BN102">
            <v>0</v>
          </cell>
          <cell r="BO102">
            <v>19766.990000000002</v>
          </cell>
          <cell r="BP102">
            <v>0</v>
          </cell>
          <cell r="BQ102">
            <v>0</v>
          </cell>
          <cell r="BR102">
            <v>228129.37</v>
          </cell>
          <cell r="BS102">
            <v>247896.36</v>
          </cell>
          <cell r="BT102">
            <v>0</v>
          </cell>
          <cell r="BU102">
            <v>0</v>
          </cell>
          <cell r="BV102">
            <v>1214271</v>
          </cell>
          <cell r="BW102">
            <v>5020.75</v>
          </cell>
          <cell r="BX102">
            <v>0</v>
          </cell>
          <cell r="BY102">
            <v>0</v>
          </cell>
          <cell r="BZ102">
            <v>0</v>
          </cell>
          <cell r="CA102">
            <v>409233</v>
          </cell>
          <cell r="CB102">
            <v>11794</v>
          </cell>
          <cell r="CC102">
            <v>0</v>
          </cell>
          <cell r="CD102">
            <v>415129.81</v>
          </cell>
          <cell r="CE102">
            <v>117049.74</v>
          </cell>
          <cell r="CF102">
            <v>30275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20967.259999999998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7356.69</v>
          </cell>
          <cell r="CQ102">
            <v>363301.38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33172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7486.82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9705.52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30472.49</v>
          </cell>
          <cell r="DW102">
            <v>2923131.82</v>
          </cell>
          <cell r="DX102">
            <v>1056.3368874901576</v>
          </cell>
          <cell r="DY102">
            <v>86735.32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31263.7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74093.63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42258.15</v>
          </cell>
          <cell r="EQ102">
            <v>0</v>
          </cell>
          <cell r="ER102">
            <v>234350.80000000002</v>
          </cell>
          <cell r="ES102">
            <v>84.687728743217761</v>
          </cell>
          <cell r="ET102">
            <v>1141444.76</v>
          </cell>
          <cell r="EU102">
            <v>412.48574449179301</v>
          </cell>
        </row>
        <row r="103">
          <cell r="A103" t="str">
            <v>03116</v>
          </cell>
          <cell r="B103" t="str">
            <v>Prosser</v>
          </cell>
          <cell r="C103">
            <v>2762.6188888888892</v>
          </cell>
          <cell r="D103">
            <v>27214550.969999999</v>
          </cell>
          <cell r="E103">
            <v>9850.9972111808547</v>
          </cell>
          <cell r="F103">
            <v>27887983.050000001</v>
          </cell>
          <cell r="G103">
            <v>10094.763038855643</v>
          </cell>
          <cell r="H103">
            <v>2893409.31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160914.42000000001</v>
          </cell>
          <cell r="N103">
            <v>1105.5899683754183</v>
          </cell>
          <cell r="O103">
            <v>15639.75</v>
          </cell>
          <cell r="P103">
            <v>0</v>
          </cell>
          <cell r="Q103">
            <v>0</v>
          </cell>
          <cell r="R103">
            <v>45863.93</v>
          </cell>
          <cell r="S103">
            <v>0</v>
          </cell>
          <cell r="T103">
            <v>0</v>
          </cell>
          <cell r="U103">
            <v>0</v>
          </cell>
          <cell r="V103">
            <v>2048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232388.33</v>
          </cell>
          <cell r="AB103">
            <v>0</v>
          </cell>
          <cell r="AC103">
            <v>30219.040000000001</v>
          </cell>
          <cell r="AD103">
            <v>0</v>
          </cell>
          <cell r="AE103">
            <v>26255.77</v>
          </cell>
          <cell r="AF103">
            <v>165.4</v>
          </cell>
          <cell r="AG103">
            <v>3663.79</v>
          </cell>
          <cell r="AH103">
            <v>0</v>
          </cell>
          <cell r="AI103">
            <v>15909.99</v>
          </cell>
          <cell r="AJ103">
            <v>26586.62</v>
          </cell>
          <cell r="AK103">
            <v>398740.62</v>
          </cell>
          <cell r="AL103">
            <v>144.33428425604205</v>
          </cell>
          <cell r="AM103">
            <v>13224906.390000001</v>
          </cell>
          <cell r="AN103">
            <v>386708.41</v>
          </cell>
          <cell r="AO103">
            <v>1803588.28</v>
          </cell>
          <cell r="AP103">
            <v>0</v>
          </cell>
          <cell r="AQ103">
            <v>0</v>
          </cell>
          <cell r="AR103">
            <v>0</v>
          </cell>
          <cell r="AS103">
            <v>1625179.99</v>
          </cell>
          <cell r="AT103">
            <v>0</v>
          </cell>
          <cell r="AU103">
            <v>0</v>
          </cell>
          <cell r="AV103">
            <v>655856.22</v>
          </cell>
          <cell r="AW103">
            <v>0</v>
          </cell>
          <cell r="AX103">
            <v>103175.15</v>
          </cell>
          <cell r="AY103">
            <v>0</v>
          </cell>
          <cell r="AZ103">
            <v>475020.34</v>
          </cell>
          <cell r="BA103">
            <v>1262088.4099999999</v>
          </cell>
          <cell r="BB103">
            <v>25695.31</v>
          </cell>
          <cell r="BC103">
            <v>58789.17</v>
          </cell>
          <cell r="BD103">
            <v>0</v>
          </cell>
          <cell r="BE103">
            <v>31725.54</v>
          </cell>
          <cell r="BF103">
            <v>838547.89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20491281.099999998</v>
          </cell>
          <cell r="BM103">
            <v>7417.3390989306827</v>
          </cell>
          <cell r="BN103">
            <v>76266.240000000005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76266.240000000005</v>
          </cell>
          <cell r="BT103">
            <v>0</v>
          </cell>
          <cell r="BU103">
            <v>0</v>
          </cell>
          <cell r="BV103">
            <v>1258997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537393.96</v>
          </cell>
          <cell r="CB103">
            <v>24468</v>
          </cell>
          <cell r="CC103">
            <v>0</v>
          </cell>
          <cell r="CD103">
            <v>595677.1</v>
          </cell>
          <cell r="CE103">
            <v>118804.39</v>
          </cell>
          <cell r="CF103">
            <v>303166.23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73282.460000000006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36716.519999999997</v>
          </cell>
          <cell r="CQ103">
            <v>733801.73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1471.46</v>
          </cell>
          <cell r="DE103">
            <v>29461.83</v>
          </cell>
          <cell r="DF103">
            <v>20909.27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80843.41</v>
          </cell>
          <cell r="DW103">
            <v>3891259.6000000006</v>
          </cell>
          <cell r="DX103">
            <v>1408.5401412588781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52378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52378</v>
          </cell>
          <cell r="ES103">
            <v>18.959546034620129</v>
          </cell>
          <cell r="ET103">
            <v>3341921.47</v>
          </cell>
          <cell r="EU103">
            <v>1209.6932672983003</v>
          </cell>
        </row>
        <row r="104">
          <cell r="A104" t="str">
            <v>29103</v>
          </cell>
          <cell r="B104" t="str">
            <v>Anacortes</v>
          </cell>
          <cell r="C104">
            <v>2709.1666666666665</v>
          </cell>
          <cell r="D104">
            <v>26860878.670000002</v>
          </cell>
          <cell r="E104">
            <v>9914.8121820978176</v>
          </cell>
          <cell r="F104">
            <v>27436646.379999999</v>
          </cell>
          <cell r="G104">
            <v>10127.337944017225</v>
          </cell>
          <cell r="H104">
            <v>6571966.25</v>
          </cell>
          <cell r="I104">
            <v>0</v>
          </cell>
          <cell r="J104">
            <v>0</v>
          </cell>
          <cell r="K104">
            <v>292.8</v>
          </cell>
          <cell r="L104">
            <v>0</v>
          </cell>
          <cell r="M104">
            <v>0</v>
          </cell>
          <cell r="N104">
            <v>2425.933823438942</v>
          </cell>
          <cell r="O104">
            <v>165206.5</v>
          </cell>
          <cell r="P104">
            <v>0</v>
          </cell>
          <cell r="Q104">
            <v>0</v>
          </cell>
          <cell r="R104">
            <v>23325</v>
          </cell>
          <cell r="S104">
            <v>2350</v>
          </cell>
          <cell r="T104">
            <v>0</v>
          </cell>
          <cell r="U104">
            <v>0</v>
          </cell>
          <cell r="V104">
            <v>43310.83</v>
          </cell>
          <cell r="W104">
            <v>0</v>
          </cell>
          <cell r="X104">
            <v>0</v>
          </cell>
          <cell r="Y104">
            <v>0</v>
          </cell>
          <cell r="Z104">
            <v>4871.4799999999996</v>
          </cell>
          <cell r="AA104">
            <v>447117.75</v>
          </cell>
          <cell r="AB104">
            <v>0</v>
          </cell>
          <cell r="AC104">
            <v>66318.36</v>
          </cell>
          <cell r="AD104">
            <v>0</v>
          </cell>
          <cell r="AE104">
            <v>376541.16</v>
          </cell>
          <cell r="AF104">
            <v>5500.3</v>
          </cell>
          <cell r="AG104">
            <v>36062.19</v>
          </cell>
          <cell r="AH104">
            <v>0</v>
          </cell>
          <cell r="AI104">
            <v>22057.48</v>
          </cell>
          <cell r="AJ104">
            <v>49924.88</v>
          </cell>
          <cell r="AK104">
            <v>1242585.93</v>
          </cell>
          <cell r="AL104">
            <v>458.65983266687175</v>
          </cell>
          <cell r="AM104">
            <v>12886189.84</v>
          </cell>
          <cell r="AN104">
            <v>303253.03999999998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1442249.1</v>
          </cell>
          <cell r="AT104">
            <v>0</v>
          </cell>
          <cell r="AU104">
            <v>0</v>
          </cell>
          <cell r="AV104">
            <v>254205.39</v>
          </cell>
          <cell r="AW104">
            <v>0</v>
          </cell>
          <cell r="AX104">
            <v>86365.59</v>
          </cell>
          <cell r="AY104">
            <v>0</v>
          </cell>
          <cell r="AZ104">
            <v>46918.720000000001</v>
          </cell>
          <cell r="BA104">
            <v>1001637.15</v>
          </cell>
          <cell r="BB104">
            <v>25041.24</v>
          </cell>
          <cell r="BC104">
            <v>70902.86</v>
          </cell>
          <cell r="BD104">
            <v>0</v>
          </cell>
          <cell r="BE104">
            <v>15824.89</v>
          </cell>
          <cell r="BF104">
            <v>580585.11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16713172.93</v>
          </cell>
          <cell r="BM104">
            <v>6169.1195066133496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76485.38</v>
          </cell>
          <cell r="BS104">
            <v>76485.38</v>
          </cell>
          <cell r="BT104">
            <v>0</v>
          </cell>
          <cell r="BU104">
            <v>0</v>
          </cell>
          <cell r="BV104">
            <v>1243133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609324.6</v>
          </cell>
          <cell r="CB104">
            <v>19439.080000000002</v>
          </cell>
          <cell r="CC104">
            <v>0</v>
          </cell>
          <cell r="CD104">
            <v>345797.28</v>
          </cell>
          <cell r="CE104">
            <v>95293.99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822.35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300008.82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7207</v>
          </cell>
          <cell r="DE104">
            <v>0</v>
          </cell>
          <cell r="DF104">
            <v>52585.81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41077.22</v>
          </cell>
          <cell r="DW104">
            <v>2791174.5300000003</v>
          </cell>
          <cell r="DX104">
            <v>1030.2705124577055</v>
          </cell>
          <cell r="DY104">
            <v>19005.849999999999</v>
          </cell>
          <cell r="DZ104">
            <v>31801.32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16713.96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49932.81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117453.94</v>
          </cell>
          <cell r="ES104">
            <v>43.354268840356816</v>
          </cell>
          <cell r="ET104">
            <v>2783802.01</v>
          </cell>
          <cell r="EU104">
            <v>1027.549188557367</v>
          </cell>
        </row>
        <row r="105">
          <cell r="A105" t="str">
            <v>37504</v>
          </cell>
          <cell r="B105" t="str">
            <v>Lynden</v>
          </cell>
          <cell r="C105">
            <v>2685.1422222222222</v>
          </cell>
          <cell r="D105">
            <v>23719269.010000002</v>
          </cell>
          <cell r="E105">
            <v>8833.524278043622</v>
          </cell>
          <cell r="F105">
            <v>24452107.390000001</v>
          </cell>
          <cell r="G105">
            <v>9106.4477656470099</v>
          </cell>
          <cell r="H105">
            <v>3907459.74</v>
          </cell>
          <cell r="I105">
            <v>0</v>
          </cell>
          <cell r="J105">
            <v>0</v>
          </cell>
          <cell r="K105">
            <v>272.29000000000002</v>
          </cell>
          <cell r="L105">
            <v>0</v>
          </cell>
          <cell r="M105">
            <v>0</v>
          </cell>
          <cell r="N105">
            <v>1455.3165927896227</v>
          </cell>
          <cell r="O105">
            <v>22897.09</v>
          </cell>
          <cell r="P105">
            <v>0</v>
          </cell>
          <cell r="Q105">
            <v>0</v>
          </cell>
          <cell r="R105">
            <v>0</v>
          </cell>
          <cell r="S105">
            <v>4000</v>
          </cell>
          <cell r="T105">
            <v>0</v>
          </cell>
          <cell r="U105">
            <v>0</v>
          </cell>
          <cell r="V105">
            <v>11799.55</v>
          </cell>
          <cell r="W105">
            <v>5126.08</v>
          </cell>
          <cell r="X105">
            <v>0</v>
          </cell>
          <cell r="Y105">
            <v>0</v>
          </cell>
          <cell r="Z105">
            <v>3930.71</v>
          </cell>
          <cell r="AA105">
            <v>414682.07</v>
          </cell>
          <cell r="AB105">
            <v>0</v>
          </cell>
          <cell r="AC105">
            <v>19836.490000000002</v>
          </cell>
          <cell r="AD105">
            <v>0</v>
          </cell>
          <cell r="AE105">
            <v>12085.51</v>
          </cell>
          <cell r="AF105">
            <v>2303.66</v>
          </cell>
          <cell r="AG105">
            <v>3317.39</v>
          </cell>
          <cell r="AH105">
            <v>6752.78</v>
          </cell>
          <cell r="AI105">
            <v>8888.41</v>
          </cell>
          <cell r="AJ105">
            <v>7154.97</v>
          </cell>
          <cell r="AK105">
            <v>522774.70999999996</v>
          </cell>
          <cell r="AL105">
            <v>194.69162775569924</v>
          </cell>
          <cell r="AM105">
            <v>12466999.82</v>
          </cell>
          <cell r="AN105">
            <v>424447.08</v>
          </cell>
          <cell r="AO105">
            <v>157299.51999999999</v>
          </cell>
          <cell r="AP105">
            <v>0</v>
          </cell>
          <cell r="AQ105">
            <v>0</v>
          </cell>
          <cell r="AR105">
            <v>0</v>
          </cell>
          <cell r="AS105">
            <v>1613782.63</v>
          </cell>
          <cell r="AT105">
            <v>0</v>
          </cell>
          <cell r="AU105">
            <v>0</v>
          </cell>
          <cell r="AV105">
            <v>248042.06</v>
          </cell>
          <cell r="AW105">
            <v>0</v>
          </cell>
          <cell r="AX105">
            <v>75428.12</v>
          </cell>
          <cell r="AY105">
            <v>0</v>
          </cell>
          <cell r="AZ105">
            <v>208909.47</v>
          </cell>
          <cell r="BA105">
            <v>961622.39</v>
          </cell>
          <cell r="BB105">
            <v>0</v>
          </cell>
          <cell r="BC105">
            <v>63170.52</v>
          </cell>
          <cell r="BD105">
            <v>0</v>
          </cell>
          <cell r="BE105">
            <v>21844.3</v>
          </cell>
          <cell r="BF105">
            <v>600557.18999999994</v>
          </cell>
          <cell r="BG105">
            <v>0</v>
          </cell>
          <cell r="BH105">
            <v>0</v>
          </cell>
          <cell r="BI105">
            <v>0</v>
          </cell>
          <cell r="BJ105">
            <v>4332.53</v>
          </cell>
          <cell r="BK105">
            <v>0</v>
          </cell>
          <cell r="BL105">
            <v>16846435.630000003</v>
          </cell>
          <cell r="BM105">
            <v>6273.9453763674019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81898.33</v>
          </cell>
          <cell r="BS105">
            <v>81898.33</v>
          </cell>
          <cell r="BT105">
            <v>0</v>
          </cell>
          <cell r="BU105">
            <v>0</v>
          </cell>
          <cell r="BV105">
            <v>1227406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654473</v>
          </cell>
          <cell r="CB105">
            <v>18245</v>
          </cell>
          <cell r="CC105">
            <v>0</v>
          </cell>
          <cell r="CD105">
            <v>304514.45</v>
          </cell>
          <cell r="CE105">
            <v>90797.79</v>
          </cell>
          <cell r="CF105">
            <v>110288.68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46247.14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8364.39</v>
          </cell>
          <cell r="CQ105">
            <v>405198.23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15016.61</v>
          </cell>
          <cell r="DE105">
            <v>0</v>
          </cell>
          <cell r="DF105">
            <v>40095.08</v>
          </cell>
          <cell r="DG105">
            <v>788.13</v>
          </cell>
          <cell r="DH105">
            <v>0</v>
          </cell>
          <cell r="DI105">
            <v>4285</v>
          </cell>
          <cell r="DJ105">
            <v>5064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53199.42</v>
          </cell>
          <cell r="DW105">
            <v>3065881.2500000005</v>
          </cell>
          <cell r="DX105">
            <v>1141.7947342329892</v>
          </cell>
          <cell r="DY105">
            <v>0</v>
          </cell>
          <cell r="DZ105">
            <v>109283.77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109283.77</v>
          </cell>
          <cell r="ES105">
            <v>40.699434501296849</v>
          </cell>
          <cell r="ET105">
            <v>1268998.78</v>
          </cell>
          <cell r="EU105">
            <v>472.60021070681961</v>
          </cell>
        </row>
        <row r="106">
          <cell r="A106" t="str">
            <v>17406</v>
          </cell>
          <cell r="B106" t="str">
            <v>Tukwila</v>
          </cell>
          <cell r="C106">
            <v>2684.7777777777778</v>
          </cell>
          <cell r="D106">
            <v>29329930.34</v>
          </cell>
          <cell r="E106">
            <v>10924.528123991226</v>
          </cell>
          <cell r="F106">
            <v>29706281.629999999</v>
          </cell>
          <cell r="G106">
            <v>11064.707804080619</v>
          </cell>
          <cell r="H106">
            <v>6815066.1699999999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2538.4097806563755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15391.15</v>
          </cell>
          <cell r="T106">
            <v>0</v>
          </cell>
          <cell r="U106">
            <v>0</v>
          </cell>
          <cell r="V106">
            <v>103646.46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203592.57</v>
          </cell>
          <cell r="AB106">
            <v>0</v>
          </cell>
          <cell r="AC106">
            <v>36507.81</v>
          </cell>
          <cell r="AD106">
            <v>0</v>
          </cell>
          <cell r="AE106">
            <v>253684.63</v>
          </cell>
          <cell r="AF106">
            <v>901.25</v>
          </cell>
          <cell r="AG106">
            <v>94896.51</v>
          </cell>
          <cell r="AH106">
            <v>1206.81</v>
          </cell>
          <cell r="AI106">
            <v>9189.9699999999993</v>
          </cell>
          <cell r="AJ106">
            <v>28719.47</v>
          </cell>
          <cell r="AK106">
            <v>747736.63</v>
          </cell>
          <cell r="AL106">
            <v>278.50969126350202</v>
          </cell>
          <cell r="AM106">
            <v>12317378.300000001</v>
          </cell>
          <cell r="AN106">
            <v>305688.90999999997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1267779.67</v>
          </cell>
          <cell r="AT106">
            <v>0</v>
          </cell>
          <cell r="AU106">
            <v>0</v>
          </cell>
          <cell r="AV106">
            <v>820566.18</v>
          </cell>
          <cell r="AW106">
            <v>0</v>
          </cell>
          <cell r="AX106">
            <v>933107.26</v>
          </cell>
          <cell r="AY106">
            <v>0</v>
          </cell>
          <cell r="AZ106">
            <v>889900.08</v>
          </cell>
          <cell r="BA106">
            <v>961797.92</v>
          </cell>
          <cell r="BB106">
            <v>23413.51</v>
          </cell>
          <cell r="BC106">
            <v>46079.17</v>
          </cell>
          <cell r="BD106">
            <v>0</v>
          </cell>
          <cell r="BE106">
            <v>39183.32</v>
          </cell>
          <cell r="BF106">
            <v>295709.69</v>
          </cell>
          <cell r="BG106">
            <v>348390.08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18248994.090000004</v>
          </cell>
          <cell r="BM106">
            <v>6797.2084099656513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9733.94</v>
          </cell>
          <cell r="BS106">
            <v>9733.94</v>
          </cell>
          <cell r="BT106">
            <v>0</v>
          </cell>
          <cell r="BU106">
            <v>0</v>
          </cell>
          <cell r="BV106">
            <v>1176417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623846.17000000004</v>
          </cell>
          <cell r="CB106">
            <v>17957</v>
          </cell>
          <cell r="CC106">
            <v>0</v>
          </cell>
          <cell r="CD106">
            <v>714009.67</v>
          </cell>
          <cell r="CE106">
            <v>131106.21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84829.21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937811.28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67463</v>
          </cell>
          <cell r="DF106">
            <v>56311.26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75000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3894484.7399999998</v>
          </cell>
          <cell r="DX106">
            <v>1450.5799221950915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2050545.42</v>
          </cell>
          <cell r="EU106">
            <v>763.76727972519961</v>
          </cell>
        </row>
        <row r="107">
          <cell r="A107" t="str">
            <v>39090</v>
          </cell>
          <cell r="B107" t="str">
            <v>East Valley (Yakima)</v>
          </cell>
          <cell r="C107">
            <v>2679.4455555555555</v>
          </cell>
          <cell r="D107">
            <v>23939744.66</v>
          </cell>
          <cell r="E107">
            <v>8934.5889526896317</v>
          </cell>
          <cell r="F107">
            <v>24810148.27</v>
          </cell>
          <cell r="G107">
            <v>9259.4336237057341</v>
          </cell>
          <cell r="H107">
            <v>3177186.22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1185.762559501323</v>
          </cell>
          <cell r="O107">
            <v>549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380083.74</v>
          </cell>
          <cell r="AB107">
            <v>0</v>
          </cell>
          <cell r="AC107">
            <v>41182.42</v>
          </cell>
          <cell r="AD107">
            <v>0</v>
          </cell>
          <cell r="AE107">
            <v>23217.37</v>
          </cell>
          <cell r="AF107">
            <v>1456.23</v>
          </cell>
          <cell r="AG107">
            <v>19920</v>
          </cell>
          <cell r="AH107">
            <v>0</v>
          </cell>
          <cell r="AI107">
            <v>13842.19</v>
          </cell>
          <cell r="AJ107">
            <v>898.83</v>
          </cell>
          <cell r="AK107">
            <v>481149.77999999997</v>
          </cell>
          <cell r="AL107">
            <v>179.57064998106986</v>
          </cell>
          <cell r="AM107">
            <v>12171667.49</v>
          </cell>
          <cell r="AN107">
            <v>403993.21</v>
          </cell>
          <cell r="AO107">
            <v>1158707.3600000001</v>
          </cell>
          <cell r="AP107">
            <v>0</v>
          </cell>
          <cell r="AQ107">
            <v>0</v>
          </cell>
          <cell r="AR107">
            <v>3791.6</v>
          </cell>
          <cell r="AS107">
            <v>1677368.9</v>
          </cell>
          <cell r="AT107">
            <v>0</v>
          </cell>
          <cell r="AU107">
            <v>0</v>
          </cell>
          <cell r="AV107">
            <v>420794.09</v>
          </cell>
          <cell r="AW107">
            <v>0</v>
          </cell>
          <cell r="AX107">
            <v>51161.13</v>
          </cell>
          <cell r="AY107">
            <v>0</v>
          </cell>
          <cell r="AZ107">
            <v>169064.22</v>
          </cell>
          <cell r="BA107">
            <v>940303.87</v>
          </cell>
          <cell r="BB107">
            <v>24713.05</v>
          </cell>
          <cell r="BC107">
            <v>48008.959999999999</v>
          </cell>
          <cell r="BD107">
            <v>0</v>
          </cell>
          <cell r="BE107">
            <v>49120.34</v>
          </cell>
          <cell r="BF107">
            <v>614977.01</v>
          </cell>
          <cell r="BG107">
            <v>1274.4000000000001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17734945.630000003</v>
          </cell>
          <cell r="BM107">
            <v>6618.886356256955</v>
          </cell>
          <cell r="BN107">
            <v>72.88</v>
          </cell>
          <cell r="BO107">
            <v>0</v>
          </cell>
          <cell r="BP107">
            <v>0</v>
          </cell>
          <cell r="BQ107">
            <v>0</v>
          </cell>
          <cell r="BR107">
            <v>77751.199999999997</v>
          </cell>
          <cell r="BS107">
            <v>77824.08</v>
          </cell>
          <cell r="BT107">
            <v>0</v>
          </cell>
          <cell r="BU107">
            <v>0</v>
          </cell>
          <cell r="BV107">
            <v>1186465.8999999999</v>
          </cell>
          <cell r="BW107">
            <v>0</v>
          </cell>
          <cell r="BX107">
            <v>0</v>
          </cell>
          <cell r="BY107">
            <v>0</v>
          </cell>
          <cell r="BZ107">
            <v>37613.01</v>
          </cell>
          <cell r="CA107">
            <v>520507.53</v>
          </cell>
          <cell r="CB107">
            <v>3582.61</v>
          </cell>
          <cell r="CC107">
            <v>0</v>
          </cell>
          <cell r="CD107">
            <v>439052.17</v>
          </cell>
          <cell r="CE107">
            <v>152068.6</v>
          </cell>
          <cell r="CF107">
            <v>83338.210000000006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27822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599284.76</v>
          </cell>
          <cell r="CR107">
            <v>57858.17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227113.1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3412530.14</v>
          </cell>
          <cell r="DX107">
            <v>1273.5956261266324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4336.5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4336.5</v>
          </cell>
          <cell r="ES107">
            <v>1.6184318397545761</v>
          </cell>
          <cell r="ET107">
            <v>1438946</v>
          </cell>
          <cell r="EU107">
            <v>537.03125149025436</v>
          </cell>
        </row>
        <row r="108">
          <cell r="A108" t="str">
            <v>02250</v>
          </cell>
          <cell r="B108" t="str">
            <v>Clarkston</v>
          </cell>
          <cell r="C108">
            <v>2626.402222222222</v>
          </cell>
          <cell r="D108">
            <v>26337996.52</v>
          </cell>
          <cell r="E108">
            <v>10028.165639349478</v>
          </cell>
          <cell r="F108">
            <v>26788242.969999999</v>
          </cell>
          <cell r="G108">
            <v>10199.596521561816</v>
          </cell>
          <cell r="H108">
            <v>2978833.86</v>
          </cell>
          <cell r="I108">
            <v>0</v>
          </cell>
          <cell r="J108">
            <v>395.4</v>
          </cell>
          <cell r="K108">
            <v>0</v>
          </cell>
          <cell r="L108">
            <v>0</v>
          </cell>
          <cell r="M108">
            <v>0</v>
          </cell>
          <cell r="N108">
            <v>1134.3385391591878</v>
          </cell>
          <cell r="O108">
            <v>6965</v>
          </cell>
          <cell r="P108">
            <v>0</v>
          </cell>
          <cell r="Q108">
            <v>0</v>
          </cell>
          <cell r="R108">
            <v>72049</v>
          </cell>
          <cell r="S108">
            <v>0</v>
          </cell>
          <cell r="T108">
            <v>0</v>
          </cell>
          <cell r="U108">
            <v>0</v>
          </cell>
          <cell r="V108">
            <v>12569.27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226831.92</v>
          </cell>
          <cell r="AB108">
            <v>7665.74</v>
          </cell>
          <cell r="AC108">
            <v>20965.95</v>
          </cell>
          <cell r="AD108">
            <v>0</v>
          </cell>
          <cell r="AE108">
            <v>25087.49</v>
          </cell>
          <cell r="AF108">
            <v>2900.98</v>
          </cell>
          <cell r="AG108">
            <v>55913.5</v>
          </cell>
          <cell r="AH108">
            <v>0</v>
          </cell>
          <cell r="AI108">
            <v>35.86</v>
          </cell>
          <cell r="AJ108">
            <v>70255.34</v>
          </cell>
          <cell r="AK108">
            <v>501240.04999999993</v>
          </cell>
          <cell r="AL108">
            <v>190.84664403607468</v>
          </cell>
          <cell r="AM108">
            <v>12293480.83</v>
          </cell>
          <cell r="AN108">
            <v>593473.32999999996</v>
          </cell>
          <cell r="AO108">
            <v>1536791.2</v>
          </cell>
          <cell r="AP108">
            <v>0</v>
          </cell>
          <cell r="AQ108">
            <v>0</v>
          </cell>
          <cell r="AR108">
            <v>2248.5</v>
          </cell>
          <cell r="AS108">
            <v>2021249.95</v>
          </cell>
          <cell r="AT108">
            <v>0</v>
          </cell>
          <cell r="AU108">
            <v>0</v>
          </cell>
          <cell r="AV108">
            <v>460482.74</v>
          </cell>
          <cell r="AW108">
            <v>0</v>
          </cell>
          <cell r="AX108">
            <v>174233.75</v>
          </cell>
          <cell r="AY108">
            <v>0</v>
          </cell>
          <cell r="AZ108">
            <v>21252.7</v>
          </cell>
          <cell r="BA108">
            <v>915274.05</v>
          </cell>
          <cell r="BB108">
            <v>24125.52</v>
          </cell>
          <cell r="BC108">
            <v>54975.71</v>
          </cell>
          <cell r="BD108">
            <v>0</v>
          </cell>
          <cell r="BE108">
            <v>41025.660000000003</v>
          </cell>
          <cell r="BF108">
            <v>414079.62</v>
          </cell>
          <cell r="BG108">
            <v>4105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18556798.559999999</v>
          </cell>
          <cell r="BM108">
            <v>7065.4823556686333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46825.93</v>
          </cell>
          <cell r="BS108">
            <v>46825.93</v>
          </cell>
          <cell r="BT108">
            <v>0</v>
          </cell>
          <cell r="BU108">
            <v>0</v>
          </cell>
          <cell r="BV108">
            <v>1191939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629128</v>
          </cell>
          <cell r="CB108">
            <v>30987</v>
          </cell>
          <cell r="CC108">
            <v>0</v>
          </cell>
          <cell r="CD108">
            <v>823426.29</v>
          </cell>
          <cell r="CE108">
            <v>208838.05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49586.41</v>
          </cell>
          <cell r="CQ108">
            <v>592687.56000000006</v>
          </cell>
          <cell r="CR108">
            <v>862322.29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131693.99</v>
          </cell>
          <cell r="DF108">
            <v>97691.28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6313.95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64312.42</v>
          </cell>
          <cell r="DW108">
            <v>4735752.17</v>
          </cell>
          <cell r="DX108">
            <v>1803.1328674375848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14590.38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632.54999999999995</v>
          </cell>
          <cell r="EO108">
            <v>0</v>
          </cell>
          <cell r="EP108">
            <v>0</v>
          </cell>
          <cell r="EQ108">
            <v>0</v>
          </cell>
          <cell r="ER108">
            <v>15222.929999999998</v>
          </cell>
          <cell r="ES108">
            <v>5.7961152603350081</v>
          </cell>
          <cell r="ET108">
            <v>1903674.45</v>
          </cell>
          <cell r="EU108">
            <v>724.82212887761125</v>
          </cell>
        </row>
        <row r="109">
          <cell r="A109" t="str">
            <v>32414</v>
          </cell>
          <cell r="B109" t="str">
            <v>Deer Park</v>
          </cell>
          <cell r="C109">
            <v>2436.4044444444439</v>
          </cell>
          <cell r="D109">
            <v>22141670.710000001</v>
          </cell>
          <cell r="E109">
            <v>9087.846954346207</v>
          </cell>
          <cell r="F109">
            <v>22471175.050000001</v>
          </cell>
          <cell r="G109">
            <v>9223.0890077545992</v>
          </cell>
          <cell r="H109">
            <v>1434543.72</v>
          </cell>
          <cell r="I109">
            <v>0</v>
          </cell>
          <cell r="J109">
            <v>0</v>
          </cell>
          <cell r="K109">
            <v>4212.1899999999996</v>
          </cell>
          <cell r="L109">
            <v>0</v>
          </cell>
          <cell r="M109">
            <v>0</v>
          </cell>
          <cell r="N109">
            <v>590.52425112780043</v>
          </cell>
          <cell r="O109">
            <v>12552.52</v>
          </cell>
          <cell r="P109">
            <v>0</v>
          </cell>
          <cell r="Q109">
            <v>0</v>
          </cell>
          <cell r="R109">
            <v>0</v>
          </cell>
          <cell r="S109">
            <v>3266</v>
          </cell>
          <cell r="T109">
            <v>0</v>
          </cell>
          <cell r="U109">
            <v>0</v>
          </cell>
          <cell r="V109">
            <v>4469.7700000000004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191439.24</v>
          </cell>
          <cell r="AB109">
            <v>0</v>
          </cell>
          <cell r="AC109">
            <v>41973.599999999999</v>
          </cell>
          <cell r="AD109">
            <v>0</v>
          </cell>
          <cell r="AE109">
            <v>0</v>
          </cell>
          <cell r="AF109">
            <v>1628.94</v>
          </cell>
          <cell r="AG109">
            <v>18165</v>
          </cell>
          <cell r="AH109">
            <v>0</v>
          </cell>
          <cell r="AI109">
            <v>33258.870000000003</v>
          </cell>
          <cell r="AJ109">
            <v>25014.57</v>
          </cell>
          <cell r="AK109">
            <v>331768.51</v>
          </cell>
          <cell r="AL109">
            <v>136.17136135033232</v>
          </cell>
          <cell r="AM109">
            <v>11172970.390000001</v>
          </cell>
          <cell r="AN109">
            <v>409052.44</v>
          </cell>
          <cell r="AO109">
            <v>1343606.52</v>
          </cell>
          <cell r="AP109">
            <v>0</v>
          </cell>
          <cell r="AQ109">
            <v>0</v>
          </cell>
          <cell r="AR109">
            <v>0</v>
          </cell>
          <cell r="AS109">
            <v>1593400.2</v>
          </cell>
          <cell r="AT109">
            <v>0</v>
          </cell>
          <cell r="AU109">
            <v>0</v>
          </cell>
          <cell r="AV109">
            <v>474467.82</v>
          </cell>
          <cell r="AW109">
            <v>0</v>
          </cell>
          <cell r="AX109">
            <v>87281</v>
          </cell>
          <cell r="AY109">
            <v>0</v>
          </cell>
          <cell r="AZ109">
            <v>3617.48</v>
          </cell>
          <cell r="BA109">
            <v>839203.02</v>
          </cell>
          <cell r="BB109">
            <v>22602.7</v>
          </cell>
          <cell r="BC109">
            <v>58535.51</v>
          </cell>
          <cell r="BD109">
            <v>0</v>
          </cell>
          <cell r="BE109">
            <v>23220.04</v>
          </cell>
          <cell r="BF109">
            <v>963519.58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16991476.699999996</v>
          </cell>
          <cell r="BM109">
            <v>6973.9967593411784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1097190.5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483409</v>
          </cell>
          <cell r="CB109">
            <v>13451.77</v>
          </cell>
          <cell r="CC109">
            <v>0</v>
          </cell>
          <cell r="CD109">
            <v>371874</v>
          </cell>
          <cell r="CE109">
            <v>343175.3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48112.81</v>
          </cell>
          <cell r="CQ109">
            <v>539504.98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3529.26</v>
          </cell>
          <cell r="DE109">
            <v>247218.6</v>
          </cell>
          <cell r="DF109">
            <v>88478.12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49436.7</v>
          </cell>
          <cell r="DW109">
            <v>3285381.04</v>
          </cell>
          <cell r="DX109">
            <v>1348.4547064800411</v>
          </cell>
          <cell r="DY109">
            <v>0</v>
          </cell>
          <cell r="DZ109">
            <v>1607.2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57750.8</v>
          </cell>
          <cell r="EG109">
            <v>364434.89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423792.89</v>
          </cell>
          <cell r="ES109">
            <v>173.94192945524466</v>
          </cell>
          <cell r="ET109">
            <v>1034798.13</v>
          </cell>
          <cell r="EU109">
            <v>424.7234618043712</v>
          </cell>
        </row>
        <row r="110">
          <cell r="A110" t="str">
            <v>31306</v>
          </cell>
          <cell r="B110" t="str">
            <v>Lakewood</v>
          </cell>
          <cell r="C110">
            <v>2420.2766666666671</v>
          </cell>
          <cell r="D110">
            <v>23178105.870000001</v>
          </cell>
          <cell r="E110">
            <v>9576.6348489084576</v>
          </cell>
          <cell r="F110">
            <v>23218035.109999999</v>
          </cell>
          <cell r="G110">
            <v>9593.1326487467668</v>
          </cell>
          <cell r="H110">
            <v>4103993.94</v>
          </cell>
          <cell r="I110">
            <v>0</v>
          </cell>
          <cell r="J110">
            <v>0</v>
          </cell>
          <cell r="K110">
            <v>396.36</v>
          </cell>
          <cell r="L110">
            <v>0</v>
          </cell>
          <cell r="M110">
            <v>0</v>
          </cell>
          <cell r="N110">
            <v>1695.8351731138173</v>
          </cell>
          <cell r="O110">
            <v>107691.5</v>
          </cell>
          <cell r="P110">
            <v>0</v>
          </cell>
          <cell r="Q110">
            <v>0</v>
          </cell>
          <cell r="R110">
            <v>0</v>
          </cell>
          <cell r="S110">
            <v>5444</v>
          </cell>
          <cell r="T110">
            <v>0</v>
          </cell>
          <cell r="U110">
            <v>0</v>
          </cell>
          <cell r="V110">
            <v>55722.48</v>
          </cell>
          <cell r="W110">
            <v>0</v>
          </cell>
          <cell r="X110">
            <v>0</v>
          </cell>
          <cell r="Y110">
            <v>0</v>
          </cell>
          <cell r="Z110">
            <v>9108.26</v>
          </cell>
          <cell r="AA110">
            <v>386037.17</v>
          </cell>
          <cell r="AB110">
            <v>0</v>
          </cell>
          <cell r="AC110">
            <v>19596.740000000002</v>
          </cell>
          <cell r="AD110">
            <v>0</v>
          </cell>
          <cell r="AE110">
            <v>45194.05</v>
          </cell>
          <cell r="AF110">
            <v>5754.31</v>
          </cell>
          <cell r="AG110">
            <v>100</v>
          </cell>
          <cell r="AH110">
            <v>4444.38</v>
          </cell>
          <cell r="AI110">
            <v>149827.47</v>
          </cell>
          <cell r="AJ110">
            <v>9738.58</v>
          </cell>
          <cell r="AK110">
            <v>798658.94000000006</v>
          </cell>
          <cell r="AL110">
            <v>329.98662962774227</v>
          </cell>
          <cell r="AM110">
            <v>10834339.779999999</v>
          </cell>
          <cell r="AN110">
            <v>334119.5</v>
          </cell>
          <cell r="AO110">
            <v>87261.36</v>
          </cell>
          <cell r="AP110">
            <v>0</v>
          </cell>
          <cell r="AQ110">
            <v>0</v>
          </cell>
          <cell r="AR110">
            <v>0</v>
          </cell>
          <cell r="AS110">
            <v>1634079.15</v>
          </cell>
          <cell r="AT110">
            <v>0</v>
          </cell>
          <cell r="AU110">
            <v>0</v>
          </cell>
          <cell r="AV110">
            <v>189862.74</v>
          </cell>
          <cell r="AW110">
            <v>0</v>
          </cell>
          <cell r="AX110">
            <v>269392.31</v>
          </cell>
          <cell r="AY110">
            <v>0</v>
          </cell>
          <cell r="AZ110">
            <v>60719.03</v>
          </cell>
          <cell r="BA110">
            <v>858214.51</v>
          </cell>
          <cell r="BB110">
            <v>22462.51</v>
          </cell>
          <cell r="BC110">
            <v>43962.41</v>
          </cell>
          <cell r="BD110">
            <v>0</v>
          </cell>
          <cell r="BE110">
            <v>20678.79</v>
          </cell>
          <cell r="BF110">
            <v>775106.1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15130198.189999998</v>
          </cell>
          <cell r="BM110">
            <v>6251.4333168522035</v>
          </cell>
          <cell r="BN110">
            <v>0</v>
          </cell>
          <cell r="BO110">
            <v>16926.150000000001</v>
          </cell>
          <cell r="BP110">
            <v>0</v>
          </cell>
          <cell r="BQ110">
            <v>0</v>
          </cell>
          <cell r="BR110">
            <v>20694.919999999998</v>
          </cell>
          <cell r="BS110">
            <v>37621.07</v>
          </cell>
          <cell r="BT110">
            <v>381193</v>
          </cell>
          <cell r="BU110">
            <v>0</v>
          </cell>
          <cell r="BV110">
            <v>1062900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492534.88</v>
          </cell>
          <cell r="CB110">
            <v>10824</v>
          </cell>
          <cell r="CC110">
            <v>0</v>
          </cell>
          <cell r="CD110">
            <v>222904.69</v>
          </cell>
          <cell r="CE110">
            <v>91404.800000000003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3705.64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304358.43</v>
          </cell>
          <cell r="CR110">
            <v>1000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490127.49</v>
          </cell>
          <cell r="DE110">
            <v>0</v>
          </cell>
          <cell r="DF110">
            <v>30240.36</v>
          </cell>
          <cell r="DG110">
            <v>0</v>
          </cell>
          <cell r="DH110">
            <v>0</v>
          </cell>
          <cell r="DI110">
            <v>0</v>
          </cell>
          <cell r="DJ110">
            <v>3343</v>
          </cell>
          <cell r="DK110">
            <v>0</v>
          </cell>
          <cell r="DL110">
            <v>0</v>
          </cell>
          <cell r="DM110">
            <v>11628.35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41001.97</v>
          </cell>
          <cell r="DW110">
            <v>3184787.6799999997</v>
          </cell>
          <cell r="DX110">
            <v>1315.8775291530028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898033.76</v>
          </cell>
          <cell r="EU110">
            <v>371.04591072921409</v>
          </cell>
        </row>
        <row r="111">
          <cell r="A111" t="str">
            <v>13144</v>
          </cell>
          <cell r="B111" t="str">
            <v>Quincy</v>
          </cell>
          <cell r="C111">
            <v>2381.0100000000002</v>
          </cell>
          <cell r="D111">
            <v>24507892.649999999</v>
          </cell>
          <cell r="E111">
            <v>10293.065820807135</v>
          </cell>
          <cell r="F111">
            <v>25131293.68</v>
          </cell>
          <cell r="G111">
            <v>10554.887917312401</v>
          </cell>
          <cell r="H111">
            <v>2891482.16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1214.3931188865229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958.69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164662.99</v>
          </cell>
          <cell r="AB111">
            <v>0</v>
          </cell>
          <cell r="AC111">
            <v>71611.09</v>
          </cell>
          <cell r="AD111">
            <v>0</v>
          </cell>
          <cell r="AE111">
            <v>5472.48</v>
          </cell>
          <cell r="AF111">
            <v>1117.26</v>
          </cell>
          <cell r="AG111">
            <v>16533.88</v>
          </cell>
          <cell r="AH111">
            <v>5239.25</v>
          </cell>
          <cell r="AI111">
            <v>11975.37</v>
          </cell>
          <cell r="AJ111">
            <v>0</v>
          </cell>
          <cell r="AK111">
            <v>277571.01</v>
          </cell>
          <cell r="AL111">
            <v>116.57700303652651</v>
          </cell>
          <cell r="AM111">
            <v>11180034.140000001</v>
          </cell>
          <cell r="AN111">
            <v>217524.05</v>
          </cell>
          <cell r="AO111">
            <v>1275442.6000000001</v>
          </cell>
          <cell r="AP111">
            <v>0</v>
          </cell>
          <cell r="AQ111">
            <v>0</v>
          </cell>
          <cell r="AR111">
            <v>35968.15</v>
          </cell>
          <cell r="AS111">
            <v>1273308.3899999999</v>
          </cell>
          <cell r="AT111">
            <v>0</v>
          </cell>
          <cell r="AU111">
            <v>0</v>
          </cell>
          <cell r="AV111">
            <v>824758.64</v>
          </cell>
          <cell r="AW111">
            <v>0</v>
          </cell>
          <cell r="AX111">
            <v>93550.64</v>
          </cell>
          <cell r="AY111">
            <v>0</v>
          </cell>
          <cell r="AZ111">
            <v>755040.43</v>
          </cell>
          <cell r="BA111">
            <v>814492.02</v>
          </cell>
          <cell r="BB111">
            <v>21919.82</v>
          </cell>
          <cell r="BC111">
            <v>48795.29</v>
          </cell>
          <cell r="BD111">
            <v>0</v>
          </cell>
          <cell r="BE111">
            <v>38635.99</v>
          </cell>
          <cell r="BF111">
            <v>822605.71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17402075.870000001</v>
          </cell>
          <cell r="BM111">
            <v>7308.6949949811215</v>
          </cell>
          <cell r="BN111">
            <v>2460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2460</v>
          </cell>
          <cell r="BT111">
            <v>0</v>
          </cell>
          <cell r="BU111">
            <v>0</v>
          </cell>
          <cell r="BV111">
            <v>1032700</v>
          </cell>
          <cell r="BW111">
            <v>0</v>
          </cell>
          <cell r="BX111">
            <v>0</v>
          </cell>
          <cell r="BY111">
            <v>0</v>
          </cell>
          <cell r="BZ111">
            <v>97901.57</v>
          </cell>
          <cell r="CA111">
            <v>454373.28</v>
          </cell>
          <cell r="CB111">
            <v>19081.490000000002</v>
          </cell>
          <cell r="CC111">
            <v>0</v>
          </cell>
          <cell r="CD111">
            <v>695249.06</v>
          </cell>
          <cell r="CE111">
            <v>117744.75</v>
          </cell>
          <cell r="CF111">
            <v>232500.28</v>
          </cell>
          <cell r="CG111">
            <v>750407.77</v>
          </cell>
          <cell r="CH111">
            <v>0</v>
          </cell>
          <cell r="CI111">
            <v>0</v>
          </cell>
          <cell r="CJ111">
            <v>0</v>
          </cell>
          <cell r="CK111">
            <v>123005.15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935238.59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99092.7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4559754.6400000006</v>
          </cell>
          <cell r="DX111">
            <v>1915.0506045753693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410</v>
          </cell>
          <cell r="EO111">
            <v>0</v>
          </cell>
          <cell r="EP111">
            <v>0</v>
          </cell>
          <cell r="EQ111">
            <v>0</v>
          </cell>
          <cell r="ER111">
            <v>410</v>
          </cell>
          <cell r="ES111">
            <v>0.17219583286084475</v>
          </cell>
          <cell r="ET111">
            <v>2479020.62</v>
          </cell>
          <cell r="EU111">
            <v>1041.1634642441652</v>
          </cell>
        </row>
        <row r="112">
          <cell r="A112" t="str">
            <v>33115</v>
          </cell>
          <cell r="B112" t="str">
            <v>Colville</v>
          </cell>
          <cell r="C112">
            <v>2369.7066666666665</v>
          </cell>
          <cell r="D112">
            <v>21401910.539999999</v>
          </cell>
          <cell r="E112">
            <v>9031.4598178114884</v>
          </cell>
          <cell r="F112">
            <v>21275919.66</v>
          </cell>
          <cell r="G112">
            <v>8978.2925284704725</v>
          </cell>
          <cell r="H112">
            <v>1893070.66</v>
          </cell>
          <cell r="I112">
            <v>0</v>
          </cell>
          <cell r="J112">
            <v>0</v>
          </cell>
          <cell r="K112">
            <v>20487.97</v>
          </cell>
          <cell r="L112">
            <v>0</v>
          </cell>
          <cell r="M112">
            <v>0</v>
          </cell>
          <cell r="N112">
            <v>807.50864945309684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2047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148771.24</v>
          </cell>
          <cell r="AB112">
            <v>0</v>
          </cell>
          <cell r="AC112">
            <v>3125.73</v>
          </cell>
          <cell r="AD112">
            <v>0</v>
          </cell>
          <cell r="AE112">
            <v>750</v>
          </cell>
          <cell r="AF112">
            <v>149.58000000000001</v>
          </cell>
          <cell r="AG112">
            <v>5563.5</v>
          </cell>
          <cell r="AH112">
            <v>0</v>
          </cell>
          <cell r="AI112">
            <v>177987.53</v>
          </cell>
          <cell r="AJ112">
            <v>0</v>
          </cell>
          <cell r="AK112">
            <v>338394.57999999996</v>
          </cell>
          <cell r="AL112">
            <v>142.80019749279796</v>
          </cell>
          <cell r="AM112">
            <v>11370297.34</v>
          </cell>
          <cell r="AN112">
            <v>222740.19</v>
          </cell>
          <cell r="AO112">
            <v>1136640.44</v>
          </cell>
          <cell r="AP112">
            <v>16597.439999999999</v>
          </cell>
          <cell r="AQ112">
            <v>0</v>
          </cell>
          <cell r="AR112">
            <v>0</v>
          </cell>
          <cell r="AS112">
            <v>1253073.08</v>
          </cell>
          <cell r="AT112">
            <v>0</v>
          </cell>
          <cell r="AU112">
            <v>13134.6</v>
          </cell>
          <cell r="AV112">
            <v>266156.01</v>
          </cell>
          <cell r="AW112">
            <v>0</v>
          </cell>
          <cell r="AX112">
            <v>67857.929999999993</v>
          </cell>
          <cell r="AY112">
            <v>0</v>
          </cell>
          <cell r="AZ112">
            <v>40244.47</v>
          </cell>
          <cell r="BA112">
            <v>768892.39</v>
          </cell>
          <cell r="BB112">
            <v>0</v>
          </cell>
          <cell r="BC112">
            <v>53412.01</v>
          </cell>
          <cell r="BD112">
            <v>0</v>
          </cell>
          <cell r="BE112">
            <v>25874.55</v>
          </cell>
          <cell r="BF112">
            <v>1160573.51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16395493.959999999</v>
          </cell>
          <cell r="BM112">
            <v>6918.7862745318689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58753.94</v>
          </cell>
          <cell r="BS112">
            <v>58753.94</v>
          </cell>
          <cell r="BT112">
            <v>0</v>
          </cell>
          <cell r="BU112">
            <v>0</v>
          </cell>
          <cell r="BV112">
            <v>1070902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442087.29</v>
          </cell>
          <cell r="CB112">
            <v>17570</v>
          </cell>
          <cell r="CC112">
            <v>0</v>
          </cell>
          <cell r="CD112">
            <v>394586.87</v>
          </cell>
          <cell r="CE112">
            <v>135215.32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410551.95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63568.91</v>
          </cell>
          <cell r="DF112">
            <v>23707.21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2616943.4900000002</v>
          </cell>
          <cell r="DX112">
            <v>1104.3322478731548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11507.03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21.97</v>
          </cell>
          <cell r="ER112">
            <v>11529</v>
          </cell>
          <cell r="ES112">
            <v>4.8651591195534758</v>
          </cell>
          <cell r="ET112">
            <v>92457.36</v>
          </cell>
          <cell r="EU112">
            <v>39.016373334533675</v>
          </cell>
        </row>
        <row r="113">
          <cell r="A113" t="str">
            <v>38267</v>
          </cell>
          <cell r="B113" t="str">
            <v>Pullman</v>
          </cell>
          <cell r="C113">
            <v>2260.8055555555557</v>
          </cell>
          <cell r="D113">
            <v>20271696.989999998</v>
          </cell>
          <cell r="E113">
            <v>8966.5813763530696</v>
          </cell>
          <cell r="F113">
            <v>20765360.59</v>
          </cell>
          <cell r="G113">
            <v>9184.9387661723322</v>
          </cell>
          <cell r="H113">
            <v>3778208.68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1671.1780766442639</v>
          </cell>
          <cell r="O113">
            <v>13495.15</v>
          </cell>
          <cell r="P113">
            <v>15098.35</v>
          </cell>
          <cell r="Q113">
            <v>0</v>
          </cell>
          <cell r="R113">
            <v>0</v>
          </cell>
          <cell r="S113">
            <v>5588</v>
          </cell>
          <cell r="T113">
            <v>0</v>
          </cell>
          <cell r="U113">
            <v>0</v>
          </cell>
          <cell r="V113">
            <v>20184.97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528996.48</v>
          </cell>
          <cell r="AB113">
            <v>6277.98</v>
          </cell>
          <cell r="AC113">
            <v>30859.56</v>
          </cell>
          <cell r="AD113">
            <v>0</v>
          </cell>
          <cell r="AE113">
            <v>32017.8</v>
          </cell>
          <cell r="AF113">
            <v>2680.49</v>
          </cell>
          <cell r="AG113">
            <v>20132.75</v>
          </cell>
          <cell r="AH113">
            <v>0</v>
          </cell>
          <cell r="AI113">
            <v>0</v>
          </cell>
          <cell r="AJ113">
            <v>0</v>
          </cell>
          <cell r="AK113">
            <v>675331.53</v>
          </cell>
          <cell r="AL113">
            <v>298.71278772315668</v>
          </cell>
          <cell r="AM113">
            <v>10553616.050000001</v>
          </cell>
          <cell r="AN113">
            <v>208949.57</v>
          </cell>
          <cell r="AO113">
            <v>420293.84</v>
          </cell>
          <cell r="AP113">
            <v>0</v>
          </cell>
          <cell r="AQ113">
            <v>0</v>
          </cell>
          <cell r="AR113">
            <v>234</v>
          </cell>
          <cell r="AS113">
            <v>1129997.18</v>
          </cell>
          <cell r="AT113">
            <v>0</v>
          </cell>
          <cell r="AU113">
            <v>0</v>
          </cell>
          <cell r="AV113">
            <v>140856.87</v>
          </cell>
          <cell r="AW113">
            <v>0</v>
          </cell>
          <cell r="AX113">
            <v>117913.15</v>
          </cell>
          <cell r="AY113">
            <v>0</v>
          </cell>
          <cell r="AZ113">
            <v>61044.98</v>
          </cell>
          <cell r="BA113">
            <v>771486.01</v>
          </cell>
          <cell r="BB113">
            <v>21069.439999999999</v>
          </cell>
          <cell r="BC113">
            <v>40962.85</v>
          </cell>
          <cell r="BD113">
            <v>0</v>
          </cell>
          <cell r="BE113">
            <v>17735.47</v>
          </cell>
          <cell r="BF113">
            <v>557811.15</v>
          </cell>
          <cell r="BG113">
            <v>700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14042670.560000001</v>
          </cell>
          <cell r="BM113">
            <v>6211.3570649596386</v>
          </cell>
          <cell r="BN113">
            <v>3982.81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3982.81</v>
          </cell>
          <cell r="BT113">
            <v>0</v>
          </cell>
          <cell r="BU113">
            <v>0</v>
          </cell>
          <cell r="BV113">
            <v>1018237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447656.49</v>
          </cell>
          <cell r="CB113">
            <v>1390</v>
          </cell>
          <cell r="CC113">
            <v>0</v>
          </cell>
          <cell r="CD113">
            <v>341224.15</v>
          </cell>
          <cell r="CE113">
            <v>67282.080000000002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25970.26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284226.46000000002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41703.15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35487.83</v>
          </cell>
          <cell r="DW113">
            <v>2267160.2300000004</v>
          </cell>
          <cell r="DX113">
            <v>1002.8108009681899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1989.59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1989.59</v>
          </cell>
          <cell r="ES113">
            <v>0.88003587708412678</v>
          </cell>
          <cell r="ET113">
            <v>2106531.3199999998</v>
          </cell>
          <cell r="EU113">
            <v>931.76138691960819</v>
          </cell>
        </row>
        <row r="114">
          <cell r="A114" t="str">
            <v>13165</v>
          </cell>
          <cell r="B114" t="str">
            <v>Ephrata</v>
          </cell>
          <cell r="C114">
            <v>2225.7855555555557</v>
          </cell>
          <cell r="D114">
            <v>19897559.52</v>
          </cell>
          <cell r="E114">
            <v>8939.567188014018</v>
          </cell>
          <cell r="F114">
            <v>21169850</v>
          </cell>
          <cell r="G114">
            <v>9511.1813207521736</v>
          </cell>
          <cell r="H114">
            <v>2609130.9300000002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1172.2292488993899</v>
          </cell>
          <cell r="O114">
            <v>11235.5</v>
          </cell>
          <cell r="P114">
            <v>0</v>
          </cell>
          <cell r="Q114">
            <v>0</v>
          </cell>
          <cell r="R114">
            <v>33287</v>
          </cell>
          <cell r="S114">
            <v>0</v>
          </cell>
          <cell r="T114">
            <v>0</v>
          </cell>
          <cell r="U114">
            <v>0</v>
          </cell>
          <cell r="V114">
            <v>13855.54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201404.35</v>
          </cell>
          <cell r="AB114">
            <v>0</v>
          </cell>
          <cell r="AC114">
            <v>36729.49</v>
          </cell>
          <cell r="AD114">
            <v>0</v>
          </cell>
          <cell r="AE114">
            <v>27693.040000000001</v>
          </cell>
          <cell r="AF114">
            <v>2555.88</v>
          </cell>
          <cell r="AG114">
            <v>2249</v>
          </cell>
          <cell r="AH114">
            <v>5746.8</v>
          </cell>
          <cell r="AI114">
            <v>23307.06</v>
          </cell>
          <cell r="AJ114">
            <v>0</v>
          </cell>
          <cell r="AK114">
            <v>358063.66</v>
          </cell>
          <cell r="AL114">
            <v>160.87069084722646</v>
          </cell>
          <cell r="AM114">
            <v>10110331.9</v>
          </cell>
          <cell r="AN114">
            <v>233657.78</v>
          </cell>
          <cell r="AO114">
            <v>1390079.96</v>
          </cell>
          <cell r="AP114">
            <v>0</v>
          </cell>
          <cell r="AQ114">
            <v>0</v>
          </cell>
          <cell r="AR114">
            <v>0</v>
          </cell>
          <cell r="AS114">
            <v>1476829.34</v>
          </cell>
          <cell r="AT114">
            <v>0</v>
          </cell>
          <cell r="AU114">
            <v>0</v>
          </cell>
          <cell r="AV114">
            <v>374184.34</v>
          </cell>
          <cell r="AW114">
            <v>150425.54999999999</v>
          </cell>
          <cell r="AX114">
            <v>54796.73</v>
          </cell>
          <cell r="AY114">
            <v>0</v>
          </cell>
          <cell r="AZ114">
            <v>145495.04999999999</v>
          </cell>
          <cell r="BA114">
            <v>773699.9</v>
          </cell>
          <cell r="BB114">
            <v>16223.27</v>
          </cell>
          <cell r="BC114">
            <v>48491.38</v>
          </cell>
          <cell r="BD114">
            <v>0</v>
          </cell>
          <cell r="BE114">
            <v>38178.980000000003</v>
          </cell>
          <cell r="BF114">
            <v>594593.23</v>
          </cell>
          <cell r="BG114">
            <v>47580.51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15454567.920000004</v>
          </cell>
          <cell r="BM114">
            <v>6943.4217871642832</v>
          </cell>
          <cell r="BN114">
            <v>141.55000000000001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141.55000000000001</v>
          </cell>
          <cell r="BT114">
            <v>0</v>
          </cell>
          <cell r="BU114">
            <v>0</v>
          </cell>
          <cell r="BV114">
            <v>986480</v>
          </cell>
          <cell r="BW114">
            <v>0</v>
          </cell>
          <cell r="BX114">
            <v>0</v>
          </cell>
          <cell r="BY114">
            <v>0</v>
          </cell>
          <cell r="BZ114">
            <v>7838.56</v>
          </cell>
          <cell r="CA114">
            <v>433862.62</v>
          </cell>
          <cell r="CB114">
            <v>19292.259999999998</v>
          </cell>
          <cell r="CC114">
            <v>0</v>
          </cell>
          <cell r="CD114">
            <v>505586.25</v>
          </cell>
          <cell r="CE114">
            <v>91245.2</v>
          </cell>
          <cell r="CF114">
            <v>31192.33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43273.35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13854.5</v>
          </cell>
          <cell r="CQ114">
            <v>465375.64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55641.43</v>
          </cell>
          <cell r="DW114">
            <v>2653783.6900000004</v>
          </cell>
          <cell r="DX114">
            <v>1192.290822166656</v>
          </cell>
          <cell r="DY114">
            <v>4353.6499999999996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152.5</v>
          </cell>
          <cell r="EE114">
            <v>0</v>
          </cell>
          <cell r="EF114">
            <v>0</v>
          </cell>
          <cell r="EG114">
            <v>54565.56</v>
          </cell>
          <cell r="EH114">
            <v>0</v>
          </cell>
          <cell r="EI114">
            <v>0</v>
          </cell>
          <cell r="EJ114">
            <v>23605.66</v>
          </cell>
          <cell r="EK114">
            <v>10383.26</v>
          </cell>
          <cell r="EL114">
            <v>1243.17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94303.799999999988</v>
          </cell>
          <cell r="ES114">
            <v>42.368771674619737</v>
          </cell>
          <cell r="ET114">
            <v>2141104.0299999998</v>
          </cell>
          <cell r="EU114">
            <v>961.95431974828352</v>
          </cell>
        </row>
        <row r="115">
          <cell r="A115" t="str">
            <v>31332</v>
          </cell>
          <cell r="B115" t="str">
            <v>Granite Falls</v>
          </cell>
          <cell r="C115">
            <v>2222.7766666666666</v>
          </cell>
          <cell r="D115">
            <v>21231276.149999999</v>
          </cell>
          <cell r="E115">
            <v>9551.6911205654178</v>
          </cell>
          <cell r="F115">
            <v>20566386.190000001</v>
          </cell>
          <cell r="G115">
            <v>9252.5652704650201</v>
          </cell>
          <cell r="H115">
            <v>3326216.24</v>
          </cell>
          <cell r="I115">
            <v>0</v>
          </cell>
          <cell r="J115">
            <v>0</v>
          </cell>
          <cell r="K115">
            <v>41126.080000000002</v>
          </cell>
          <cell r="L115">
            <v>0</v>
          </cell>
          <cell r="M115">
            <v>0</v>
          </cell>
          <cell r="N115">
            <v>1514.9260699455488</v>
          </cell>
          <cell r="O115">
            <v>8984.5</v>
          </cell>
          <cell r="P115">
            <v>0</v>
          </cell>
          <cell r="Q115">
            <v>0</v>
          </cell>
          <cell r="R115">
            <v>29910</v>
          </cell>
          <cell r="S115">
            <v>0</v>
          </cell>
          <cell r="T115">
            <v>0</v>
          </cell>
          <cell r="U115">
            <v>0</v>
          </cell>
          <cell r="V115">
            <v>6296.88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332925.28000000003</v>
          </cell>
          <cell r="AB115">
            <v>9621.5499999999993</v>
          </cell>
          <cell r="AC115">
            <v>23508.94</v>
          </cell>
          <cell r="AD115">
            <v>0</v>
          </cell>
          <cell r="AE115">
            <v>24057.29</v>
          </cell>
          <cell r="AF115">
            <v>4689.33</v>
          </cell>
          <cell r="AG115">
            <v>5815</v>
          </cell>
          <cell r="AH115">
            <v>11200.7</v>
          </cell>
          <cell r="AI115">
            <v>8112.86</v>
          </cell>
          <cell r="AJ115">
            <v>20561.34</v>
          </cell>
          <cell r="AK115">
            <v>485683.67000000004</v>
          </cell>
          <cell r="AL115">
            <v>218.50313496782556</v>
          </cell>
          <cell r="AM115">
            <v>9672643.9100000001</v>
          </cell>
          <cell r="AN115">
            <v>359244.72</v>
          </cell>
          <cell r="AO115">
            <v>368499.14</v>
          </cell>
          <cell r="AP115">
            <v>146374.51</v>
          </cell>
          <cell r="AQ115">
            <v>0</v>
          </cell>
          <cell r="AR115">
            <v>29235.55</v>
          </cell>
          <cell r="AS115">
            <v>1536515.48</v>
          </cell>
          <cell r="AT115">
            <v>0</v>
          </cell>
          <cell r="AU115">
            <v>0</v>
          </cell>
          <cell r="AV115">
            <v>172491.63</v>
          </cell>
          <cell r="AW115">
            <v>0</v>
          </cell>
          <cell r="AX115">
            <v>334090.21000000002</v>
          </cell>
          <cell r="AY115">
            <v>0</v>
          </cell>
          <cell r="AZ115">
            <v>21252.7</v>
          </cell>
          <cell r="BA115">
            <v>795233.36</v>
          </cell>
          <cell r="BB115">
            <v>13015.56</v>
          </cell>
          <cell r="BC115">
            <v>42241.39</v>
          </cell>
          <cell r="BD115">
            <v>0</v>
          </cell>
          <cell r="BE115">
            <v>21146.69</v>
          </cell>
          <cell r="BF115">
            <v>606593.65</v>
          </cell>
          <cell r="BG115">
            <v>112400</v>
          </cell>
          <cell r="BH115">
            <v>0</v>
          </cell>
          <cell r="BI115">
            <v>0</v>
          </cell>
          <cell r="BJ115">
            <v>4741.03</v>
          </cell>
          <cell r="BK115">
            <v>0</v>
          </cell>
          <cell r="BL115">
            <v>14235719.530000003</v>
          </cell>
          <cell r="BM115">
            <v>6404.4758717699951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18916.04</v>
          </cell>
          <cell r="BS115">
            <v>18916.04</v>
          </cell>
          <cell r="BT115">
            <v>0</v>
          </cell>
          <cell r="BU115">
            <v>0</v>
          </cell>
          <cell r="BV115">
            <v>972383</v>
          </cell>
          <cell r="BW115">
            <v>0</v>
          </cell>
          <cell r="BX115">
            <v>0</v>
          </cell>
          <cell r="BY115">
            <v>0</v>
          </cell>
          <cell r="BZ115">
            <v>46296.43</v>
          </cell>
          <cell r="CA115">
            <v>386084</v>
          </cell>
          <cell r="CB115">
            <v>20059.96</v>
          </cell>
          <cell r="CC115">
            <v>0</v>
          </cell>
          <cell r="CD115">
            <v>322879.03999999998</v>
          </cell>
          <cell r="CE115">
            <v>113730.27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346835.79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193951.37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11152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45352.77</v>
          </cell>
          <cell r="DW115">
            <v>2477640.6700000004</v>
          </cell>
          <cell r="DX115">
            <v>1114.6601937816517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-85598.38</v>
          </cell>
          <cell r="EU115">
            <v>-38.509662839121638</v>
          </cell>
        </row>
        <row r="116">
          <cell r="A116" t="str">
            <v>34401</v>
          </cell>
          <cell r="B116" t="str">
            <v>Rochester</v>
          </cell>
          <cell r="C116">
            <v>2198.6755555555555</v>
          </cell>
          <cell r="D116">
            <v>21311912.07</v>
          </cell>
          <cell r="E116">
            <v>9693.0681819560068</v>
          </cell>
          <cell r="F116">
            <v>21970564.75</v>
          </cell>
          <cell r="G116">
            <v>9992.6361097185782</v>
          </cell>
          <cell r="H116">
            <v>2637579.67</v>
          </cell>
          <cell r="I116">
            <v>0</v>
          </cell>
          <cell r="J116">
            <v>1976.23</v>
          </cell>
          <cell r="K116">
            <v>44845.41</v>
          </cell>
          <cell r="L116">
            <v>0</v>
          </cell>
          <cell r="M116">
            <v>0</v>
          </cell>
          <cell r="N116">
            <v>1220.9174305945803</v>
          </cell>
          <cell r="O116">
            <v>6747.93</v>
          </cell>
          <cell r="P116">
            <v>0</v>
          </cell>
          <cell r="Q116">
            <v>0</v>
          </cell>
          <cell r="R116">
            <v>43027.5</v>
          </cell>
          <cell r="S116">
            <v>950</v>
          </cell>
          <cell r="T116">
            <v>0</v>
          </cell>
          <cell r="U116">
            <v>0</v>
          </cell>
          <cell r="V116">
            <v>15405.34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263195.40000000002</v>
          </cell>
          <cell r="AB116">
            <v>0</v>
          </cell>
          <cell r="AC116">
            <v>71475.789999999994</v>
          </cell>
          <cell r="AD116">
            <v>0</v>
          </cell>
          <cell r="AE116">
            <v>55731.78</v>
          </cell>
          <cell r="AF116">
            <v>1148.6600000000001</v>
          </cell>
          <cell r="AG116">
            <v>3598.3</v>
          </cell>
          <cell r="AH116">
            <v>8295.31</v>
          </cell>
          <cell r="AI116">
            <v>9473.06</v>
          </cell>
          <cell r="AJ116">
            <v>25156.67</v>
          </cell>
          <cell r="AK116">
            <v>504205.73999999993</v>
          </cell>
          <cell r="AL116">
            <v>229.32248404089731</v>
          </cell>
          <cell r="AM116">
            <v>8914822.0099999998</v>
          </cell>
          <cell r="AN116">
            <v>380562.31</v>
          </cell>
          <cell r="AO116">
            <v>742937.08</v>
          </cell>
          <cell r="AP116">
            <v>96169.72</v>
          </cell>
          <cell r="AQ116">
            <v>0</v>
          </cell>
          <cell r="AR116">
            <v>0</v>
          </cell>
          <cell r="AS116">
            <v>1313207.24</v>
          </cell>
          <cell r="AT116">
            <v>0</v>
          </cell>
          <cell r="AU116">
            <v>0</v>
          </cell>
          <cell r="AV116">
            <v>259551.28</v>
          </cell>
          <cell r="AW116">
            <v>2186199.2000000002</v>
          </cell>
          <cell r="AX116">
            <v>102396.36</v>
          </cell>
          <cell r="AY116">
            <v>0</v>
          </cell>
          <cell r="AZ116">
            <v>99589.22</v>
          </cell>
          <cell r="BA116">
            <v>895241.93</v>
          </cell>
          <cell r="BB116">
            <v>18721.849999999999</v>
          </cell>
          <cell r="BC116">
            <v>46316.06</v>
          </cell>
          <cell r="BD116">
            <v>0</v>
          </cell>
          <cell r="BE116">
            <v>25975.22</v>
          </cell>
          <cell r="BF116">
            <v>1159657.1299999999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16241346.609999999</v>
          </cell>
          <cell r="BM116">
            <v>7386.8773266532171</v>
          </cell>
          <cell r="BN116">
            <v>0</v>
          </cell>
          <cell r="BO116">
            <v>0</v>
          </cell>
          <cell r="BP116">
            <v>0</v>
          </cell>
          <cell r="BQ116">
            <v>5756.96</v>
          </cell>
          <cell r="BR116">
            <v>94.92</v>
          </cell>
          <cell r="BS116">
            <v>5851.88</v>
          </cell>
          <cell r="BT116">
            <v>0</v>
          </cell>
          <cell r="BU116">
            <v>0</v>
          </cell>
          <cell r="BV116">
            <v>908314.57</v>
          </cell>
          <cell r="BW116">
            <v>79.75</v>
          </cell>
          <cell r="BX116">
            <v>173.31</v>
          </cell>
          <cell r="BY116">
            <v>0</v>
          </cell>
          <cell r="BZ116">
            <v>0</v>
          </cell>
          <cell r="CA116">
            <v>502009.85</v>
          </cell>
          <cell r="CB116">
            <v>17625</v>
          </cell>
          <cell r="CC116">
            <v>0</v>
          </cell>
          <cell r="CD116">
            <v>296372.12</v>
          </cell>
          <cell r="CE116">
            <v>102290.23</v>
          </cell>
          <cell r="CF116">
            <v>0</v>
          </cell>
          <cell r="CG116">
            <v>0</v>
          </cell>
          <cell r="CH116">
            <v>106864.7</v>
          </cell>
          <cell r="CI116">
            <v>0</v>
          </cell>
          <cell r="CJ116">
            <v>0</v>
          </cell>
          <cell r="CK116">
            <v>19169.330000000002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473237.75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33234.47</v>
          </cell>
          <cell r="DF116">
            <v>18355.810000000001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56760.32</v>
          </cell>
          <cell r="DW116">
            <v>2540339.0900000003</v>
          </cell>
          <cell r="DX116">
            <v>1155.3951575898218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272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272</v>
          </cell>
          <cell r="ES116">
            <v>0.12371084006128942</v>
          </cell>
          <cell r="ET116">
            <v>2766222.69</v>
          </cell>
          <cell r="EU116">
            <v>1258.1313705018374</v>
          </cell>
        </row>
        <row r="117">
          <cell r="A117" t="str">
            <v>27344</v>
          </cell>
          <cell r="B117" t="str">
            <v>Orting</v>
          </cell>
          <cell r="C117">
            <v>2187.557777777778</v>
          </cell>
          <cell r="D117">
            <v>19167806.32</v>
          </cell>
          <cell r="E117">
            <v>8762.194313089889</v>
          </cell>
          <cell r="F117">
            <v>19536191.960000001</v>
          </cell>
          <cell r="G117">
            <v>8930.594729180486</v>
          </cell>
          <cell r="H117">
            <v>3147197.33</v>
          </cell>
          <cell r="I117">
            <v>0</v>
          </cell>
          <cell r="J117">
            <v>0</v>
          </cell>
          <cell r="K117">
            <v>7660.9</v>
          </cell>
          <cell r="L117">
            <v>0</v>
          </cell>
          <cell r="M117">
            <v>0</v>
          </cell>
          <cell r="N117">
            <v>1442.1828132031558</v>
          </cell>
          <cell r="O117">
            <v>74135</v>
          </cell>
          <cell r="P117">
            <v>0</v>
          </cell>
          <cell r="Q117">
            <v>0</v>
          </cell>
          <cell r="R117">
            <v>37545</v>
          </cell>
          <cell r="S117">
            <v>2680</v>
          </cell>
          <cell r="T117">
            <v>0</v>
          </cell>
          <cell r="U117">
            <v>0</v>
          </cell>
          <cell r="V117">
            <v>56001.61</v>
          </cell>
          <cell r="W117">
            <v>0</v>
          </cell>
          <cell r="X117">
            <v>0</v>
          </cell>
          <cell r="Y117">
            <v>0</v>
          </cell>
          <cell r="Z117">
            <v>305.52999999999997</v>
          </cell>
          <cell r="AA117">
            <v>310925.46000000002</v>
          </cell>
          <cell r="AB117">
            <v>15703.85</v>
          </cell>
          <cell r="AC117">
            <v>8536.35</v>
          </cell>
          <cell r="AD117">
            <v>0</v>
          </cell>
          <cell r="AE117">
            <v>1312.44</v>
          </cell>
          <cell r="AF117">
            <v>4490.78</v>
          </cell>
          <cell r="AG117">
            <v>45098.5</v>
          </cell>
          <cell r="AH117">
            <v>1145.55</v>
          </cell>
          <cell r="AI117">
            <v>22172.66</v>
          </cell>
          <cell r="AJ117">
            <v>13277.26</v>
          </cell>
          <cell r="AK117">
            <v>593329.99000000011</v>
          </cell>
          <cell r="AL117">
            <v>271.22940295672191</v>
          </cell>
          <cell r="AM117">
            <v>8918844.0399999991</v>
          </cell>
          <cell r="AN117">
            <v>369773.91</v>
          </cell>
          <cell r="AO117">
            <v>406574.88</v>
          </cell>
          <cell r="AP117">
            <v>0</v>
          </cell>
          <cell r="AQ117">
            <v>0</v>
          </cell>
          <cell r="AR117">
            <v>8100</v>
          </cell>
          <cell r="AS117">
            <v>1339507.71</v>
          </cell>
          <cell r="AT117">
            <v>0</v>
          </cell>
          <cell r="AU117">
            <v>0</v>
          </cell>
          <cell r="AV117">
            <v>124289.54</v>
          </cell>
          <cell r="AW117">
            <v>0</v>
          </cell>
          <cell r="AX117">
            <v>58926.23</v>
          </cell>
          <cell r="AY117">
            <v>0</v>
          </cell>
          <cell r="AZ117">
            <v>24526.51</v>
          </cell>
          <cell r="BA117">
            <v>737245.98</v>
          </cell>
          <cell r="BB117">
            <v>20421.009999999998</v>
          </cell>
          <cell r="BC117">
            <v>41238.49</v>
          </cell>
          <cell r="BD117">
            <v>0</v>
          </cell>
          <cell r="BE117">
            <v>13621.65</v>
          </cell>
          <cell r="BF117">
            <v>516227.96</v>
          </cell>
          <cell r="BG117">
            <v>28452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12607749.91</v>
          </cell>
          <cell r="BM117">
            <v>5763.3905893025294</v>
          </cell>
          <cell r="BN117">
            <v>0</v>
          </cell>
          <cell r="BO117">
            <v>0</v>
          </cell>
          <cell r="BP117">
            <v>0</v>
          </cell>
          <cell r="BQ117">
            <v>7313.03</v>
          </cell>
          <cell r="BR117">
            <v>5577.26</v>
          </cell>
          <cell r="BS117">
            <v>12890.29</v>
          </cell>
          <cell r="BT117">
            <v>1179641.77</v>
          </cell>
          <cell r="BU117">
            <v>0</v>
          </cell>
          <cell r="BV117">
            <v>974986</v>
          </cell>
          <cell r="BW117">
            <v>0</v>
          </cell>
          <cell r="BX117">
            <v>0</v>
          </cell>
          <cell r="BY117">
            <v>0</v>
          </cell>
          <cell r="BZ117">
            <v>20451.57</v>
          </cell>
          <cell r="CA117">
            <v>452319.57</v>
          </cell>
          <cell r="CB117">
            <v>8111</v>
          </cell>
          <cell r="CC117">
            <v>0</v>
          </cell>
          <cell r="CD117">
            <v>130028.19</v>
          </cell>
          <cell r="CE117">
            <v>68350.31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236111.95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3082890.65</v>
          </cell>
          <cell r="DX117">
            <v>1409.2842170009983</v>
          </cell>
          <cell r="DY117">
            <v>774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95339.18</v>
          </cell>
          <cell r="EH117">
            <v>0</v>
          </cell>
          <cell r="EI117">
            <v>0</v>
          </cell>
          <cell r="EJ117">
            <v>1250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97363.18</v>
          </cell>
          <cell r="ES117">
            <v>44.507706717079721</v>
          </cell>
          <cell r="ET117">
            <v>1174355.5900000001</v>
          </cell>
          <cell r="EU117">
            <v>536.83409047735631</v>
          </cell>
        </row>
        <row r="118">
          <cell r="A118" t="str">
            <v>23403</v>
          </cell>
          <cell r="B118" t="str">
            <v>North Mason</v>
          </cell>
          <cell r="C118">
            <v>2177.5133333333333</v>
          </cell>
          <cell r="D118">
            <v>20364491.91</v>
          </cell>
          <cell r="E118">
            <v>9352.1778251644846</v>
          </cell>
          <cell r="F118">
            <v>20455235.050000001</v>
          </cell>
          <cell r="G118">
            <v>9393.85065380388</v>
          </cell>
          <cell r="H118">
            <v>2923937.6</v>
          </cell>
          <cell r="I118">
            <v>0</v>
          </cell>
          <cell r="J118">
            <v>0</v>
          </cell>
          <cell r="K118">
            <v>26737.59</v>
          </cell>
          <cell r="L118">
            <v>0</v>
          </cell>
          <cell r="M118">
            <v>421.16</v>
          </cell>
          <cell r="N118">
            <v>1355.259830020176</v>
          </cell>
          <cell r="O118">
            <v>23031.3</v>
          </cell>
          <cell r="P118">
            <v>613.37</v>
          </cell>
          <cell r="Q118">
            <v>0</v>
          </cell>
          <cell r="R118">
            <v>35412.5</v>
          </cell>
          <cell r="S118">
            <v>6105</v>
          </cell>
          <cell r="T118">
            <v>0</v>
          </cell>
          <cell r="U118">
            <v>0</v>
          </cell>
          <cell r="V118">
            <v>17016.669999999998</v>
          </cell>
          <cell r="W118">
            <v>205</v>
          </cell>
          <cell r="X118">
            <v>0</v>
          </cell>
          <cell r="Y118">
            <v>0</v>
          </cell>
          <cell r="Z118">
            <v>28600.65</v>
          </cell>
          <cell r="AA118">
            <v>281452.75</v>
          </cell>
          <cell r="AB118">
            <v>0</v>
          </cell>
          <cell r="AC118">
            <v>10917.75</v>
          </cell>
          <cell r="AD118">
            <v>0</v>
          </cell>
          <cell r="AE118">
            <v>13750.86</v>
          </cell>
          <cell r="AF118">
            <v>4002.18</v>
          </cell>
          <cell r="AG118">
            <v>1638.5</v>
          </cell>
          <cell r="AH118">
            <v>8188.6</v>
          </cell>
          <cell r="AI118">
            <v>14784.22</v>
          </cell>
          <cell r="AJ118">
            <v>25333.08</v>
          </cell>
          <cell r="AK118">
            <v>471052.42999999993</v>
          </cell>
          <cell r="AL118">
            <v>216.32585334341616</v>
          </cell>
          <cell r="AM118">
            <v>9451935.9199999999</v>
          </cell>
          <cell r="AN118">
            <v>374884.47</v>
          </cell>
          <cell r="AO118">
            <v>0</v>
          </cell>
          <cell r="AP118">
            <v>217047.67999999999</v>
          </cell>
          <cell r="AQ118">
            <v>149.97</v>
          </cell>
          <cell r="AR118">
            <v>0</v>
          </cell>
          <cell r="AS118">
            <v>1585176.47</v>
          </cell>
          <cell r="AT118">
            <v>0</v>
          </cell>
          <cell r="AU118">
            <v>0</v>
          </cell>
          <cell r="AV118">
            <v>202451.39</v>
          </cell>
          <cell r="AW118">
            <v>0</v>
          </cell>
          <cell r="AX118">
            <v>25890.799999999999</v>
          </cell>
          <cell r="AY118">
            <v>0</v>
          </cell>
          <cell r="AZ118">
            <v>69862.58</v>
          </cell>
          <cell r="BA118">
            <v>984424.01</v>
          </cell>
          <cell r="BB118">
            <v>20029.89</v>
          </cell>
          <cell r="BC118">
            <v>55392.66</v>
          </cell>
          <cell r="BD118">
            <v>0</v>
          </cell>
          <cell r="BE118">
            <v>23911.83</v>
          </cell>
          <cell r="BF118">
            <v>1372988.03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14384145.700000003</v>
          </cell>
          <cell r="BM118">
            <v>6605.7669910938175</v>
          </cell>
          <cell r="BN118">
            <v>0</v>
          </cell>
          <cell r="BO118">
            <v>94573.87</v>
          </cell>
          <cell r="BP118">
            <v>13590</v>
          </cell>
          <cell r="BQ118">
            <v>0</v>
          </cell>
          <cell r="BR118">
            <v>79223.91</v>
          </cell>
          <cell r="BS118">
            <v>187387.78</v>
          </cell>
          <cell r="BT118">
            <v>5310.89</v>
          </cell>
          <cell r="BU118">
            <v>0</v>
          </cell>
          <cell r="BV118">
            <v>981164</v>
          </cell>
          <cell r="BW118">
            <v>1065.33</v>
          </cell>
          <cell r="BX118">
            <v>0</v>
          </cell>
          <cell r="BY118">
            <v>0</v>
          </cell>
          <cell r="BZ118">
            <v>33680.18</v>
          </cell>
          <cell r="CA118">
            <v>510043.17</v>
          </cell>
          <cell r="CB118">
            <v>11554</v>
          </cell>
          <cell r="CC118">
            <v>0</v>
          </cell>
          <cell r="CD118">
            <v>236135.43</v>
          </cell>
          <cell r="CE118">
            <v>83056.210000000006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10245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6513.58</v>
          </cell>
          <cell r="CQ118">
            <v>404167.7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44856.27</v>
          </cell>
          <cell r="DW118">
            <v>2515179.54</v>
          </cell>
          <cell r="DX118">
            <v>1155.0696390684175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129792.4</v>
          </cell>
          <cell r="EG118">
            <v>3968.63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133761.03</v>
          </cell>
          <cell r="ES118">
            <v>61.428340278054172</v>
          </cell>
          <cell r="ET118">
            <v>1211646.3400000001</v>
          </cell>
          <cell r="EU118">
            <v>556.43578454934834</v>
          </cell>
        </row>
        <row r="119">
          <cell r="A119" t="str">
            <v>08404</v>
          </cell>
          <cell r="B119" t="str">
            <v>Woodland</v>
          </cell>
          <cell r="C119">
            <v>2151.701111111111</v>
          </cell>
          <cell r="D119">
            <v>20219203.350000001</v>
          </cell>
          <cell r="E119">
            <v>9396.8457076080904</v>
          </cell>
          <cell r="F119">
            <v>20740096.199999999</v>
          </cell>
          <cell r="G119">
            <v>9638.9299112691715</v>
          </cell>
          <cell r="H119">
            <v>2311576.75</v>
          </cell>
          <cell r="I119">
            <v>0</v>
          </cell>
          <cell r="J119">
            <v>0</v>
          </cell>
          <cell r="K119">
            <v>53341.5</v>
          </cell>
          <cell r="L119">
            <v>0</v>
          </cell>
          <cell r="M119">
            <v>0</v>
          </cell>
          <cell r="N119">
            <v>1099.0923589655936</v>
          </cell>
          <cell r="O119">
            <v>6975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130421.99</v>
          </cell>
          <cell r="U119">
            <v>0</v>
          </cell>
          <cell r="V119">
            <v>32850.300000000003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285840.77</v>
          </cell>
          <cell r="AB119">
            <v>0</v>
          </cell>
          <cell r="AC119">
            <v>10967.65</v>
          </cell>
          <cell r="AD119">
            <v>0</v>
          </cell>
          <cell r="AE119">
            <v>13227.03</v>
          </cell>
          <cell r="AF119">
            <v>139.01</v>
          </cell>
          <cell r="AG119">
            <v>650</v>
          </cell>
          <cell r="AH119">
            <v>936.8</v>
          </cell>
          <cell r="AI119">
            <v>8656.83</v>
          </cell>
          <cell r="AJ119">
            <v>31003.73</v>
          </cell>
          <cell r="AK119">
            <v>521669.11000000004</v>
          </cell>
          <cell r="AL119">
            <v>242.44496938081554</v>
          </cell>
          <cell r="AM119">
            <v>9691405.3100000005</v>
          </cell>
          <cell r="AN119">
            <v>229311.53</v>
          </cell>
          <cell r="AO119">
            <v>447606</v>
          </cell>
          <cell r="AP119">
            <v>271296.45</v>
          </cell>
          <cell r="AQ119">
            <v>0</v>
          </cell>
          <cell r="AR119">
            <v>0</v>
          </cell>
          <cell r="AS119">
            <v>1045184.84</v>
          </cell>
          <cell r="AT119">
            <v>0</v>
          </cell>
          <cell r="AU119">
            <v>0</v>
          </cell>
          <cell r="AV119">
            <v>203309.49</v>
          </cell>
          <cell r="AW119">
            <v>0</v>
          </cell>
          <cell r="AX119">
            <v>51860.67</v>
          </cell>
          <cell r="AY119">
            <v>0</v>
          </cell>
          <cell r="AZ119">
            <v>89876.29</v>
          </cell>
          <cell r="BA119">
            <v>762934.96</v>
          </cell>
          <cell r="BB119">
            <v>20056.36</v>
          </cell>
          <cell r="BC119">
            <v>47987.51</v>
          </cell>
          <cell r="BD119">
            <v>0</v>
          </cell>
          <cell r="BE119">
            <v>18431.93</v>
          </cell>
          <cell r="BF119">
            <v>1692270.42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14571531.759999998</v>
          </cell>
          <cell r="BM119">
            <v>6772.0984502700958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21651.54</v>
          </cell>
          <cell r="BS119">
            <v>21651.54</v>
          </cell>
          <cell r="BT119">
            <v>0</v>
          </cell>
          <cell r="BU119">
            <v>0</v>
          </cell>
          <cell r="BV119">
            <v>970000</v>
          </cell>
          <cell r="BW119">
            <v>32946.75</v>
          </cell>
          <cell r="BX119">
            <v>0</v>
          </cell>
          <cell r="BY119">
            <v>0</v>
          </cell>
          <cell r="BZ119">
            <v>0</v>
          </cell>
          <cell r="CA119">
            <v>394041</v>
          </cell>
          <cell r="CB119">
            <v>10525</v>
          </cell>
          <cell r="CC119">
            <v>0</v>
          </cell>
          <cell r="CD119">
            <v>234828.63</v>
          </cell>
          <cell r="CE119">
            <v>74817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20014.89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347644.59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59078.39</v>
          </cell>
          <cell r="DE119">
            <v>0</v>
          </cell>
          <cell r="DF119">
            <v>26611.85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1200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42389.42</v>
          </cell>
          <cell r="DW119">
            <v>2235749.06</v>
          </cell>
          <cell r="DX119">
            <v>1039.0611634928644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948157.12</v>
          </cell>
          <cell r="EF119">
            <v>8070.9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90000</v>
          </cell>
          <cell r="ER119">
            <v>1046228.02</v>
          </cell>
          <cell r="ES119">
            <v>486.23296915980177</v>
          </cell>
          <cell r="ET119">
            <v>1316966.3400000001</v>
          </cell>
          <cell r="EU119">
            <v>612.05821440503667</v>
          </cell>
        </row>
        <row r="120">
          <cell r="A120" t="str">
            <v>37503</v>
          </cell>
          <cell r="B120" t="str">
            <v>Blaine</v>
          </cell>
          <cell r="C120">
            <v>2135.42</v>
          </cell>
          <cell r="D120">
            <v>20988830.93</v>
          </cell>
          <cell r="E120">
            <v>9828.9006050332009</v>
          </cell>
          <cell r="F120">
            <v>21142180.149999999</v>
          </cell>
          <cell r="G120">
            <v>9900.7128105946358</v>
          </cell>
          <cell r="H120">
            <v>4430788.9400000004</v>
          </cell>
          <cell r="I120">
            <v>19.03</v>
          </cell>
          <cell r="J120">
            <v>0</v>
          </cell>
          <cell r="K120">
            <v>207.01</v>
          </cell>
          <cell r="L120">
            <v>0</v>
          </cell>
          <cell r="M120">
            <v>0</v>
          </cell>
          <cell r="N120">
            <v>2075.0086540352718</v>
          </cell>
          <cell r="O120">
            <v>28528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189</v>
          </cell>
          <cell r="W120">
            <v>0</v>
          </cell>
          <cell r="X120">
            <v>0</v>
          </cell>
          <cell r="Y120">
            <v>0</v>
          </cell>
          <cell r="Z120">
            <v>21471.3</v>
          </cell>
          <cell r="AA120">
            <v>315270.65999999997</v>
          </cell>
          <cell r="AB120">
            <v>0</v>
          </cell>
          <cell r="AC120">
            <v>56807.23</v>
          </cell>
          <cell r="AD120">
            <v>0</v>
          </cell>
          <cell r="AE120">
            <v>18528.52</v>
          </cell>
          <cell r="AF120">
            <v>1592.25</v>
          </cell>
          <cell r="AG120">
            <v>11923.25</v>
          </cell>
          <cell r="AH120">
            <v>0</v>
          </cell>
          <cell r="AI120">
            <v>54842.27</v>
          </cell>
          <cell r="AJ120">
            <v>20359.310000000001</v>
          </cell>
          <cell r="AK120">
            <v>529511.79</v>
          </cell>
          <cell r="AL120">
            <v>247.96610971143852</v>
          </cell>
          <cell r="AM120">
            <v>10052531.449999999</v>
          </cell>
          <cell r="AN120">
            <v>236779.22</v>
          </cell>
          <cell r="AO120">
            <v>0</v>
          </cell>
          <cell r="AP120">
            <v>0</v>
          </cell>
          <cell r="AQ120">
            <v>0</v>
          </cell>
          <cell r="AR120">
            <v>1379</v>
          </cell>
          <cell r="AS120">
            <v>1376378.01</v>
          </cell>
          <cell r="AT120">
            <v>0</v>
          </cell>
          <cell r="AU120">
            <v>0</v>
          </cell>
          <cell r="AV120">
            <v>334503.84999999998</v>
          </cell>
          <cell r="AW120">
            <v>0</v>
          </cell>
          <cell r="AX120">
            <v>173274.23</v>
          </cell>
          <cell r="AY120">
            <v>0</v>
          </cell>
          <cell r="AZ120">
            <v>86023.67</v>
          </cell>
          <cell r="BA120">
            <v>764604.33</v>
          </cell>
          <cell r="BB120">
            <v>19801.77</v>
          </cell>
          <cell r="BC120">
            <v>47545.5</v>
          </cell>
          <cell r="BD120">
            <v>0</v>
          </cell>
          <cell r="BE120">
            <v>21694.33</v>
          </cell>
          <cell r="BF120">
            <v>633641.93999999994</v>
          </cell>
          <cell r="BG120">
            <v>60165.25</v>
          </cell>
          <cell r="BH120">
            <v>0</v>
          </cell>
          <cell r="BI120">
            <v>0</v>
          </cell>
          <cell r="BJ120">
            <v>9594</v>
          </cell>
          <cell r="BK120">
            <v>0</v>
          </cell>
          <cell r="BL120">
            <v>13817916.549999999</v>
          </cell>
          <cell r="BM120">
            <v>6470.8191128677254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65011.46</v>
          </cell>
          <cell r="BS120">
            <v>65011.46</v>
          </cell>
          <cell r="BT120">
            <v>0</v>
          </cell>
          <cell r="BU120">
            <v>0</v>
          </cell>
          <cell r="BV120">
            <v>975404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376932.36</v>
          </cell>
          <cell r="CB120">
            <v>11972.41</v>
          </cell>
          <cell r="CC120">
            <v>0</v>
          </cell>
          <cell r="CD120">
            <v>258403</v>
          </cell>
          <cell r="CE120">
            <v>217730.88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18376.14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361061.05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14014.73</v>
          </cell>
          <cell r="DG120">
            <v>967.37</v>
          </cell>
          <cell r="DH120">
            <v>62.5</v>
          </cell>
          <cell r="DI120">
            <v>0</v>
          </cell>
          <cell r="DJ120">
            <v>7947.1</v>
          </cell>
          <cell r="DK120">
            <v>0</v>
          </cell>
          <cell r="DL120">
            <v>0</v>
          </cell>
          <cell r="DM120">
            <v>13320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42533.83</v>
          </cell>
          <cell r="DW120">
            <v>2363736.83</v>
          </cell>
          <cell r="DX120">
            <v>1106.9189339802006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1792412.14</v>
          </cell>
          <cell r="EU120">
            <v>839.37217971171935</v>
          </cell>
        </row>
        <row r="121">
          <cell r="A121" t="str">
            <v>31311</v>
          </cell>
          <cell r="B121" t="str">
            <v>Sultan</v>
          </cell>
          <cell r="C121">
            <v>2113.7644444444441</v>
          </cell>
          <cell r="D121">
            <v>19972810.420000002</v>
          </cell>
          <cell r="E121">
            <v>9448.9291238170154</v>
          </cell>
          <cell r="F121">
            <v>19906825.289999999</v>
          </cell>
          <cell r="G121">
            <v>9417.7122442950658</v>
          </cell>
          <cell r="H121">
            <v>3266649.85</v>
          </cell>
          <cell r="I121">
            <v>0</v>
          </cell>
          <cell r="J121">
            <v>0</v>
          </cell>
          <cell r="K121">
            <v>42032.52</v>
          </cell>
          <cell r="L121">
            <v>0</v>
          </cell>
          <cell r="M121">
            <v>0</v>
          </cell>
          <cell r="N121">
            <v>1565.3032572745417</v>
          </cell>
          <cell r="O121">
            <v>1600</v>
          </cell>
          <cell r="P121">
            <v>0</v>
          </cell>
          <cell r="Q121">
            <v>0</v>
          </cell>
          <cell r="R121">
            <v>28010</v>
          </cell>
          <cell r="S121">
            <v>0</v>
          </cell>
          <cell r="T121">
            <v>0</v>
          </cell>
          <cell r="U121">
            <v>0</v>
          </cell>
          <cell r="V121">
            <v>25391.81</v>
          </cell>
          <cell r="W121">
            <v>0</v>
          </cell>
          <cell r="X121">
            <v>0</v>
          </cell>
          <cell r="Y121">
            <v>0</v>
          </cell>
          <cell r="Z121">
            <v>5.25</v>
          </cell>
          <cell r="AA121">
            <v>209530.31</v>
          </cell>
          <cell r="AB121">
            <v>280.89999999999998</v>
          </cell>
          <cell r="AC121">
            <v>36377.24</v>
          </cell>
          <cell r="AD121">
            <v>0</v>
          </cell>
          <cell r="AE121">
            <v>50628.87</v>
          </cell>
          <cell r="AF121">
            <v>1722.18</v>
          </cell>
          <cell r="AG121">
            <v>7105</v>
          </cell>
          <cell r="AH121">
            <v>25282.11</v>
          </cell>
          <cell r="AI121">
            <v>350</v>
          </cell>
          <cell r="AJ121">
            <v>49484.13</v>
          </cell>
          <cell r="AK121">
            <v>435767.8</v>
          </cell>
          <cell r="AL121">
            <v>206.15721924234177</v>
          </cell>
          <cell r="AM121">
            <v>8674626.0700000003</v>
          </cell>
          <cell r="AN121">
            <v>343583.69</v>
          </cell>
          <cell r="AO121">
            <v>521139.64</v>
          </cell>
          <cell r="AP121">
            <v>730868.07</v>
          </cell>
          <cell r="AQ121">
            <v>0</v>
          </cell>
          <cell r="AR121">
            <v>0</v>
          </cell>
          <cell r="AS121">
            <v>1458080.63</v>
          </cell>
          <cell r="AT121">
            <v>0</v>
          </cell>
          <cell r="AU121">
            <v>0</v>
          </cell>
          <cell r="AV121">
            <v>196373.28</v>
          </cell>
          <cell r="AW121">
            <v>0</v>
          </cell>
          <cell r="AX121">
            <v>30537.13</v>
          </cell>
          <cell r="AY121">
            <v>34718</v>
          </cell>
          <cell r="AZ121">
            <v>92471.83</v>
          </cell>
          <cell r="BA121">
            <v>942957.62</v>
          </cell>
          <cell r="BB121">
            <v>19759.12</v>
          </cell>
          <cell r="BC121">
            <v>47263.29</v>
          </cell>
          <cell r="BD121">
            <v>0</v>
          </cell>
          <cell r="BE121">
            <v>20654.04</v>
          </cell>
          <cell r="BF121">
            <v>673693.62</v>
          </cell>
          <cell r="BG121">
            <v>176</v>
          </cell>
          <cell r="BH121">
            <v>0</v>
          </cell>
          <cell r="BI121">
            <v>0</v>
          </cell>
          <cell r="BJ121">
            <v>891.32</v>
          </cell>
          <cell r="BK121">
            <v>0</v>
          </cell>
          <cell r="BL121">
            <v>13787793.349999998</v>
          </cell>
          <cell r="BM121">
            <v>6522.861800537009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18003.009999999998</v>
          </cell>
          <cell r="BS121">
            <v>18003.009999999998</v>
          </cell>
          <cell r="BT121">
            <v>0</v>
          </cell>
          <cell r="BU121">
            <v>0</v>
          </cell>
          <cell r="BV121">
            <v>939984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456675.38</v>
          </cell>
          <cell r="CB121">
            <v>15089</v>
          </cell>
          <cell r="CC121">
            <v>0</v>
          </cell>
          <cell r="CD121">
            <v>427779.19</v>
          </cell>
          <cell r="CE121">
            <v>103616.04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1185.78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338477.13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4400</v>
          </cell>
          <cell r="DE121">
            <v>0</v>
          </cell>
          <cell r="DF121">
            <v>563.34</v>
          </cell>
          <cell r="DG121">
            <v>0</v>
          </cell>
          <cell r="DH121">
            <v>0</v>
          </cell>
          <cell r="DI121">
            <v>0</v>
          </cell>
          <cell r="DJ121">
            <v>4183</v>
          </cell>
          <cell r="DK121">
            <v>0</v>
          </cell>
          <cell r="DL121">
            <v>0</v>
          </cell>
          <cell r="DM121">
            <v>5071.6000000000004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40222.800000000003</v>
          </cell>
          <cell r="DW121">
            <v>2355250.2699999996</v>
          </cell>
          <cell r="DX121">
            <v>1114.2444354148574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3996.5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15096</v>
          </cell>
          <cell r="EM121">
            <v>0</v>
          </cell>
          <cell r="EN121">
            <v>239</v>
          </cell>
          <cell r="EO121">
            <v>0</v>
          </cell>
          <cell r="EP121">
            <v>0</v>
          </cell>
          <cell r="EQ121">
            <v>0</v>
          </cell>
          <cell r="ER121">
            <v>19331.5</v>
          </cell>
          <cell r="ES121">
            <v>9.1455318263151391</v>
          </cell>
          <cell r="ET121">
            <v>902256.72</v>
          </cell>
          <cell r="EU121">
            <v>426.84828121287569</v>
          </cell>
        </row>
        <row r="122">
          <cell r="A122" t="str">
            <v>37507</v>
          </cell>
          <cell r="B122" t="str">
            <v>Mount Baker</v>
          </cell>
          <cell r="C122">
            <v>2093.7555555555559</v>
          </cell>
          <cell r="D122">
            <v>21946373.539999999</v>
          </cell>
          <cell r="E122">
            <v>10481.822236491576</v>
          </cell>
          <cell r="F122">
            <v>23127216.109999999</v>
          </cell>
          <cell r="G122">
            <v>11045.805251064008</v>
          </cell>
          <cell r="H122">
            <v>3635252.07</v>
          </cell>
          <cell r="I122">
            <v>7.92</v>
          </cell>
          <cell r="J122">
            <v>0</v>
          </cell>
          <cell r="K122">
            <v>70133.77</v>
          </cell>
          <cell r="L122">
            <v>0</v>
          </cell>
          <cell r="M122">
            <v>0</v>
          </cell>
          <cell r="N122">
            <v>1769.7356074677077</v>
          </cell>
          <cell r="O122">
            <v>9154.2999999999993</v>
          </cell>
          <cell r="P122">
            <v>0</v>
          </cell>
          <cell r="Q122">
            <v>0</v>
          </cell>
          <cell r="R122">
            <v>0</v>
          </cell>
          <cell r="S122">
            <v>8755</v>
          </cell>
          <cell r="T122">
            <v>0</v>
          </cell>
          <cell r="U122">
            <v>0</v>
          </cell>
          <cell r="V122">
            <v>1531.48</v>
          </cell>
          <cell r="W122">
            <v>13020.44</v>
          </cell>
          <cell r="X122">
            <v>0</v>
          </cell>
          <cell r="Y122">
            <v>0</v>
          </cell>
          <cell r="Z122">
            <v>0</v>
          </cell>
          <cell r="AA122">
            <v>330291.83</v>
          </cell>
          <cell r="AB122">
            <v>0</v>
          </cell>
          <cell r="AC122">
            <v>169907.79</v>
          </cell>
          <cell r="AD122">
            <v>0</v>
          </cell>
          <cell r="AE122">
            <v>7994.8</v>
          </cell>
          <cell r="AF122">
            <v>3835.93</v>
          </cell>
          <cell r="AG122">
            <v>10805.58</v>
          </cell>
          <cell r="AH122">
            <v>0</v>
          </cell>
          <cell r="AI122">
            <v>49180.54</v>
          </cell>
          <cell r="AJ122">
            <v>35481.07</v>
          </cell>
          <cell r="AK122">
            <v>639958.76000000013</v>
          </cell>
          <cell r="AL122">
            <v>305.65113406000916</v>
          </cell>
          <cell r="AM122">
            <v>8664208.5199999996</v>
          </cell>
          <cell r="AN122">
            <v>375333.7</v>
          </cell>
          <cell r="AO122">
            <v>401283.92</v>
          </cell>
          <cell r="AP122">
            <v>1076462.3700000001</v>
          </cell>
          <cell r="AQ122">
            <v>0</v>
          </cell>
          <cell r="AR122">
            <v>0</v>
          </cell>
          <cell r="AS122">
            <v>1471921.35</v>
          </cell>
          <cell r="AT122">
            <v>0</v>
          </cell>
          <cell r="AU122">
            <v>2969.42</v>
          </cell>
          <cell r="AV122">
            <v>380147.12</v>
          </cell>
          <cell r="AW122">
            <v>0</v>
          </cell>
          <cell r="AX122">
            <v>464065.68</v>
          </cell>
          <cell r="AY122">
            <v>0</v>
          </cell>
          <cell r="AZ122">
            <v>143794.82999999999</v>
          </cell>
          <cell r="BA122">
            <v>1178956.04</v>
          </cell>
          <cell r="BB122">
            <v>19384.54</v>
          </cell>
          <cell r="BC122">
            <v>48541.73</v>
          </cell>
          <cell r="BD122">
            <v>0</v>
          </cell>
          <cell r="BE122">
            <v>33519.56</v>
          </cell>
          <cell r="BF122">
            <v>902703.95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15163292.729999995</v>
          </cell>
          <cell r="BM122">
            <v>7242.1504457699575</v>
          </cell>
          <cell r="BN122">
            <v>0</v>
          </cell>
          <cell r="BO122">
            <v>59113.4</v>
          </cell>
          <cell r="BP122">
            <v>27383.11</v>
          </cell>
          <cell r="BQ122">
            <v>0</v>
          </cell>
          <cell r="BR122">
            <v>63782.12</v>
          </cell>
          <cell r="BS122">
            <v>150278.63</v>
          </cell>
          <cell r="BT122">
            <v>0</v>
          </cell>
          <cell r="BU122">
            <v>0</v>
          </cell>
          <cell r="BV122">
            <v>945171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419708</v>
          </cell>
          <cell r="CB122">
            <v>20279.52</v>
          </cell>
          <cell r="CC122">
            <v>0</v>
          </cell>
          <cell r="CD122">
            <v>508738.79</v>
          </cell>
          <cell r="CE122">
            <v>86954.13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25211.3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9190.08</v>
          </cell>
          <cell r="CQ122">
            <v>610849.75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31111</v>
          </cell>
          <cell r="DB122">
            <v>0</v>
          </cell>
          <cell r="DC122">
            <v>0</v>
          </cell>
          <cell r="DD122">
            <v>14167.54</v>
          </cell>
          <cell r="DE122">
            <v>0</v>
          </cell>
          <cell r="DF122">
            <v>36192.06</v>
          </cell>
          <cell r="DG122">
            <v>0</v>
          </cell>
          <cell r="DH122">
            <v>0</v>
          </cell>
          <cell r="DI122">
            <v>4285</v>
          </cell>
          <cell r="DJ122">
            <v>5116.18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4380.4799999999996</v>
          </cell>
          <cell r="DT122">
            <v>0</v>
          </cell>
          <cell r="DU122">
            <v>0</v>
          </cell>
          <cell r="DV122">
            <v>0</v>
          </cell>
          <cell r="DW122">
            <v>2871633.4600000004</v>
          </cell>
          <cell r="DX122">
            <v>1371.5227894586017</v>
          </cell>
          <cell r="DY122">
            <v>737306.6</v>
          </cell>
          <cell r="DZ122">
            <v>4662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4968.8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746937.4</v>
          </cell>
          <cell r="ES122">
            <v>356.7452743077298</v>
          </cell>
          <cell r="ET122">
            <v>3418377.08</v>
          </cell>
          <cell r="EU122">
            <v>1632.6533777688151</v>
          </cell>
        </row>
        <row r="123">
          <cell r="A123" t="str">
            <v>06122</v>
          </cell>
          <cell r="B123" t="str">
            <v>Ridgefield</v>
          </cell>
          <cell r="C123">
            <v>2066.7300000000005</v>
          </cell>
          <cell r="D123">
            <v>18054098.539999999</v>
          </cell>
          <cell r="E123">
            <v>8735.5864288029861</v>
          </cell>
          <cell r="F123">
            <v>17980222.440000001</v>
          </cell>
          <cell r="G123">
            <v>8699.8410242266764</v>
          </cell>
          <cell r="H123">
            <v>3258181.9</v>
          </cell>
          <cell r="I123">
            <v>0</v>
          </cell>
          <cell r="J123">
            <v>0</v>
          </cell>
          <cell r="K123">
            <v>546.24</v>
          </cell>
          <cell r="L123">
            <v>0</v>
          </cell>
          <cell r="M123">
            <v>0</v>
          </cell>
          <cell r="N123">
            <v>1576.7556187794241</v>
          </cell>
          <cell r="O123">
            <v>62852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57929.03</v>
          </cell>
          <cell r="U123">
            <v>0</v>
          </cell>
          <cell r="V123">
            <v>18181.650000000001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276770.34000000003</v>
          </cell>
          <cell r="AB123">
            <v>0</v>
          </cell>
          <cell r="AC123">
            <v>52002.43</v>
          </cell>
          <cell r="AD123">
            <v>0</v>
          </cell>
          <cell r="AE123">
            <v>20366.650000000001</v>
          </cell>
          <cell r="AF123">
            <v>2141.71</v>
          </cell>
          <cell r="AG123">
            <v>1200</v>
          </cell>
          <cell r="AH123">
            <v>0</v>
          </cell>
          <cell r="AI123">
            <v>1722.78</v>
          </cell>
          <cell r="AJ123">
            <v>429.12</v>
          </cell>
          <cell r="AK123">
            <v>493595.71000000008</v>
          </cell>
          <cell r="AL123">
            <v>238.8293149080915</v>
          </cell>
          <cell r="AM123">
            <v>9726204.7300000004</v>
          </cell>
          <cell r="AN123">
            <v>207601.03</v>
          </cell>
          <cell r="AO123">
            <v>0</v>
          </cell>
          <cell r="AP123">
            <v>197.6</v>
          </cell>
          <cell r="AQ123">
            <v>0</v>
          </cell>
          <cell r="AR123">
            <v>0</v>
          </cell>
          <cell r="AS123">
            <v>1299679.6399999999</v>
          </cell>
          <cell r="AT123">
            <v>0</v>
          </cell>
          <cell r="AU123">
            <v>0</v>
          </cell>
          <cell r="AV123">
            <v>101263.02</v>
          </cell>
          <cell r="AW123">
            <v>0</v>
          </cell>
          <cell r="AX123">
            <v>85341.17</v>
          </cell>
          <cell r="AY123">
            <v>0</v>
          </cell>
          <cell r="AZ123">
            <v>61840.82</v>
          </cell>
          <cell r="BA123">
            <v>728662.69</v>
          </cell>
          <cell r="BB123">
            <v>19213.89</v>
          </cell>
          <cell r="BC123">
            <v>41159.97</v>
          </cell>
          <cell r="BD123">
            <v>0</v>
          </cell>
          <cell r="BE123">
            <v>14046.53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12285211.09</v>
          </cell>
          <cell r="BM123">
            <v>5944.2748157717733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944002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457584</v>
          </cell>
          <cell r="CB123">
            <v>0</v>
          </cell>
          <cell r="CC123">
            <v>0</v>
          </cell>
          <cell r="CD123">
            <v>229190</v>
          </cell>
          <cell r="CE123">
            <v>59309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9310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209927.5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33365</v>
          </cell>
          <cell r="DW123">
            <v>1942687.5</v>
          </cell>
          <cell r="DX123">
            <v>939.98127476738591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2477909.2799999998</v>
          </cell>
          <cell r="EU123">
            <v>1198.9516192245717</v>
          </cell>
        </row>
        <row r="124">
          <cell r="A124" t="str">
            <v>32326</v>
          </cell>
          <cell r="B124" t="str">
            <v>Medical Lake</v>
          </cell>
          <cell r="C124">
            <v>2063.2155555555555</v>
          </cell>
          <cell r="D124">
            <v>19747270.59</v>
          </cell>
          <cell r="E124">
            <v>9571.1136613075378</v>
          </cell>
          <cell r="F124">
            <v>21014491.32</v>
          </cell>
          <cell r="G124">
            <v>10185.310625162234</v>
          </cell>
          <cell r="H124">
            <v>605861.24</v>
          </cell>
          <cell r="I124">
            <v>0</v>
          </cell>
          <cell r="J124">
            <v>0</v>
          </cell>
          <cell r="K124">
            <v>338.18</v>
          </cell>
          <cell r="L124">
            <v>0</v>
          </cell>
          <cell r="M124">
            <v>0</v>
          </cell>
          <cell r="N124">
            <v>293.81293601034849</v>
          </cell>
          <cell r="O124">
            <v>5492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390.24</v>
          </cell>
          <cell r="W124">
            <v>0</v>
          </cell>
          <cell r="X124">
            <v>0</v>
          </cell>
          <cell r="Y124">
            <v>0</v>
          </cell>
          <cell r="Z124">
            <v>33914.949999999997</v>
          </cell>
          <cell r="AA124">
            <v>301364.75</v>
          </cell>
          <cell r="AB124">
            <v>3619.03</v>
          </cell>
          <cell r="AC124">
            <v>60476.06</v>
          </cell>
          <cell r="AD124">
            <v>0</v>
          </cell>
          <cell r="AE124">
            <v>2504</v>
          </cell>
          <cell r="AF124">
            <v>516.26</v>
          </cell>
          <cell r="AG124">
            <v>3858</v>
          </cell>
          <cell r="AH124">
            <v>70502.98</v>
          </cell>
          <cell r="AI124">
            <v>1094.47</v>
          </cell>
          <cell r="AJ124">
            <v>12523.61</v>
          </cell>
          <cell r="AK124">
            <v>496256.35</v>
          </cell>
          <cell r="AL124">
            <v>240.52569236585393</v>
          </cell>
          <cell r="AM124">
            <v>9440933.6500000004</v>
          </cell>
          <cell r="AN124">
            <v>268121.75</v>
          </cell>
          <cell r="AO124">
            <v>1381506.48</v>
          </cell>
          <cell r="AP124">
            <v>0</v>
          </cell>
          <cell r="AQ124">
            <v>0</v>
          </cell>
          <cell r="AR124">
            <v>0</v>
          </cell>
          <cell r="AS124">
            <v>1260572</v>
          </cell>
          <cell r="AT124">
            <v>0</v>
          </cell>
          <cell r="AU124">
            <v>0</v>
          </cell>
          <cell r="AV124">
            <v>159493.04999999999</v>
          </cell>
          <cell r="AW124">
            <v>0</v>
          </cell>
          <cell r="AX124">
            <v>122105.26</v>
          </cell>
          <cell r="AY124">
            <v>0</v>
          </cell>
          <cell r="AZ124">
            <v>12552.66</v>
          </cell>
          <cell r="BA124">
            <v>732073.08</v>
          </cell>
          <cell r="BB124">
            <v>19098.46</v>
          </cell>
          <cell r="BC124">
            <v>46355.34</v>
          </cell>
          <cell r="BD124">
            <v>0</v>
          </cell>
          <cell r="BE124">
            <v>18639.73</v>
          </cell>
          <cell r="BF124">
            <v>834972.91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14296424.370000003</v>
          </cell>
          <cell r="BM124">
            <v>6929.1957069170357</v>
          </cell>
          <cell r="BN124">
            <v>0</v>
          </cell>
          <cell r="BO124">
            <v>3416236.28</v>
          </cell>
          <cell r="BP124">
            <v>91916.27</v>
          </cell>
          <cell r="BQ124">
            <v>0</v>
          </cell>
          <cell r="BR124">
            <v>0</v>
          </cell>
          <cell r="BS124">
            <v>3508152.55</v>
          </cell>
          <cell r="BT124">
            <v>0</v>
          </cell>
          <cell r="BU124">
            <v>0</v>
          </cell>
          <cell r="BV124">
            <v>916519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394554</v>
          </cell>
          <cell r="CB124">
            <v>12481</v>
          </cell>
          <cell r="CC124">
            <v>0</v>
          </cell>
          <cell r="CD124">
            <v>231802.46</v>
          </cell>
          <cell r="CE124">
            <v>77701.67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253693</v>
          </cell>
          <cell r="CR124">
            <v>45956.74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106926.38</v>
          </cell>
          <cell r="DE124">
            <v>0</v>
          </cell>
          <cell r="DF124">
            <v>20274.22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44522.11</v>
          </cell>
          <cell r="DW124">
            <v>5612583.1299999999</v>
          </cell>
          <cell r="DX124">
            <v>2720.3086535903503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2073.06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954.99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3028.05</v>
          </cell>
          <cell r="ES124">
            <v>1.467636278645954</v>
          </cell>
          <cell r="ET124">
            <v>2582497.7799999998</v>
          </cell>
          <cell r="EU124">
            <v>1251.6858808311083</v>
          </cell>
        </row>
        <row r="125">
          <cell r="A125">
            <v>27</v>
          </cell>
          <cell r="C125">
            <v>65931.490000000005</v>
          </cell>
          <cell r="D125">
            <v>619444049.46999991</v>
          </cell>
          <cell r="E125">
            <v>9395.2684744421804</v>
          </cell>
          <cell r="F125">
            <v>631125084.57000005</v>
          </cell>
          <cell r="G125">
            <v>9572.4377618342915</v>
          </cell>
          <cell r="H125">
            <v>88682435.779999986</v>
          </cell>
          <cell r="I125">
            <v>26.950000000000003</v>
          </cell>
          <cell r="J125">
            <v>3363.71</v>
          </cell>
          <cell r="K125">
            <v>401628.31</v>
          </cell>
          <cell r="L125">
            <v>0</v>
          </cell>
          <cell r="M125">
            <v>161335.58000000002</v>
          </cell>
          <cell r="N125">
            <v>1353.6595385604053</v>
          </cell>
          <cell r="O125">
            <v>693467.7200000002</v>
          </cell>
          <cell r="P125">
            <v>42555.64</v>
          </cell>
          <cell r="Q125">
            <v>0</v>
          </cell>
          <cell r="R125">
            <v>368558.91000000003</v>
          </cell>
          <cell r="S125">
            <v>54529.15</v>
          </cell>
          <cell r="T125">
            <v>308745.79000000004</v>
          </cell>
          <cell r="U125">
            <v>0</v>
          </cell>
          <cell r="V125">
            <v>482991.54</v>
          </cell>
          <cell r="W125">
            <v>45883.44</v>
          </cell>
          <cell r="X125">
            <v>0</v>
          </cell>
          <cell r="Y125">
            <v>0</v>
          </cell>
          <cell r="Z125">
            <v>472925.97000000003</v>
          </cell>
          <cell r="AA125">
            <v>8194105.8600000003</v>
          </cell>
          <cell r="AB125">
            <v>46522.32</v>
          </cell>
          <cell r="AC125">
            <v>1070145.8400000001</v>
          </cell>
          <cell r="AD125">
            <v>0</v>
          </cell>
          <cell r="AE125">
            <v>1263086.6000000003</v>
          </cell>
          <cell r="AF125">
            <v>73627.199999999997</v>
          </cell>
          <cell r="AG125">
            <v>464732.37000000005</v>
          </cell>
          <cell r="AH125">
            <v>186254.87</v>
          </cell>
          <cell r="AI125">
            <v>847277.07000000018</v>
          </cell>
          <cell r="AJ125">
            <v>576019.65999999992</v>
          </cell>
          <cell r="AK125">
            <v>15191429.949999999</v>
          </cell>
          <cell r="AL125">
            <v>230.41235606839763</v>
          </cell>
          <cell r="AM125">
            <v>297003112.25999999</v>
          </cell>
          <cell r="AN125">
            <v>8941761.9399999995</v>
          </cell>
          <cell r="AO125">
            <v>16911977.579999998</v>
          </cell>
          <cell r="AP125">
            <v>2940493.06</v>
          </cell>
          <cell r="AQ125">
            <v>577.47</v>
          </cell>
          <cell r="AR125">
            <v>112424.01</v>
          </cell>
          <cell r="AS125">
            <v>39638580.350000001</v>
          </cell>
          <cell r="AT125">
            <v>0</v>
          </cell>
          <cell r="AU125">
            <v>24744.879999999997</v>
          </cell>
          <cell r="AV125">
            <v>8873737.5</v>
          </cell>
          <cell r="AW125">
            <v>4805067.63</v>
          </cell>
          <cell r="AX125">
            <v>4090496.2299999995</v>
          </cell>
          <cell r="AY125">
            <v>34718</v>
          </cell>
          <cell r="AZ125">
            <v>3975126.4800000004</v>
          </cell>
          <cell r="BA125">
            <v>24475320.170000002</v>
          </cell>
          <cell r="BB125">
            <v>547863.42999999993</v>
          </cell>
          <cell r="BC125">
            <v>1337312.1700000002</v>
          </cell>
          <cell r="BD125">
            <v>0</v>
          </cell>
          <cell r="BE125">
            <v>689425.79</v>
          </cell>
          <cell r="BF125">
            <v>20583155.370000005</v>
          </cell>
          <cell r="BG125">
            <v>812513.19000000006</v>
          </cell>
          <cell r="BH125">
            <v>0</v>
          </cell>
          <cell r="BI125">
            <v>0</v>
          </cell>
          <cell r="BJ125">
            <v>19558.879999999997</v>
          </cell>
          <cell r="BK125">
            <v>0</v>
          </cell>
          <cell r="BL125">
            <v>435817966.39000005</v>
          </cell>
          <cell r="BM125">
            <v>6610.1640716750071</v>
          </cell>
          <cell r="BN125">
            <v>83310.12000000001</v>
          </cell>
          <cell r="BO125">
            <v>3606616.69</v>
          </cell>
          <cell r="BP125">
            <v>132889.38</v>
          </cell>
          <cell r="BQ125">
            <v>13069.99</v>
          </cell>
          <cell r="BR125">
            <v>1853860.9499999995</v>
          </cell>
          <cell r="BS125">
            <v>5689747.1300000008</v>
          </cell>
          <cell r="BT125">
            <v>1566145.66</v>
          </cell>
          <cell r="BU125">
            <v>0</v>
          </cell>
          <cell r="BV125">
            <v>29440829.969999999</v>
          </cell>
          <cell r="BW125">
            <v>122507.91</v>
          </cell>
          <cell r="BX125">
            <v>173.31</v>
          </cell>
          <cell r="BY125">
            <v>0</v>
          </cell>
          <cell r="BZ125">
            <v>291734.13</v>
          </cell>
          <cell r="CA125">
            <v>13361579.470000001</v>
          </cell>
          <cell r="CB125">
            <v>456789.28</v>
          </cell>
          <cell r="CC125">
            <v>0</v>
          </cell>
          <cell r="CD125">
            <v>10926571.83</v>
          </cell>
          <cell r="CE125">
            <v>3330200.83</v>
          </cell>
          <cell r="CF125">
            <v>845221.85</v>
          </cell>
          <cell r="CG125">
            <v>750407.77</v>
          </cell>
          <cell r="CH125">
            <v>244201.26</v>
          </cell>
          <cell r="CI125">
            <v>0</v>
          </cell>
          <cell r="CJ125">
            <v>0</v>
          </cell>
          <cell r="CK125">
            <v>597801.49000000011</v>
          </cell>
          <cell r="CL125">
            <v>0</v>
          </cell>
          <cell r="CM125">
            <v>29804</v>
          </cell>
          <cell r="CN125">
            <v>0</v>
          </cell>
          <cell r="CO125">
            <v>0</v>
          </cell>
          <cell r="CP125">
            <v>184668.55</v>
          </cell>
          <cell r="CQ125">
            <v>12234565.85</v>
          </cell>
          <cell r="CR125">
            <v>1723211.99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94483.03</v>
          </cell>
          <cell r="DB125">
            <v>0</v>
          </cell>
          <cell r="DC125">
            <v>0</v>
          </cell>
          <cell r="DD125">
            <v>1106375.21</v>
          </cell>
          <cell r="DE125">
            <v>572640.80000000005</v>
          </cell>
          <cell r="DF125">
            <v>714855.08999999985</v>
          </cell>
          <cell r="DG125">
            <v>1755.5</v>
          </cell>
          <cell r="DH125">
            <v>62.5</v>
          </cell>
          <cell r="DI125">
            <v>8570</v>
          </cell>
          <cell r="DJ125">
            <v>37909.279999999999</v>
          </cell>
          <cell r="DK125">
            <v>0</v>
          </cell>
          <cell r="DL125">
            <v>1200</v>
          </cell>
          <cell r="DM125">
            <v>39725.47</v>
          </cell>
          <cell r="DN125">
            <v>81313.95</v>
          </cell>
          <cell r="DO125">
            <v>0</v>
          </cell>
          <cell r="DP125">
            <v>227113.1</v>
          </cell>
          <cell r="DQ125">
            <v>0</v>
          </cell>
          <cell r="DR125">
            <v>0</v>
          </cell>
          <cell r="DS125">
            <v>4380.4799999999996</v>
          </cell>
          <cell r="DT125">
            <v>0</v>
          </cell>
          <cell r="DU125">
            <v>0</v>
          </cell>
          <cell r="DV125">
            <v>1024491.7399999999</v>
          </cell>
          <cell r="DW125">
            <v>85711038.429999992</v>
          </cell>
          <cell r="DX125">
            <v>1300.0015384151031</v>
          </cell>
          <cell r="DY125">
            <v>928430.36</v>
          </cell>
          <cell r="DZ125">
            <v>1410340.3900000001</v>
          </cell>
          <cell r="EA125">
            <v>16052.4</v>
          </cell>
          <cell r="EB125">
            <v>0</v>
          </cell>
          <cell r="EC125">
            <v>0</v>
          </cell>
          <cell r="ED125">
            <v>152.5</v>
          </cell>
          <cell r="EE125">
            <v>989136.79</v>
          </cell>
          <cell r="EF125">
            <v>491148.77999999997</v>
          </cell>
          <cell r="EG125">
            <v>1005978.7800000001</v>
          </cell>
          <cell r="EH125">
            <v>0</v>
          </cell>
          <cell r="EI125">
            <v>272</v>
          </cell>
          <cell r="EJ125">
            <v>24855.66</v>
          </cell>
          <cell r="EK125">
            <v>86429.68</v>
          </cell>
          <cell r="EL125">
            <v>69216.56</v>
          </cell>
          <cell r="EM125">
            <v>0</v>
          </cell>
          <cell r="EN125">
            <v>1565.4499999999998</v>
          </cell>
          <cell r="EO125">
            <v>0</v>
          </cell>
          <cell r="EP125">
            <v>42258.15</v>
          </cell>
          <cell r="EQ125">
            <v>90021.97</v>
          </cell>
          <cell r="ER125">
            <v>5155859.47</v>
          </cell>
          <cell r="ES125">
            <v>78.200257115378392</v>
          </cell>
          <cell r="ET125">
            <v>49563875.320000015</v>
          </cell>
          <cell r="EU125">
            <v>751.74814523378757</v>
          </cell>
        </row>
        <row r="126">
          <cell r="A126" t="str">
            <v>06098</v>
          </cell>
          <cell r="B126" t="str">
            <v>Hockinson</v>
          </cell>
          <cell r="C126">
            <v>1986.5911111111111</v>
          </cell>
          <cell r="D126">
            <v>17637474.489999998</v>
          </cell>
          <cell r="E126">
            <v>8878.2610529930662</v>
          </cell>
          <cell r="F126">
            <v>17673495.120000001</v>
          </cell>
          <cell r="G126">
            <v>8896.3929321696796</v>
          </cell>
          <cell r="H126">
            <v>2634071.64</v>
          </cell>
          <cell r="I126">
            <v>0</v>
          </cell>
          <cell r="J126">
            <v>0</v>
          </cell>
          <cell r="K126">
            <v>13293.63</v>
          </cell>
          <cell r="L126">
            <v>0</v>
          </cell>
          <cell r="M126">
            <v>0</v>
          </cell>
          <cell r="N126">
            <v>1332.6170922607796</v>
          </cell>
          <cell r="O126">
            <v>103192.38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3710</v>
          </cell>
          <cell r="W126">
            <v>0</v>
          </cell>
          <cell r="X126">
            <v>0</v>
          </cell>
          <cell r="Y126">
            <v>0</v>
          </cell>
          <cell r="Z126">
            <v>114646.66</v>
          </cell>
          <cell r="AA126">
            <v>520406.4</v>
          </cell>
          <cell r="AB126">
            <v>0</v>
          </cell>
          <cell r="AC126">
            <v>24577.51</v>
          </cell>
          <cell r="AD126">
            <v>0</v>
          </cell>
          <cell r="AE126">
            <v>6871.46</v>
          </cell>
          <cell r="AF126">
            <v>1972.11</v>
          </cell>
          <cell r="AG126">
            <v>0</v>
          </cell>
          <cell r="AH126">
            <v>0</v>
          </cell>
          <cell r="AI126">
            <v>0</v>
          </cell>
          <cell r="AJ126">
            <v>4167.87</v>
          </cell>
          <cell r="AK126">
            <v>779544.39</v>
          </cell>
          <cell r="AL126">
            <v>392.40303937733648</v>
          </cell>
          <cell r="AM126">
            <v>9007785.1899999995</v>
          </cell>
          <cell r="AN126">
            <v>200308.14</v>
          </cell>
          <cell r="AO126">
            <v>504067.08</v>
          </cell>
          <cell r="AP126">
            <v>43367.69</v>
          </cell>
          <cell r="AQ126">
            <v>0</v>
          </cell>
          <cell r="AR126">
            <v>0</v>
          </cell>
          <cell r="AS126">
            <v>1153326.93</v>
          </cell>
          <cell r="AT126">
            <v>0</v>
          </cell>
          <cell r="AU126">
            <v>0</v>
          </cell>
          <cell r="AV126">
            <v>82198.080000000002</v>
          </cell>
          <cell r="AW126">
            <v>0</v>
          </cell>
          <cell r="AX126">
            <v>29459.62</v>
          </cell>
          <cell r="AY126">
            <v>0</v>
          </cell>
          <cell r="AZ126">
            <v>19217.86</v>
          </cell>
          <cell r="BA126">
            <v>710951.59</v>
          </cell>
          <cell r="BB126">
            <v>18530.27</v>
          </cell>
          <cell r="BC126">
            <v>38549.089999999997</v>
          </cell>
          <cell r="BD126">
            <v>0</v>
          </cell>
          <cell r="BE126">
            <v>9781.52</v>
          </cell>
          <cell r="BF126">
            <v>857575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12675118.059999997</v>
          </cell>
          <cell r="BM126">
            <v>6380.3356358071769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187.9</v>
          </cell>
          <cell r="BS126">
            <v>187.9</v>
          </cell>
          <cell r="BT126">
            <v>0</v>
          </cell>
          <cell r="BU126">
            <v>0</v>
          </cell>
          <cell r="BV126">
            <v>877821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353593</v>
          </cell>
          <cell r="CB126">
            <v>0</v>
          </cell>
          <cell r="CC126">
            <v>0</v>
          </cell>
          <cell r="CD126">
            <v>104506.58</v>
          </cell>
          <cell r="CE126">
            <v>25563.66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159824.43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49970.83</v>
          </cell>
          <cell r="DW126">
            <v>1571467.4</v>
          </cell>
          <cell r="DX126">
            <v>791.03716472438543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1201572.77</v>
          </cell>
          <cell r="EU126">
            <v>604.84151131027352</v>
          </cell>
        </row>
        <row r="127">
          <cell r="A127" t="str">
            <v>27404</v>
          </cell>
          <cell r="B127" t="str">
            <v>Eatonville</v>
          </cell>
          <cell r="C127">
            <v>1982.5666666666666</v>
          </cell>
          <cell r="D127">
            <v>18121167.190000001</v>
          </cell>
          <cell r="E127">
            <v>9140.2561612051722</v>
          </cell>
          <cell r="F127">
            <v>18581408.989999998</v>
          </cell>
          <cell r="G127">
            <v>9372.4005867814449</v>
          </cell>
          <cell r="H127">
            <v>3129958.69</v>
          </cell>
          <cell r="I127">
            <v>0</v>
          </cell>
          <cell r="J127">
            <v>7000</v>
          </cell>
          <cell r="K127">
            <v>83541.42</v>
          </cell>
          <cell r="L127">
            <v>0</v>
          </cell>
          <cell r="M127">
            <v>0</v>
          </cell>
          <cell r="N127">
            <v>1624.4094910637725</v>
          </cell>
          <cell r="O127">
            <v>11898.43</v>
          </cell>
          <cell r="P127">
            <v>0</v>
          </cell>
          <cell r="Q127">
            <v>0</v>
          </cell>
          <cell r="R127">
            <v>41110</v>
          </cell>
          <cell r="S127">
            <v>5180</v>
          </cell>
          <cell r="T127">
            <v>0</v>
          </cell>
          <cell r="U127">
            <v>0</v>
          </cell>
          <cell r="V127">
            <v>6235.94</v>
          </cell>
          <cell r="W127">
            <v>0</v>
          </cell>
          <cell r="X127">
            <v>0</v>
          </cell>
          <cell r="Y127">
            <v>0</v>
          </cell>
          <cell r="Z127">
            <v>1312.5</v>
          </cell>
          <cell r="AA127">
            <v>310397.36</v>
          </cell>
          <cell r="AB127">
            <v>9702.2800000000007</v>
          </cell>
          <cell r="AC127">
            <v>56723.3</v>
          </cell>
          <cell r="AD127">
            <v>0</v>
          </cell>
          <cell r="AE127">
            <v>9274.15</v>
          </cell>
          <cell r="AF127">
            <v>2389.4499999999998</v>
          </cell>
          <cell r="AG127">
            <v>4104.2</v>
          </cell>
          <cell r="AH127">
            <v>100060</v>
          </cell>
          <cell r="AI127">
            <v>11928.1</v>
          </cell>
          <cell r="AJ127">
            <v>16784.45</v>
          </cell>
          <cell r="AK127">
            <v>587100.16000000003</v>
          </cell>
          <cell r="AL127">
            <v>296.13135834019874</v>
          </cell>
          <cell r="AM127">
            <v>8621359.7300000004</v>
          </cell>
          <cell r="AN127">
            <v>323984.89</v>
          </cell>
          <cell r="AO127">
            <v>321948.64</v>
          </cell>
          <cell r="AP127">
            <v>415661.34</v>
          </cell>
          <cell r="AQ127">
            <v>0</v>
          </cell>
          <cell r="AR127">
            <v>0</v>
          </cell>
          <cell r="AS127">
            <v>1167009.8899999999</v>
          </cell>
          <cell r="AT127">
            <v>0</v>
          </cell>
          <cell r="AU127">
            <v>0</v>
          </cell>
          <cell r="AV127">
            <v>157950.42000000001</v>
          </cell>
          <cell r="AW127">
            <v>0</v>
          </cell>
          <cell r="AX127">
            <v>16501.88</v>
          </cell>
          <cell r="AY127">
            <v>0</v>
          </cell>
          <cell r="AZ127">
            <v>11413.15</v>
          </cell>
          <cell r="BA127">
            <v>721641.3</v>
          </cell>
          <cell r="BB127">
            <v>18449.75</v>
          </cell>
          <cell r="BC127">
            <v>40405.21</v>
          </cell>
          <cell r="BD127">
            <v>0</v>
          </cell>
          <cell r="BE127">
            <v>16203.47</v>
          </cell>
          <cell r="BF127">
            <v>990079.49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12822609.160000006</v>
          </cell>
          <cell r="BM127">
            <v>6467.6812011365773</v>
          </cell>
          <cell r="BN127">
            <v>0</v>
          </cell>
          <cell r="BO127">
            <v>0</v>
          </cell>
          <cell r="BP127">
            <v>0</v>
          </cell>
          <cell r="BQ127">
            <v>6564.56</v>
          </cell>
          <cell r="BR127">
            <v>5006.4399999999996</v>
          </cell>
          <cell r="BS127">
            <v>11571</v>
          </cell>
          <cell r="BT127">
            <v>0</v>
          </cell>
          <cell r="BU127">
            <v>0</v>
          </cell>
          <cell r="BV127">
            <v>890650</v>
          </cell>
          <cell r="BW127">
            <v>0</v>
          </cell>
          <cell r="BX127">
            <v>0</v>
          </cell>
          <cell r="BY127">
            <v>0</v>
          </cell>
          <cell r="BZ127">
            <v>38409.910000000003</v>
          </cell>
          <cell r="CA127">
            <v>423180</v>
          </cell>
          <cell r="CB127">
            <v>10100</v>
          </cell>
          <cell r="CC127">
            <v>0</v>
          </cell>
          <cell r="CD127">
            <v>207287.2</v>
          </cell>
          <cell r="CE127">
            <v>74642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271098.46999999997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3698.41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20562.57</v>
          </cell>
          <cell r="DW127">
            <v>1951199.56</v>
          </cell>
          <cell r="DX127">
            <v>984.17853624089992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4907771.58</v>
          </cell>
          <cell r="EU127">
            <v>2475.463580880004</v>
          </cell>
        </row>
        <row r="128">
          <cell r="A128" t="str">
            <v>14028</v>
          </cell>
          <cell r="B128" t="str">
            <v>Hoquiam</v>
          </cell>
          <cell r="C128">
            <v>1899.9711111111108</v>
          </cell>
          <cell r="D128">
            <v>19184693.300000001</v>
          </cell>
          <cell r="E128">
            <v>10097.360527119128</v>
          </cell>
          <cell r="F128">
            <v>19773150.920000002</v>
          </cell>
          <cell r="G128">
            <v>10407.079773142752</v>
          </cell>
          <cell r="H128">
            <v>2064091.49</v>
          </cell>
          <cell r="I128">
            <v>0</v>
          </cell>
          <cell r="J128">
            <v>0</v>
          </cell>
          <cell r="K128">
            <v>87504.85</v>
          </cell>
          <cell r="L128">
            <v>8761.6200000000008</v>
          </cell>
          <cell r="M128">
            <v>176.81</v>
          </cell>
          <cell r="N128">
            <v>1137.140853018818</v>
          </cell>
          <cell r="O128">
            <v>32769</v>
          </cell>
          <cell r="P128">
            <v>4962.91</v>
          </cell>
          <cell r="Q128">
            <v>0</v>
          </cell>
          <cell r="R128">
            <v>0</v>
          </cell>
          <cell r="S128">
            <v>300</v>
          </cell>
          <cell r="T128">
            <v>0</v>
          </cell>
          <cell r="U128">
            <v>0</v>
          </cell>
          <cell r="V128">
            <v>5339.19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200144.75</v>
          </cell>
          <cell r="AB128">
            <v>0</v>
          </cell>
          <cell r="AC128">
            <v>12166.48</v>
          </cell>
          <cell r="AD128">
            <v>31.68</v>
          </cell>
          <cell r="AE128">
            <v>40970.21</v>
          </cell>
          <cell r="AF128">
            <v>2890.28</v>
          </cell>
          <cell r="AG128">
            <v>1777.06</v>
          </cell>
          <cell r="AH128">
            <v>19152.79</v>
          </cell>
          <cell r="AI128">
            <v>0</v>
          </cell>
          <cell r="AJ128">
            <v>0</v>
          </cell>
          <cell r="AK128">
            <v>320504.35000000003</v>
          </cell>
          <cell r="AL128">
            <v>168.68906486297456</v>
          </cell>
          <cell r="AM128">
            <v>8765642.25</v>
          </cell>
          <cell r="AN128">
            <v>234018.11</v>
          </cell>
          <cell r="AO128">
            <v>1272514.32</v>
          </cell>
          <cell r="AP128">
            <v>0</v>
          </cell>
          <cell r="AQ128">
            <v>0</v>
          </cell>
          <cell r="AR128">
            <v>0</v>
          </cell>
          <cell r="AS128">
            <v>990070.39</v>
          </cell>
          <cell r="AT128">
            <v>0</v>
          </cell>
          <cell r="AU128">
            <v>0</v>
          </cell>
          <cell r="AV128">
            <v>442256.85</v>
          </cell>
          <cell r="AW128">
            <v>0</v>
          </cell>
          <cell r="AX128">
            <v>156985.9</v>
          </cell>
          <cell r="AY128">
            <v>0</v>
          </cell>
          <cell r="AZ128">
            <v>39683.760000000002</v>
          </cell>
          <cell r="BA128">
            <v>689196.03</v>
          </cell>
          <cell r="BB128">
            <v>17662.64</v>
          </cell>
          <cell r="BC128">
            <v>39097.56</v>
          </cell>
          <cell r="BD128">
            <v>0</v>
          </cell>
          <cell r="BE128">
            <v>28040.37</v>
          </cell>
          <cell r="BF128">
            <v>373245.63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13048413.810000001</v>
          </cell>
          <cell r="BM128">
            <v>6867.690636816702</v>
          </cell>
          <cell r="BN128">
            <v>0</v>
          </cell>
          <cell r="BO128">
            <v>0</v>
          </cell>
          <cell r="BP128">
            <v>0</v>
          </cell>
          <cell r="BQ128">
            <v>1479.56</v>
          </cell>
          <cell r="BR128">
            <v>49758.79</v>
          </cell>
          <cell r="BS128">
            <v>51238.35</v>
          </cell>
          <cell r="BT128">
            <v>0</v>
          </cell>
          <cell r="BU128">
            <v>0</v>
          </cell>
          <cell r="BV128">
            <v>862649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543278.55000000005</v>
          </cell>
          <cell r="CB128">
            <v>24605.119999999999</v>
          </cell>
          <cell r="CC128">
            <v>0</v>
          </cell>
          <cell r="CD128">
            <v>720075.29</v>
          </cell>
          <cell r="CE128">
            <v>289856.65000000002</v>
          </cell>
          <cell r="CF128">
            <v>22696.720000000001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5657.88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9000.58</v>
          </cell>
          <cell r="CQ128">
            <v>553391.31000000006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244525.88</v>
          </cell>
          <cell r="CX128">
            <v>0</v>
          </cell>
          <cell r="CY128">
            <v>0</v>
          </cell>
          <cell r="CZ128">
            <v>0</v>
          </cell>
          <cell r="DA128">
            <v>18544</v>
          </cell>
          <cell r="DB128">
            <v>0</v>
          </cell>
          <cell r="DC128">
            <v>0</v>
          </cell>
          <cell r="DD128">
            <v>0</v>
          </cell>
          <cell r="DE128">
            <v>68196.929999999993</v>
          </cell>
          <cell r="DF128">
            <v>17954.62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48778.720000000001</v>
          </cell>
          <cell r="DW128">
            <v>3480449.6000000006</v>
          </cell>
          <cell r="DX128">
            <v>1831.8434315375562</v>
          </cell>
          <cell r="DY128">
            <v>0</v>
          </cell>
          <cell r="DZ128">
            <v>19943.32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615440.86</v>
          </cell>
          <cell r="EF128">
            <v>0</v>
          </cell>
          <cell r="EG128">
            <v>32.909999999999997</v>
          </cell>
          <cell r="EH128">
            <v>0</v>
          </cell>
          <cell r="EI128">
            <v>127831.3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763248.39</v>
          </cell>
          <cell r="ES128">
            <v>401.71578690670157</v>
          </cell>
          <cell r="ET128">
            <v>1634585.35</v>
          </cell>
          <cell r="EU128">
            <v>860.32115985389271</v>
          </cell>
        </row>
        <row r="129">
          <cell r="A129" t="str">
            <v>37505</v>
          </cell>
          <cell r="B129" t="str">
            <v>Meridian</v>
          </cell>
          <cell r="C129">
            <v>1891.9155555555556</v>
          </cell>
          <cell r="D129">
            <v>15779897.619999999</v>
          </cell>
          <cell r="E129">
            <v>8340.6987027844789</v>
          </cell>
          <cell r="F129">
            <v>16411629.75</v>
          </cell>
          <cell r="G129">
            <v>8674.6100806707364</v>
          </cell>
          <cell r="H129">
            <v>2282199.21</v>
          </cell>
          <cell r="I129">
            <v>0</v>
          </cell>
          <cell r="J129">
            <v>0</v>
          </cell>
          <cell r="K129">
            <v>145.22999999999999</v>
          </cell>
          <cell r="L129">
            <v>0</v>
          </cell>
          <cell r="M129">
            <v>0</v>
          </cell>
          <cell r="N129">
            <v>1206.3669719813663</v>
          </cell>
          <cell r="O129">
            <v>6392.5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12242.43</v>
          </cell>
          <cell r="W129">
            <v>2738.69</v>
          </cell>
          <cell r="X129">
            <v>0</v>
          </cell>
          <cell r="Y129">
            <v>0</v>
          </cell>
          <cell r="Z129">
            <v>0</v>
          </cell>
          <cell r="AA129">
            <v>239166.4</v>
          </cell>
          <cell r="AB129">
            <v>2074.4</v>
          </cell>
          <cell r="AC129">
            <v>31726.93</v>
          </cell>
          <cell r="AD129">
            <v>0</v>
          </cell>
          <cell r="AE129">
            <v>60613.78</v>
          </cell>
          <cell r="AF129">
            <v>2031.24</v>
          </cell>
          <cell r="AG129">
            <v>2891</v>
          </cell>
          <cell r="AH129">
            <v>44108.91</v>
          </cell>
          <cell r="AI129">
            <v>42644.32</v>
          </cell>
          <cell r="AJ129">
            <v>6666.18</v>
          </cell>
          <cell r="AK129">
            <v>453296.78</v>
          </cell>
          <cell r="AL129">
            <v>239.59672971074585</v>
          </cell>
          <cell r="AM129">
            <v>8957418.9100000001</v>
          </cell>
          <cell r="AN129">
            <v>230358.18</v>
          </cell>
          <cell r="AO129">
            <v>252579.64</v>
          </cell>
          <cell r="AP129">
            <v>0</v>
          </cell>
          <cell r="AQ129">
            <v>0</v>
          </cell>
          <cell r="AR129">
            <v>0</v>
          </cell>
          <cell r="AS129">
            <v>973905.96</v>
          </cell>
          <cell r="AT129">
            <v>0</v>
          </cell>
          <cell r="AU129">
            <v>0</v>
          </cell>
          <cell r="AV129">
            <v>161491.91</v>
          </cell>
          <cell r="AW129">
            <v>0</v>
          </cell>
          <cell r="AX129">
            <v>69232.55</v>
          </cell>
          <cell r="AY129">
            <v>0</v>
          </cell>
          <cell r="AZ129">
            <v>116320.07</v>
          </cell>
          <cell r="BA129">
            <v>563158.49</v>
          </cell>
          <cell r="BB129">
            <v>14730.81</v>
          </cell>
          <cell r="BC129">
            <v>44235.98</v>
          </cell>
          <cell r="BD129">
            <v>0</v>
          </cell>
          <cell r="BE129">
            <v>12595.92</v>
          </cell>
          <cell r="BF129">
            <v>486977.61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11883006.030000003</v>
          </cell>
          <cell r="BM129">
            <v>6280.9389114148871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55222.67</v>
          </cell>
          <cell r="BS129">
            <v>55222.67</v>
          </cell>
          <cell r="BT129">
            <v>108.76</v>
          </cell>
          <cell r="BU129">
            <v>0</v>
          </cell>
          <cell r="BV129">
            <v>842960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272611.43</v>
          </cell>
          <cell r="CB129">
            <v>10957.96</v>
          </cell>
          <cell r="CC129">
            <v>0</v>
          </cell>
          <cell r="CD129">
            <v>218997.01</v>
          </cell>
          <cell r="CE129">
            <v>65146.04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12973.81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270031.86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435.15</v>
          </cell>
          <cell r="DE129">
            <v>0</v>
          </cell>
          <cell r="DF129">
            <v>6902.75</v>
          </cell>
          <cell r="DG129">
            <v>0</v>
          </cell>
          <cell r="DH129">
            <v>0</v>
          </cell>
          <cell r="DI129">
            <v>0</v>
          </cell>
          <cell r="DJ129">
            <v>7099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29536.06</v>
          </cell>
          <cell r="DW129">
            <v>1792982.5</v>
          </cell>
          <cell r="DX129">
            <v>947.70746756373899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810709.22</v>
          </cell>
          <cell r="EU129">
            <v>428.51237076590218</v>
          </cell>
        </row>
        <row r="130">
          <cell r="A130" t="str">
            <v>11051</v>
          </cell>
          <cell r="B130" t="str">
            <v>North Franklin</v>
          </cell>
          <cell r="C130">
            <v>1836.2566666666669</v>
          </cell>
          <cell r="D130">
            <v>18557284.440000001</v>
          </cell>
          <cell r="E130">
            <v>10106.040607976009</v>
          </cell>
          <cell r="F130">
            <v>19374883.5</v>
          </cell>
          <cell r="G130">
            <v>10551.293755230296</v>
          </cell>
          <cell r="H130">
            <v>1546275.47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842.08024840390851</v>
          </cell>
          <cell r="O130">
            <v>36054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9151.18</v>
          </cell>
          <cell r="W130">
            <v>0</v>
          </cell>
          <cell r="X130">
            <v>0</v>
          </cell>
          <cell r="Y130">
            <v>0</v>
          </cell>
          <cell r="Z130">
            <v>16044.6</v>
          </cell>
          <cell r="AA130">
            <v>104332.04</v>
          </cell>
          <cell r="AB130">
            <v>0</v>
          </cell>
          <cell r="AC130">
            <v>11320.8</v>
          </cell>
          <cell r="AD130">
            <v>0</v>
          </cell>
          <cell r="AE130">
            <v>6645</v>
          </cell>
          <cell r="AF130">
            <v>3572.54</v>
          </cell>
          <cell r="AG130">
            <v>367.2</v>
          </cell>
          <cell r="AH130">
            <v>1000</v>
          </cell>
          <cell r="AI130">
            <v>88968.320000000007</v>
          </cell>
          <cell r="AJ130">
            <v>39451.79</v>
          </cell>
          <cell r="AK130">
            <v>316907.47000000003</v>
          </cell>
          <cell r="AL130">
            <v>172.58342787954479</v>
          </cell>
          <cell r="AM130">
            <v>8430702.7599999998</v>
          </cell>
          <cell r="AN130">
            <v>228007.44</v>
          </cell>
          <cell r="AO130">
            <v>1327122.1200000001</v>
          </cell>
          <cell r="AP130">
            <v>0</v>
          </cell>
          <cell r="AQ130">
            <v>0</v>
          </cell>
          <cell r="AR130">
            <v>0</v>
          </cell>
          <cell r="AS130">
            <v>1180598.24</v>
          </cell>
          <cell r="AT130">
            <v>0</v>
          </cell>
          <cell r="AU130">
            <v>8364.42</v>
          </cell>
          <cell r="AV130">
            <v>569314.65</v>
          </cell>
          <cell r="AW130">
            <v>108588.39</v>
          </cell>
          <cell r="AX130">
            <v>23336.93</v>
          </cell>
          <cell r="AY130">
            <v>0</v>
          </cell>
          <cell r="AZ130">
            <v>606723.75</v>
          </cell>
          <cell r="BA130">
            <v>614608.09</v>
          </cell>
          <cell r="BB130">
            <v>0</v>
          </cell>
          <cell r="BC130">
            <v>41036.910000000003</v>
          </cell>
          <cell r="BD130">
            <v>0</v>
          </cell>
          <cell r="BE130">
            <v>29994.65</v>
          </cell>
          <cell r="BF130">
            <v>1102731.1000000001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14271129.450000001</v>
          </cell>
          <cell r="BM130">
            <v>7771.8598434859323</v>
          </cell>
          <cell r="BN130">
            <v>95028.24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95028.24</v>
          </cell>
          <cell r="BT130">
            <v>0</v>
          </cell>
          <cell r="BU130">
            <v>0</v>
          </cell>
          <cell r="BV130">
            <v>778200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361930</v>
          </cell>
          <cell r="CB130">
            <v>17736</v>
          </cell>
          <cell r="CC130">
            <v>0</v>
          </cell>
          <cell r="CD130">
            <v>609213.69999999995</v>
          </cell>
          <cell r="CE130">
            <v>95498.05</v>
          </cell>
          <cell r="CF130">
            <v>121330.22</v>
          </cell>
          <cell r="CG130">
            <v>254000</v>
          </cell>
          <cell r="CH130">
            <v>13092</v>
          </cell>
          <cell r="CI130">
            <v>0</v>
          </cell>
          <cell r="CJ130">
            <v>0</v>
          </cell>
          <cell r="CK130">
            <v>89641.85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671927.65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61996.97</v>
          </cell>
          <cell r="DF130">
            <v>6779.44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61557.99</v>
          </cell>
          <cell r="DW130">
            <v>3237932.1100000003</v>
          </cell>
          <cell r="DX130">
            <v>1763.3330725370636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2639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2639</v>
          </cell>
          <cell r="ES130">
            <v>1.4371629238468839</v>
          </cell>
          <cell r="ET130">
            <v>1648152.31</v>
          </cell>
          <cell r="EU130">
            <v>897.56096733027505</v>
          </cell>
        </row>
        <row r="131">
          <cell r="A131" t="str">
            <v>13073</v>
          </cell>
          <cell r="B131" t="str">
            <v>Wahluke</v>
          </cell>
          <cell r="C131">
            <v>1825.1288888888892</v>
          </cell>
          <cell r="D131">
            <v>19217840.48</v>
          </cell>
          <cell r="E131">
            <v>10529.579909120572</v>
          </cell>
          <cell r="F131">
            <v>19966277.460000001</v>
          </cell>
          <cell r="G131">
            <v>10939.653402864698</v>
          </cell>
          <cell r="H131">
            <v>1149712.56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629.93499637164132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9364.2800000000007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54958.080000000002</v>
          </cell>
          <cell r="AB131">
            <v>31267.73</v>
          </cell>
          <cell r="AC131">
            <v>87926.17</v>
          </cell>
          <cell r="AD131">
            <v>0</v>
          </cell>
          <cell r="AE131">
            <v>0</v>
          </cell>
          <cell r="AF131">
            <v>1264.76</v>
          </cell>
          <cell r="AG131">
            <v>8021.1</v>
          </cell>
          <cell r="AH131">
            <v>0</v>
          </cell>
          <cell r="AI131">
            <v>5810.79</v>
          </cell>
          <cell r="AJ131">
            <v>57423.72</v>
          </cell>
          <cell r="AK131">
            <v>256036.63000000003</v>
          </cell>
          <cell r="AL131">
            <v>140.28413640193446</v>
          </cell>
          <cell r="AM131">
            <v>8591237.9100000001</v>
          </cell>
          <cell r="AN131">
            <v>165673.39000000001</v>
          </cell>
          <cell r="AO131">
            <v>1592545.44</v>
          </cell>
          <cell r="AP131">
            <v>0</v>
          </cell>
          <cell r="AQ131">
            <v>0</v>
          </cell>
          <cell r="AR131">
            <v>0</v>
          </cell>
          <cell r="AS131">
            <v>767314.27</v>
          </cell>
          <cell r="AT131">
            <v>0</v>
          </cell>
          <cell r="AU131">
            <v>8001.14</v>
          </cell>
          <cell r="AV131">
            <v>757002.07</v>
          </cell>
          <cell r="AW131">
            <v>0</v>
          </cell>
          <cell r="AX131">
            <v>47705.85</v>
          </cell>
          <cell r="AY131">
            <v>0</v>
          </cell>
          <cell r="AZ131">
            <v>1043986.64</v>
          </cell>
          <cell r="BA131">
            <v>617026.17000000004</v>
          </cell>
          <cell r="BB131">
            <v>16773.59</v>
          </cell>
          <cell r="BC131">
            <v>32830.15</v>
          </cell>
          <cell r="BD131">
            <v>0</v>
          </cell>
          <cell r="BE131">
            <v>23919.08</v>
          </cell>
          <cell r="BF131">
            <v>412603.68</v>
          </cell>
          <cell r="BG131">
            <v>5678.78</v>
          </cell>
          <cell r="BH131">
            <v>0</v>
          </cell>
          <cell r="BI131">
            <v>0</v>
          </cell>
          <cell r="BJ131">
            <v>202101.84</v>
          </cell>
          <cell r="BK131">
            <v>0</v>
          </cell>
          <cell r="BL131">
            <v>14284400</v>
          </cell>
          <cell r="BM131">
            <v>7826.5157529209491</v>
          </cell>
          <cell r="BN131">
            <v>390700.42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390700.42</v>
          </cell>
          <cell r="BT131">
            <v>0</v>
          </cell>
          <cell r="BU131">
            <v>0</v>
          </cell>
          <cell r="BV131">
            <v>781895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368642.19</v>
          </cell>
          <cell r="CB131">
            <v>16871.240000000002</v>
          </cell>
          <cell r="CC131">
            <v>0</v>
          </cell>
          <cell r="CD131">
            <v>609605.36</v>
          </cell>
          <cell r="CE131">
            <v>224264.02</v>
          </cell>
          <cell r="CF131">
            <v>347446.2</v>
          </cell>
          <cell r="CG131">
            <v>141004.37</v>
          </cell>
          <cell r="CH131">
            <v>0</v>
          </cell>
          <cell r="CI131">
            <v>0</v>
          </cell>
          <cell r="CJ131">
            <v>0</v>
          </cell>
          <cell r="CK131">
            <v>279714.01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25475.119999999999</v>
          </cell>
          <cell r="CQ131">
            <v>864265.58</v>
          </cell>
          <cell r="CR131">
            <v>51040.83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14334</v>
          </cell>
          <cell r="DE131">
            <v>160869.93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4276128.2700000014</v>
          </cell>
          <cell r="DX131">
            <v>2342.9185171701729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3081023.56</v>
          </cell>
          <cell r="EU131">
            <v>1688.112866305941</v>
          </cell>
        </row>
        <row r="132">
          <cell r="A132" t="str">
            <v>15206</v>
          </cell>
          <cell r="B132" t="str">
            <v>South Whidbey</v>
          </cell>
          <cell r="C132">
            <v>1818.4344444444446</v>
          </cell>
          <cell r="D132">
            <v>18012900.850000001</v>
          </cell>
          <cell r="E132">
            <v>9905.7191228596512</v>
          </cell>
          <cell r="F132">
            <v>17659346.129999999</v>
          </cell>
          <cell r="G132">
            <v>9711.2910415613915</v>
          </cell>
          <cell r="H132">
            <v>3558306.05</v>
          </cell>
          <cell r="I132">
            <v>0</v>
          </cell>
          <cell r="J132">
            <v>0</v>
          </cell>
          <cell r="K132">
            <v>2231.14</v>
          </cell>
          <cell r="L132">
            <v>0</v>
          </cell>
          <cell r="M132">
            <v>3678.37</v>
          </cell>
          <cell r="N132">
            <v>1960.0462204668117</v>
          </cell>
          <cell r="O132">
            <v>98340</v>
          </cell>
          <cell r="P132">
            <v>0</v>
          </cell>
          <cell r="Q132">
            <v>0</v>
          </cell>
          <cell r="R132">
            <v>53370</v>
          </cell>
          <cell r="S132">
            <v>0</v>
          </cell>
          <cell r="T132">
            <v>0</v>
          </cell>
          <cell r="U132">
            <v>0</v>
          </cell>
          <cell r="V132">
            <v>54041.279999999999</v>
          </cell>
          <cell r="W132">
            <v>0</v>
          </cell>
          <cell r="X132">
            <v>0</v>
          </cell>
          <cell r="Y132">
            <v>0</v>
          </cell>
          <cell r="Z132">
            <v>1775.15</v>
          </cell>
          <cell r="AA132">
            <v>186236.79</v>
          </cell>
          <cell r="AB132">
            <v>0</v>
          </cell>
          <cell r="AC132">
            <v>8260.07</v>
          </cell>
          <cell r="AD132">
            <v>0</v>
          </cell>
          <cell r="AE132">
            <v>27861.14</v>
          </cell>
          <cell r="AF132">
            <v>16914.93</v>
          </cell>
          <cell r="AG132">
            <v>27843.43</v>
          </cell>
          <cell r="AH132">
            <v>45040.15</v>
          </cell>
          <cell r="AI132">
            <v>17315.830000000002</v>
          </cell>
          <cell r="AJ132">
            <v>27266.25</v>
          </cell>
          <cell r="AK132">
            <v>564265.02</v>
          </cell>
          <cell r="AL132">
            <v>310.3026461712181</v>
          </cell>
          <cell r="AM132">
            <v>8784016.6999999993</v>
          </cell>
          <cell r="AN132">
            <v>209063.77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1062347.1299999999</v>
          </cell>
          <cell r="AT132">
            <v>0</v>
          </cell>
          <cell r="AU132">
            <v>0</v>
          </cell>
          <cell r="AV132">
            <v>95302.62</v>
          </cell>
          <cell r="AW132">
            <v>0</v>
          </cell>
          <cell r="AX132">
            <v>122667.73</v>
          </cell>
          <cell r="AY132">
            <v>0</v>
          </cell>
          <cell r="AZ132">
            <v>8817.61</v>
          </cell>
          <cell r="BA132">
            <v>663206.14</v>
          </cell>
          <cell r="BB132">
            <v>16880.8</v>
          </cell>
          <cell r="BC132">
            <v>59823.15</v>
          </cell>
          <cell r="BD132">
            <v>0</v>
          </cell>
          <cell r="BE132">
            <v>6155.47</v>
          </cell>
          <cell r="BF132">
            <v>624746.1</v>
          </cell>
          <cell r="BG132">
            <v>70400.3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11723427.52</v>
          </cell>
          <cell r="BM132">
            <v>6446.9893626446674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54687.05</v>
          </cell>
          <cell r="BU132">
            <v>0</v>
          </cell>
          <cell r="BV132">
            <v>852043</v>
          </cell>
          <cell r="BW132">
            <v>0</v>
          </cell>
          <cell r="BX132">
            <v>0</v>
          </cell>
          <cell r="BY132">
            <v>0</v>
          </cell>
          <cell r="BZ132">
            <v>8391.93</v>
          </cell>
          <cell r="CA132">
            <v>380013</v>
          </cell>
          <cell r="CB132">
            <v>10865.55</v>
          </cell>
          <cell r="CC132">
            <v>0</v>
          </cell>
          <cell r="CD132">
            <v>236013</v>
          </cell>
          <cell r="CE132">
            <v>88017.15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126042.07</v>
          </cell>
          <cell r="CR132">
            <v>1671.59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2327.1</v>
          </cell>
          <cell r="DG132">
            <v>2750</v>
          </cell>
          <cell r="DH132">
            <v>0</v>
          </cell>
          <cell r="DI132">
            <v>0</v>
          </cell>
          <cell r="DJ132">
            <v>2696.23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28590.94</v>
          </cell>
          <cell r="DW132">
            <v>1794108.61</v>
          </cell>
          <cell r="DX132">
            <v>986.6226497640522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13329.42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13329.42</v>
          </cell>
          <cell r="ES132">
            <v>7.3301625146417155</v>
          </cell>
          <cell r="ET132">
            <v>1312643.8600000001</v>
          </cell>
          <cell r="EU132">
            <v>721.85382542125672</v>
          </cell>
        </row>
        <row r="133">
          <cell r="A133" t="str">
            <v>14068</v>
          </cell>
          <cell r="B133" t="str">
            <v>Elma</v>
          </cell>
          <cell r="C133">
            <v>1705.8766666666663</v>
          </cell>
          <cell r="D133">
            <v>16816022.199999999</v>
          </cell>
          <cell r="E133">
            <v>9857.7010452103823</v>
          </cell>
          <cell r="F133">
            <v>17077354.449999999</v>
          </cell>
          <cell r="G133">
            <v>10010.896323102688</v>
          </cell>
          <cell r="H133">
            <v>2112603.44</v>
          </cell>
          <cell r="I133">
            <v>0</v>
          </cell>
          <cell r="J133">
            <v>0</v>
          </cell>
          <cell r="K133">
            <v>41869.730000000003</v>
          </cell>
          <cell r="L133">
            <v>0</v>
          </cell>
          <cell r="M133">
            <v>125.65</v>
          </cell>
          <cell r="N133">
            <v>1263.0448977358662</v>
          </cell>
          <cell r="O133">
            <v>17644.849999999999</v>
          </cell>
          <cell r="P133">
            <v>0</v>
          </cell>
          <cell r="Q133">
            <v>0</v>
          </cell>
          <cell r="R133">
            <v>39745.5</v>
          </cell>
          <cell r="S133">
            <v>3765</v>
          </cell>
          <cell r="T133">
            <v>0</v>
          </cell>
          <cell r="U133">
            <v>0</v>
          </cell>
          <cell r="V133">
            <v>7558.43</v>
          </cell>
          <cell r="W133">
            <v>23977.16</v>
          </cell>
          <cell r="X133">
            <v>0</v>
          </cell>
          <cell r="Y133">
            <v>0</v>
          </cell>
          <cell r="Z133">
            <v>0</v>
          </cell>
          <cell r="AA133">
            <v>151649.87</v>
          </cell>
          <cell r="AB133">
            <v>7893.66</v>
          </cell>
          <cell r="AC133">
            <v>2912.41</v>
          </cell>
          <cell r="AD133">
            <v>0</v>
          </cell>
          <cell r="AE133">
            <v>10580</v>
          </cell>
          <cell r="AF133">
            <v>25</v>
          </cell>
          <cell r="AG133">
            <v>5751.47</v>
          </cell>
          <cell r="AH133">
            <v>5686.18</v>
          </cell>
          <cell r="AI133">
            <v>26926.799999999999</v>
          </cell>
          <cell r="AJ133">
            <v>20809.48</v>
          </cell>
          <cell r="AK133">
            <v>324925.80999999994</v>
          </cell>
          <cell r="AL133">
            <v>190.47438560427386</v>
          </cell>
          <cell r="AM133">
            <v>8060636.9900000002</v>
          </cell>
          <cell r="AN133">
            <v>285097.39</v>
          </cell>
          <cell r="AO133">
            <v>877561.04</v>
          </cell>
          <cell r="AP133">
            <v>10649.65</v>
          </cell>
          <cell r="AQ133">
            <v>0</v>
          </cell>
          <cell r="AR133">
            <v>0</v>
          </cell>
          <cell r="AS133">
            <v>1261868.98</v>
          </cell>
          <cell r="AT133">
            <v>0</v>
          </cell>
          <cell r="AU133">
            <v>8151.02</v>
          </cell>
          <cell r="AV133">
            <v>207148.23</v>
          </cell>
          <cell r="AW133">
            <v>0</v>
          </cell>
          <cell r="AX133">
            <v>23944.75</v>
          </cell>
          <cell r="AY133">
            <v>0</v>
          </cell>
          <cell r="AZ133">
            <v>66579.72</v>
          </cell>
          <cell r="BA133">
            <v>613307.69999999995</v>
          </cell>
          <cell r="BB133">
            <v>12244.63</v>
          </cell>
          <cell r="BC133">
            <v>43662.83</v>
          </cell>
          <cell r="BD133">
            <v>0</v>
          </cell>
          <cell r="BE133">
            <v>15939.14</v>
          </cell>
          <cell r="BF133">
            <v>623308.26</v>
          </cell>
          <cell r="BG133">
            <v>0</v>
          </cell>
          <cell r="BH133">
            <v>0</v>
          </cell>
          <cell r="BI133">
            <v>0</v>
          </cell>
          <cell r="BJ133">
            <v>52800</v>
          </cell>
          <cell r="BK133">
            <v>0</v>
          </cell>
          <cell r="BL133">
            <v>12162900.330000002</v>
          </cell>
          <cell r="BM133">
            <v>7129.9998221833175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44202.37</v>
          </cell>
          <cell r="BS133">
            <v>44202.37</v>
          </cell>
          <cell r="BT133">
            <v>0</v>
          </cell>
          <cell r="BU133">
            <v>0</v>
          </cell>
          <cell r="BV133">
            <v>792857</v>
          </cell>
          <cell r="BW133">
            <v>0</v>
          </cell>
          <cell r="BX133">
            <v>0</v>
          </cell>
          <cell r="BY133">
            <v>0</v>
          </cell>
          <cell r="BZ133">
            <v>72839.009999999995</v>
          </cell>
          <cell r="CA133">
            <v>425960.92</v>
          </cell>
          <cell r="CB133">
            <v>16237.62</v>
          </cell>
          <cell r="CC133">
            <v>0</v>
          </cell>
          <cell r="CD133">
            <v>298529.17</v>
          </cell>
          <cell r="CE133">
            <v>131516.18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7157.54</v>
          </cell>
          <cell r="CQ133">
            <v>369666.96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35741.32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42813.24</v>
          </cell>
          <cell r="DW133">
            <v>2237521.33</v>
          </cell>
          <cell r="DX133">
            <v>1311.6548070102765</v>
          </cell>
          <cell r="DY133">
            <v>0</v>
          </cell>
          <cell r="DZ133">
            <v>1751.92</v>
          </cell>
          <cell r="EA133">
            <v>0</v>
          </cell>
          <cell r="EB133">
            <v>0</v>
          </cell>
          <cell r="EC133">
            <v>0</v>
          </cell>
          <cell r="ED133">
            <v>14894.66</v>
          </cell>
          <cell r="EE133">
            <v>0</v>
          </cell>
          <cell r="EF133">
            <v>179283.5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1478.08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197408.16</v>
          </cell>
          <cell r="ES133">
            <v>115.7224105689548</v>
          </cell>
          <cell r="ET133">
            <v>665387.17000000004</v>
          </cell>
          <cell r="EU133">
            <v>390.05584811719496</v>
          </cell>
        </row>
        <row r="134">
          <cell r="A134" t="str">
            <v>32416</v>
          </cell>
          <cell r="B134" t="str">
            <v>Riverside</v>
          </cell>
          <cell r="C134">
            <v>1671.4311111111108</v>
          </cell>
          <cell r="D134">
            <v>16959602.57</v>
          </cell>
          <cell r="E134">
            <v>10146.755350704123</v>
          </cell>
          <cell r="F134">
            <v>17381456.609999999</v>
          </cell>
          <cell r="G134">
            <v>10399.146273187051</v>
          </cell>
          <cell r="H134">
            <v>1891526.4</v>
          </cell>
          <cell r="I134">
            <v>0</v>
          </cell>
          <cell r="J134">
            <v>0</v>
          </cell>
          <cell r="K134">
            <v>7750.66</v>
          </cell>
          <cell r="L134">
            <v>0</v>
          </cell>
          <cell r="M134">
            <v>0</v>
          </cell>
          <cell r="N134">
            <v>1136.3178819481377</v>
          </cell>
          <cell r="O134">
            <v>3829</v>
          </cell>
          <cell r="P134">
            <v>3715</v>
          </cell>
          <cell r="Q134">
            <v>0</v>
          </cell>
          <cell r="R134">
            <v>0</v>
          </cell>
          <cell r="S134">
            <v>1300</v>
          </cell>
          <cell r="T134">
            <v>0</v>
          </cell>
          <cell r="U134">
            <v>0</v>
          </cell>
          <cell r="V134">
            <v>3371.53</v>
          </cell>
          <cell r="W134">
            <v>106660.08</v>
          </cell>
          <cell r="X134">
            <v>0</v>
          </cell>
          <cell r="Y134">
            <v>0</v>
          </cell>
          <cell r="Z134">
            <v>0</v>
          </cell>
          <cell r="AA134">
            <v>150032.45000000001</v>
          </cell>
          <cell r="AB134">
            <v>0</v>
          </cell>
          <cell r="AC134">
            <v>39014.660000000003</v>
          </cell>
          <cell r="AD134">
            <v>0</v>
          </cell>
          <cell r="AE134">
            <v>2245.89</v>
          </cell>
          <cell r="AF134">
            <v>2543.29</v>
          </cell>
          <cell r="AG134">
            <v>5683.11</v>
          </cell>
          <cell r="AH134">
            <v>25925.32</v>
          </cell>
          <cell r="AI134">
            <v>5759.73</v>
          </cell>
          <cell r="AJ134">
            <v>8109.24</v>
          </cell>
          <cell r="AK134">
            <v>358189.29999999993</v>
          </cell>
          <cell r="AL134">
            <v>214.30096497479207</v>
          </cell>
          <cell r="AM134">
            <v>7692594.6699999999</v>
          </cell>
          <cell r="AN134">
            <v>370793.01</v>
          </cell>
          <cell r="AO134">
            <v>1012553.48</v>
          </cell>
          <cell r="AP134">
            <v>0</v>
          </cell>
          <cell r="AQ134">
            <v>0</v>
          </cell>
          <cell r="AR134">
            <v>0</v>
          </cell>
          <cell r="AS134">
            <v>1186541.94</v>
          </cell>
          <cell r="AT134">
            <v>0</v>
          </cell>
          <cell r="AU134">
            <v>0</v>
          </cell>
          <cell r="AV134">
            <v>254191.12</v>
          </cell>
          <cell r="AW134">
            <v>0</v>
          </cell>
          <cell r="AX134">
            <v>18110</v>
          </cell>
          <cell r="AY134">
            <v>-0.18</v>
          </cell>
          <cell r="AZ134">
            <v>5082.5600000000004</v>
          </cell>
          <cell r="BA134">
            <v>612548.24</v>
          </cell>
          <cell r="BB134">
            <v>15443.85</v>
          </cell>
          <cell r="BC134">
            <v>36293.83</v>
          </cell>
          <cell r="BD134">
            <v>0</v>
          </cell>
          <cell r="BE134">
            <v>19982.599999999999</v>
          </cell>
          <cell r="BF134">
            <v>1372328.5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12596463.619999999</v>
          </cell>
          <cell r="BM134">
            <v>7536.3343043353407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762476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383574</v>
          </cell>
          <cell r="CB134">
            <v>15287</v>
          </cell>
          <cell r="CC134">
            <v>0</v>
          </cell>
          <cell r="CD134">
            <v>453011</v>
          </cell>
          <cell r="CE134">
            <v>91106.26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7704.21</v>
          </cell>
          <cell r="CQ134">
            <v>371809.29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5304.28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87397.41</v>
          </cell>
          <cell r="DF134">
            <v>16858.73</v>
          </cell>
          <cell r="DG134">
            <v>2550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36125.72</v>
          </cell>
          <cell r="DW134">
            <v>2233203.9000000004</v>
          </cell>
          <cell r="DX134">
            <v>1336.1028672700977</v>
          </cell>
          <cell r="DY134">
            <v>26159.040000000001</v>
          </cell>
          <cell r="DZ134">
            <v>0</v>
          </cell>
          <cell r="EA134">
            <v>56919.62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131.4</v>
          </cell>
          <cell r="EH134">
            <v>0</v>
          </cell>
          <cell r="EI134">
            <v>209087.42</v>
          </cell>
          <cell r="EJ134">
            <v>0</v>
          </cell>
          <cell r="EK134">
            <v>0</v>
          </cell>
          <cell r="EL134">
            <v>2025.25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294322.73</v>
          </cell>
          <cell r="ES134">
            <v>176.0902546586824</v>
          </cell>
          <cell r="ET134">
            <v>2065049.17</v>
          </cell>
          <cell r="EU134">
            <v>1235.4976261194668</v>
          </cell>
        </row>
        <row r="135">
          <cell r="A135" t="str">
            <v>32325</v>
          </cell>
          <cell r="B135" t="str">
            <v>Nine Mile Falls</v>
          </cell>
          <cell r="C135">
            <v>1654.3433333333335</v>
          </cell>
          <cell r="D135">
            <v>15162336.109999999</v>
          </cell>
          <cell r="E135">
            <v>9165.1689250316831</v>
          </cell>
          <cell r="F135">
            <v>15403630.17</v>
          </cell>
          <cell r="G135">
            <v>9311.023812066418</v>
          </cell>
          <cell r="H135">
            <v>2112781.0299999998</v>
          </cell>
          <cell r="I135">
            <v>0</v>
          </cell>
          <cell r="J135">
            <v>0</v>
          </cell>
          <cell r="K135">
            <v>1769.17</v>
          </cell>
          <cell r="L135">
            <v>0</v>
          </cell>
          <cell r="M135">
            <v>0</v>
          </cell>
          <cell r="N135">
            <v>1278.1809902418479</v>
          </cell>
          <cell r="O135">
            <v>32064.35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11404.73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341137.91999999998</v>
          </cell>
          <cell r="AB135">
            <v>0</v>
          </cell>
          <cell r="AC135">
            <v>20258.900000000001</v>
          </cell>
          <cell r="AD135">
            <v>0</v>
          </cell>
          <cell r="AE135">
            <v>0</v>
          </cell>
          <cell r="AF135">
            <v>2414.69</v>
          </cell>
          <cell r="AG135">
            <v>4519</v>
          </cell>
          <cell r="AH135">
            <v>40770.639999999999</v>
          </cell>
          <cell r="AI135">
            <v>124081.57</v>
          </cell>
          <cell r="AJ135">
            <v>19203.46</v>
          </cell>
          <cell r="AK135">
            <v>595855.26</v>
          </cell>
          <cell r="AL135">
            <v>360.17629955893875</v>
          </cell>
          <cell r="AM135">
            <v>7904339.4699999997</v>
          </cell>
          <cell r="AN135">
            <v>141441.88</v>
          </cell>
          <cell r="AO135">
            <v>689537.92</v>
          </cell>
          <cell r="AP135">
            <v>0</v>
          </cell>
          <cell r="AQ135">
            <v>0</v>
          </cell>
          <cell r="AR135">
            <v>0</v>
          </cell>
          <cell r="AS135">
            <v>1072269.3600000001</v>
          </cell>
          <cell r="AT135">
            <v>0</v>
          </cell>
          <cell r="AU135">
            <v>0</v>
          </cell>
          <cell r="AV135">
            <v>115670.64</v>
          </cell>
          <cell r="AW135">
            <v>0</v>
          </cell>
          <cell r="AX135">
            <v>113010.53</v>
          </cell>
          <cell r="AY135">
            <v>0</v>
          </cell>
          <cell r="AZ135">
            <v>0</v>
          </cell>
          <cell r="BA135">
            <v>600479.32999999996</v>
          </cell>
          <cell r="BB135">
            <v>14884.57</v>
          </cell>
          <cell r="BC135">
            <v>36245.74</v>
          </cell>
          <cell r="BD135">
            <v>0</v>
          </cell>
          <cell r="BE135">
            <v>6747.53</v>
          </cell>
          <cell r="BF135">
            <v>509279.67</v>
          </cell>
          <cell r="BG135">
            <v>15017.83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11218924.469999999</v>
          </cell>
          <cell r="BM135">
            <v>6781.4970713455277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760413</v>
          </cell>
          <cell r="BW135">
            <v>0</v>
          </cell>
          <cell r="BX135">
            <v>0</v>
          </cell>
          <cell r="BY135">
            <v>0</v>
          </cell>
          <cell r="BZ135">
            <v>152.96</v>
          </cell>
          <cell r="CA135">
            <v>306838</v>
          </cell>
          <cell r="CB135">
            <v>0</v>
          </cell>
          <cell r="CC135">
            <v>0</v>
          </cell>
          <cell r="CD135">
            <v>118631</v>
          </cell>
          <cell r="CE135">
            <v>60290.96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146822.74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41871.81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39181.300000000003</v>
          </cell>
          <cell r="DW135">
            <v>1474201.77</v>
          </cell>
          <cell r="DX135">
            <v>891.10992881364803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98.47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98.47</v>
          </cell>
          <cell r="ES135">
            <v>5.9522106455129217E-2</v>
          </cell>
          <cell r="ET135">
            <v>1052999.25</v>
          </cell>
          <cell r="EU135">
            <v>636.50587443557663</v>
          </cell>
        </row>
        <row r="136">
          <cell r="A136" t="str">
            <v>24019</v>
          </cell>
          <cell r="B136" t="str">
            <v>Omak</v>
          </cell>
          <cell r="C136">
            <v>1642.7655555555561</v>
          </cell>
          <cell r="D136">
            <v>17115651.050000001</v>
          </cell>
          <cell r="E136">
            <v>10418.80321395695</v>
          </cell>
          <cell r="F136">
            <v>17029500.600000001</v>
          </cell>
          <cell r="G136">
            <v>10366.360886012677</v>
          </cell>
          <cell r="H136">
            <v>1402083.79</v>
          </cell>
          <cell r="I136">
            <v>0</v>
          </cell>
          <cell r="J136">
            <v>23479.13</v>
          </cell>
          <cell r="K136">
            <v>967.28</v>
          </cell>
          <cell r="L136">
            <v>0</v>
          </cell>
          <cell r="M136">
            <v>0</v>
          </cell>
          <cell r="N136">
            <v>868.3711410771399</v>
          </cell>
          <cell r="O136">
            <v>15416.35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2146.46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117303.64</v>
          </cell>
          <cell r="AB136">
            <v>5534.37</v>
          </cell>
          <cell r="AC136">
            <v>10810.25</v>
          </cell>
          <cell r="AD136">
            <v>0</v>
          </cell>
          <cell r="AE136">
            <v>46552.88</v>
          </cell>
          <cell r="AF136">
            <v>2093.31</v>
          </cell>
          <cell r="AG136">
            <v>13492.5</v>
          </cell>
          <cell r="AH136">
            <v>0</v>
          </cell>
          <cell r="AI136">
            <v>159962.22</v>
          </cell>
          <cell r="AJ136">
            <v>35280.769999999997</v>
          </cell>
          <cell r="AK136">
            <v>408592.75</v>
          </cell>
          <cell r="AL136">
            <v>248.72249641356808</v>
          </cell>
          <cell r="AM136">
            <v>7207739.3300000001</v>
          </cell>
          <cell r="AN136">
            <v>256940.63</v>
          </cell>
          <cell r="AO136">
            <v>1145943.28</v>
          </cell>
          <cell r="AP136">
            <v>0</v>
          </cell>
          <cell r="AQ136">
            <v>0</v>
          </cell>
          <cell r="AR136">
            <v>0</v>
          </cell>
          <cell r="AS136">
            <v>1218515.3799999999</v>
          </cell>
          <cell r="AT136">
            <v>0</v>
          </cell>
          <cell r="AU136">
            <v>8126.07</v>
          </cell>
          <cell r="AV136">
            <v>355305.13</v>
          </cell>
          <cell r="AW136">
            <v>0</v>
          </cell>
          <cell r="AX136">
            <v>100573.39</v>
          </cell>
          <cell r="AY136">
            <v>0</v>
          </cell>
          <cell r="AZ136">
            <v>66558.77</v>
          </cell>
          <cell r="BA136">
            <v>587582.9</v>
          </cell>
          <cell r="BB136">
            <v>15040.88</v>
          </cell>
          <cell r="BC136">
            <v>46629.33</v>
          </cell>
          <cell r="BD136">
            <v>0</v>
          </cell>
          <cell r="BE136">
            <v>18844.95</v>
          </cell>
          <cell r="BF136">
            <v>451969.86</v>
          </cell>
          <cell r="BG136">
            <v>399727.5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11879497.400000002</v>
          </cell>
          <cell r="BM136">
            <v>7231.4015592946571</v>
          </cell>
          <cell r="BN136">
            <v>0</v>
          </cell>
          <cell r="BO136">
            <v>373399.72</v>
          </cell>
          <cell r="BP136">
            <v>52996.69</v>
          </cell>
          <cell r="BQ136">
            <v>0</v>
          </cell>
          <cell r="BR136">
            <v>238785.48</v>
          </cell>
          <cell r="BS136">
            <v>665181.89</v>
          </cell>
          <cell r="BT136">
            <v>0</v>
          </cell>
          <cell r="BU136">
            <v>0</v>
          </cell>
          <cell r="BV136">
            <v>733166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428476.68</v>
          </cell>
          <cell r="CB136">
            <v>16259.2</v>
          </cell>
          <cell r="CC136">
            <v>0</v>
          </cell>
          <cell r="CD136">
            <v>606106.17000000004</v>
          </cell>
          <cell r="CE136">
            <v>140969.68</v>
          </cell>
          <cell r="CF136">
            <v>15938.43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14465.38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407568.88</v>
          </cell>
          <cell r="CR136">
            <v>59683.39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8541.92</v>
          </cell>
          <cell r="CX136">
            <v>0</v>
          </cell>
          <cell r="CY136">
            <v>0</v>
          </cell>
          <cell r="CZ136">
            <v>0</v>
          </cell>
          <cell r="DA136">
            <v>88389</v>
          </cell>
          <cell r="DB136">
            <v>0</v>
          </cell>
          <cell r="DC136">
            <v>0</v>
          </cell>
          <cell r="DD136">
            <v>4957.47</v>
          </cell>
          <cell r="DE136">
            <v>8055.54</v>
          </cell>
          <cell r="DF136">
            <v>39048.35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38040.15</v>
          </cell>
          <cell r="DW136">
            <v>3274848.13</v>
          </cell>
          <cell r="DX136">
            <v>1993.4969533084106</v>
          </cell>
          <cell r="DY136">
            <v>0</v>
          </cell>
          <cell r="DZ136">
            <v>31416.67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8615.4500000000007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40032.119999999995</v>
          </cell>
          <cell r="ES136">
            <v>24.368735918900974</v>
          </cell>
          <cell r="ET136">
            <v>1503715.74</v>
          </cell>
          <cell r="EU136">
            <v>915.35626304964023</v>
          </cell>
        </row>
        <row r="137">
          <cell r="A137" t="str">
            <v>37506</v>
          </cell>
          <cell r="B137" t="str">
            <v>Nooksack Valley</v>
          </cell>
          <cell r="C137">
            <v>1592.6077777777778</v>
          </cell>
          <cell r="D137">
            <v>16749345.140000001</v>
          </cell>
          <cell r="E137">
            <v>10516.930391593942</v>
          </cell>
          <cell r="F137">
            <v>16817870.510000002</v>
          </cell>
          <cell r="G137">
            <v>10559.957539242068</v>
          </cell>
          <cell r="H137">
            <v>2389556.15</v>
          </cell>
          <cell r="I137">
            <v>0</v>
          </cell>
          <cell r="J137">
            <v>0</v>
          </cell>
          <cell r="K137">
            <v>7029.35</v>
          </cell>
          <cell r="L137">
            <v>0</v>
          </cell>
          <cell r="M137">
            <v>0</v>
          </cell>
          <cell r="N137">
            <v>1504.8184075454164</v>
          </cell>
          <cell r="O137">
            <v>4128</v>
          </cell>
          <cell r="P137">
            <v>9547.15</v>
          </cell>
          <cell r="Q137">
            <v>0</v>
          </cell>
          <cell r="R137">
            <v>0</v>
          </cell>
          <cell r="S137">
            <v>7490</v>
          </cell>
          <cell r="T137">
            <v>0</v>
          </cell>
          <cell r="U137">
            <v>0</v>
          </cell>
          <cell r="V137">
            <v>1284</v>
          </cell>
          <cell r="W137">
            <v>4091.62</v>
          </cell>
          <cell r="X137">
            <v>0</v>
          </cell>
          <cell r="Y137">
            <v>0</v>
          </cell>
          <cell r="Z137">
            <v>0</v>
          </cell>
          <cell r="AA137">
            <v>191527.71</v>
          </cell>
          <cell r="AB137">
            <v>80.08</v>
          </cell>
          <cell r="AC137">
            <v>34003.339999999997</v>
          </cell>
          <cell r="AD137">
            <v>0</v>
          </cell>
          <cell r="AE137">
            <v>17257.37</v>
          </cell>
          <cell r="AF137">
            <v>3959.26</v>
          </cell>
          <cell r="AG137">
            <v>9252.5</v>
          </cell>
          <cell r="AH137">
            <v>0</v>
          </cell>
          <cell r="AI137">
            <v>28654.5</v>
          </cell>
          <cell r="AJ137">
            <v>28123.98</v>
          </cell>
          <cell r="AK137">
            <v>339399.50999999995</v>
          </cell>
          <cell r="AL137">
            <v>213.1092882602747</v>
          </cell>
          <cell r="AM137">
            <v>7094311.2699999996</v>
          </cell>
          <cell r="AN137">
            <v>352310.28</v>
          </cell>
          <cell r="AO137">
            <v>564271.84</v>
          </cell>
          <cell r="AP137">
            <v>9480.14</v>
          </cell>
          <cell r="AQ137">
            <v>0</v>
          </cell>
          <cell r="AR137">
            <v>4620</v>
          </cell>
          <cell r="AS137">
            <v>1178739.32</v>
          </cell>
          <cell r="AT137">
            <v>0</v>
          </cell>
          <cell r="AU137">
            <v>0</v>
          </cell>
          <cell r="AV137">
            <v>252427.11</v>
          </cell>
          <cell r="AW137">
            <v>0</v>
          </cell>
          <cell r="AX137">
            <v>177669.93</v>
          </cell>
          <cell r="AY137">
            <v>0</v>
          </cell>
          <cell r="AZ137">
            <v>156456.01</v>
          </cell>
          <cell r="BA137">
            <v>563824.81000000006</v>
          </cell>
          <cell r="BB137">
            <v>14696.94</v>
          </cell>
          <cell r="BC137">
            <v>33419.620000000003</v>
          </cell>
          <cell r="BD137">
            <v>0</v>
          </cell>
          <cell r="BE137">
            <v>31860.68</v>
          </cell>
          <cell r="BF137">
            <v>604427.56999999995</v>
          </cell>
          <cell r="BG137">
            <v>0</v>
          </cell>
          <cell r="BH137">
            <v>0</v>
          </cell>
          <cell r="BI137">
            <v>0</v>
          </cell>
          <cell r="BJ137">
            <v>36838.28</v>
          </cell>
          <cell r="BK137">
            <v>0</v>
          </cell>
          <cell r="BL137">
            <v>11075353.799999997</v>
          </cell>
          <cell r="BM137">
            <v>6954.2256131976401</v>
          </cell>
          <cell r="BN137">
            <v>0</v>
          </cell>
          <cell r="BO137">
            <v>39394.839999999997</v>
          </cell>
          <cell r="BP137">
            <v>15930</v>
          </cell>
          <cell r="BQ137">
            <v>0</v>
          </cell>
          <cell r="BR137">
            <v>48256.33</v>
          </cell>
          <cell r="BS137">
            <v>103581.17</v>
          </cell>
          <cell r="BT137">
            <v>230169.87</v>
          </cell>
          <cell r="BU137">
            <v>0</v>
          </cell>
          <cell r="BV137">
            <v>710550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398415</v>
          </cell>
          <cell r="CB137">
            <v>13429</v>
          </cell>
          <cell r="CC137">
            <v>0</v>
          </cell>
          <cell r="CD137">
            <v>296879</v>
          </cell>
          <cell r="CE137">
            <v>3546</v>
          </cell>
          <cell r="CF137">
            <v>41653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27452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424474.94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22252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15850.32</v>
          </cell>
          <cell r="DG137">
            <v>0</v>
          </cell>
          <cell r="DH137">
            <v>0</v>
          </cell>
          <cell r="DI137">
            <v>4285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7500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42480.74</v>
          </cell>
          <cell r="DW137">
            <v>2342518.04</v>
          </cell>
          <cell r="DX137">
            <v>1470.8693958964577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664013.66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664013.66</v>
          </cell>
          <cell r="ES137">
            <v>416.93483434227721</v>
          </cell>
          <cell r="ET137">
            <v>1303062.28</v>
          </cell>
          <cell r="EU137">
            <v>818.19409535862565</v>
          </cell>
        </row>
        <row r="138">
          <cell r="A138" t="str">
            <v>06101</v>
          </cell>
          <cell r="B138" t="str">
            <v>La Center</v>
          </cell>
          <cell r="C138">
            <v>1519.1644444444446</v>
          </cell>
          <cell r="D138">
            <v>13082520.23</v>
          </cell>
          <cell r="E138">
            <v>8611.6550962224846</v>
          </cell>
          <cell r="F138">
            <v>13251077.93</v>
          </cell>
          <cell r="G138">
            <v>8722.6093122827751</v>
          </cell>
          <cell r="H138">
            <v>2016660.8</v>
          </cell>
          <cell r="I138">
            <v>0</v>
          </cell>
          <cell r="J138">
            <v>0</v>
          </cell>
          <cell r="K138">
            <v>2541.35</v>
          </cell>
          <cell r="L138">
            <v>0</v>
          </cell>
          <cell r="M138">
            <v>0</v>
          </cell>
          <cell r="N138">
            <v>1329.1531126759739</v>
          </cell>
          <cell r="O138">
            <v>19673.27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95518.91</v>
          </cell>
          <cell r="U138">
            <v>0</v>
          </cell>
          <cell r="V138">
            <v>36325.589999999997</v>
          </cell>
          <cell r="W138">
            <v>5918.05</v>
          </cell>
          <cell r="X138">
            <v>0</v>
          </cell>
          <cell r="Y138">
            <v>0</v>
          </cell>
          <cell r="Z138">
            <v>0</v>
          </cell>
          <cell r="AA138">
            <v>232366.63</v>
          </cell>
          <cell r="AB138">
            <v>0</v>
          </cell>
          <cell r="AC138">
            <v>24372.51</v>
          </cell>
          <cell r="AD138">
            <v>0</v>
          </cell>
          <cell r="AE138">
            <v>27576.1</v>
          </cell>
          <cell r="AF138">
            <v>12413.24</v>
          </cell>
          <cell r="AG138">
            <v>1275</v>
          </cell>
          <cell r="AH138">
            <v>13060.02</v>
          </cell>
          <cell r="AI138">
            <v>17975.68</v>
          </cell>
          <cell r="AJ138">
            <v>7827.5</v>
          </cell>
          <cell r="AK138">
            <v>494302.5</v>
          </cell>
          <cell r="AL138">
            <v>325.37787584988234</v>
          </cell>
          <cell r="AM138">
            <v>7222564.7999999998</v>
          </cell>
          <cell r="AN138">
            <v>175036.88</v>
          </cell>
          <cell r="AO138">
            <v>264198.12</v>
          </cell>
          <cell r="AP138">
            <v>0</v>
          </cell>
          <cell r="AQ138">
            <v>0</v>
          </cell>
          <cell r="AR138">
            <v>0</v>
          </cell>
          <cell r="AS138">
            <v>977205.76000000001</v>
          </cell>
          <cell r="AT138">
            <v>0</v>
          </cell>
          <cell r="AU138">
            <v>0</v>
          </cell>
          <cell r="AV138">
            <v>83174.25</v>
          </cell>
          <cell r="AW138">
            <v>0</v>
          </cell>
          <cell r="AX138">
            <v>30442.16</v>
          </cell>
          <cell r="AY138">
            <v>0</v>
          </cell>
          <cell r="AZ138">
            <v>15374.29</v>
          </cell>
          <cell r="BA138">
            <v>531479.84</v>
          </cell>
          <cell r="BB138">
            <v>11793.62</v>
          </cell>
          <cell r="BC138">
            <v>34534.550000000003</v>
          </cell>
          <cell r="BD138">
            <v>0</v>
          </cell>
          <cell r="BE138">
            <v>8610.65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9354414.9199999999</v>
          </cell>
          <cell r="BM138">
            <v>6157.6052245093788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145.84</v>
          </cell>
          <cell r="BS138">
            <v>145.84</v>
          </cell>
          <cell r="BT138">
            <v>0</v>
          </cell>
          <cell r="BU138">
            <v>0</v>
          </cell>
          <cell r="BV138">
            <v>706073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272963</v>
          </cell>
          <cell r="CB138">
            <v>6064</v>
          </cell>
          <cell r="CC138">
            <v>0</v>
          </cell>
          <cell r="CD138">
            <v>143037</v>
          </cell>
          <cell r="CE138">
            <v>25172.53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156176.69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-90.79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28561.09</v>
          </cell>
          <cell r="DW138">
            <v>1338102.3600000001</v>
          </cell>
          <cell r="DX138">
            <v>880.81469053163721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45056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45056</v>
          </cell>
          <cell r="ES138">
            <v>29.658408715902304</v>
          </cell>
          <cell r="ET138">
            <v>1283925.22</v>
          </cell>
          <cell r="EU138">
            <v>845.15223134354551</v>
          </cell>
        </row>
        <row r="139">
          <cell r="A139" t="str">
            <v>17402</v>
          </cell>
          <cell r="B139" t="str">
            <v>Vashon Island</v>
          </cell>
          <cell r="C139">
            <v>1499.151111111111</v>
          </cell>
          <cell r="D139">
            <v>13931275.060000001</v>
          </cell>
          <cell r="E139">
            <v>9292.7757293757368</v>
          </cell>
          <cell r="F139">
            <v>14005977.439999999</v>
          </cell>
          <cell r="G139">
            <v>9342.6055160105425</v>
          </cell>
          <cell r="H139">
            <v>2677485.7599999998</v>
          </cell>
          <cell r="I139">
            <v>0</v>
          </cell>
          <cell r="J139">
            <v>0</v>
          </cell>
          <cell r="K139">
            <v>199.15</v>
          </cell>
          <cell r="L139">
            <v>0</v>
          </cell>
          <cell r="M139">
            <v>0</v>
          </cell>
          <cell r="N139">
            <v>1786.134092923699</v>
          </cell>
          <cell r="O139">
            <v>173109.61</v>
          </cell>
          <cell r="P139">
            <v>0</v>
          </cell>
          <cell r="Q139">
            <v>0</v>
          </cell>
          <cell r="R139">
            <v>38586.71</v>
          </cell>
          <cell r="S139">
            <v>0</v>
          </cell>
          <cell r="T139">
            <v>0</v>
          </cell>
          <cell r="U139">
            <v>0</v>
          </cell>
          <cell r="V139">
            <v>2295.1999999999998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235970.31</v>
          </cell>
          <cell r="AB139">
            <v>0</v>
          </cell>
          <cell r="AC139">
            <v>39419.589999999997</v>
          </cell>
          <cell r="AD139">
            <v>0</v>
          </cell>
          <cell r="AE139">
            <v>191512.8</v>
          </cell>
          <cell r="AF139">
            <v>5056.25</v>
          </cell>
          <cell r="AG139">
            <v>3136.68</v>
          </cell>
          <cell r="AH139">
            <v>5824.1</v>
          </cell>
          <cell r="AI139">
            <v>37242.449999999997</v>
          </cell>
          <cell r="AJ139">
            <v>12032.01</v>
          </cell>
          <cell r="AK139">
            <v>744185.71</v>
          </cell>
          <cell r="AL139">
            <v>496.40473497594195</v>
          </cell>
          <cell r="AM139">
            <v>7056524.5999999996</v>
          </cell>
          <cell r="AN139">
            <v>135335.20000000001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765598.02</v>
          </cell>
          <cell r="AT139">
            <v>0</v>
          </cell>
          <cell r="AU139">
            <v>0</v>
          </cell>
          <cell r="AV139">
            <v>68379.070000000007</v>
          </cell>
          <cell r="AW139">
            <v>0</v>
          </cell>
          <cell r="AX139">
            <v>45528.5</v>
          </cell>
          <cell r="AY139">
            <v>0</v>
          </cell>
          <cell r="AZ139">
            <v>18648.11</v>
          </cell>
          <cell r="BA139">
            <v>543824.59</v>
          </cell>
          <cell r="BB139">
            <v>13985.34</v>
          </cell>
          <cell r="BC139">
            <v>33968.239999999998</v>
          </cell>
          <cell r="BD139">
            <v>0</v>
          </cell>
          <cell r="BE139">
            <v>5489.06</v>
          </cell>
          <cell r="BF139">
            <v>605157.97</v>
          </cell>
          <cell r="BG139">
            <v>0</v>
          </cell>
          <cell r="BH139">
            <v>1931</v>
          </cell>
          <cell r="BI139">
            <v>0</v>
          </cell>
          <cell r="BJ139">
            <v>0</v>
          </cell>
          <cell r="BK139">
            <v>0</v>
          </cell>
          <cell r="BL139">
            <v>9294369.700000003</v>
          </cell>
          <cell r="BM139">
            <v>6199.7550687944904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5386.49</v>
          </cell>
          <cell r="BS139">
            <v>5386.49</v>
          </cell>
          <cell r="BT139">
            <v>0</v>
          </cell>
          <cell r="BU139">
            <v>0</v>
          </cell>
          <cell r="BV139">
            <v>681685</v>
          </cell>
          <cell r="BW139">
            <v>0</v>
          </cell>
          <cell r="BX139">
            <v>0</v>
          </cell>
          <cell r="BY139">
            <v>0</v>
          </cell>
          <cell r="BZ139">
            <v>8258.59</v>
          </cell>
          <cell r="CA139">
            <v>263448</v>
          </cell>
          <cell r="CB139">
            <v>7387</v>
          </cell>
          <cell r="CC139">
            <v>0</v>
          </cell>
          <cell r="CD139">
            <v>119153</v>
          </cell>
          <cell r="CE139">
            <v>49839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77280.09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2122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15242.01</v>
          </cell>
          <cell r="DW139">
            <v>1229801.18</v>
          </cell>
          <cell r="DX139">
            <v>820.33170031039788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47313.29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12622.65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59935.94</v>
          </cell>
          <cell r="ES139">
            <v>39.979919006015258</v>
          </cell>
          <cell r="ET139">
            <v>473311</v>
          </cell>
          <cell r="EU139">
            <v>315.71934042673041</v>
          </cell>
        </row>
        <row r="140">
          <cell r="A140" t="str">
            <v>16050</v>
          </cell>
          <cell r="B140" t="str">
            <v>Port Townsend</v>
          </cell>
          <cell r="C140">
            <v>1481.9077777777779</v>
          </cell>
          <cell r="D140">
            <v>14135414.85</v>
          </cell>
          <cell r="E140">
            <v>9538.6602742560808</v>
          </cell>
          <cell r="F140">
            <v>14415880.57</v>
          </cell>
          <cell r="G140">
            <v>9727.9201757194351</v>
          </cell>
          <cell r="H140">
            <v>2697986.83</v>
          </cell>
          <cell r="I140">
            <v>0</v>
          </cell>
          <cell r="J140">
            <v>0</v>
          </cell>
          <cell r="K140">
            <v>5003.46</v>
          </cell>
          <cell r="L140">
            <v>0</v>
          </cell>
          <cell r="M140">
            <v>0</v>
          </cell>
          <cell r="N140">
            <v>1823.9935915940187</v>
          </cell>
          <cell r="O140">
            <v>121414.17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2873.05</v>
          </cell>
          <cell r="W140">
            <v>0</v>
          </cell>
          <cell r="X140">
            <v>0</v>
          </cell>
          <cell r="Y140">
            <v>0</v>
          </cell>
          <cell r="Z140">
            <v>9504.5</v>
          </cell>
          <cell r="AA140">
            <v>187928.72</v>
          </cell>
          <cell r="AB140">
            <v>0</v>
          </cell>
          <cell r="AC140">
            <v>10964.42</v>
          </cell>
          <cell r="AD140">
            <v>0</v>
          </cell>
          <cell r="AE140">
            <v>19418.37</v>
          </cell>
          <cell r="AF140">
            <v>1952.4</v>
          </cell>
          <cell r="AG140">
            <v>107371.4</v>
          </cell>
          <cell r="AH140">
            <v>4347.1899999999996</v>
          </cell>
          <cell r="AI140">
            <v>15011.93</v>
          </cell>
          <cell r="AJ140">
            <v>20334.14</v>
          </cell>
          <cell r="AK140">
            <v>501120.29000000004</v>
          </cell>
          <cell r="AL140">
            <v>338.15889052925019</v>
          </cell>
          <cell r="AM140">
            <v>6299974.3099999996</v>
          </cell>
          <cell r="AN140">
            <v>214616.28</v>
          </cell>
          <cell r="AO140">
            <v>0</v>
          </cell>
          <cell r="AP140">
            <v>9486.49</v>
          </cell>
          <cell r="AQ140">
            <v>0</v>
          </cell>
          <cell r="AR140">
            <v>0</v>
          </cell>
          <cell r="AS140">
            <v>1109681.47</v>
          </cell>
          <cell r="AT140">
            <v>0</v>
          </cell>
          <cell r="AU140">
            <v>0</v>
          </cell>
          <cell r="AV140">
            <v>184298.59</v>
          </cell>
          <cell r="AW140">
            <v>0</v>
          </cell>
          <cell r="AX140">
            <v>63065.91</v>
          </cell>
          <cell r="AY140">
            <v>0</v>
          </cell>
          <cell r="AZ140">
            <v>14813.58</v>
          </cell>
          <cell r="BA140">
            <v>509953.55</v>
          </cell>
          <cell r="BB140">
            <v>12138.51</v>
          </cell>
          <cell r="BC140">
            <v>40424.18</v>
          </cell>
          <cell r="BD140">
            <v>0</v>
          </cell>
          <cell r="BE140">
            <v>12896.27</v>
          </cell>
          <cell r="BF140">
            <v>312196.88</v>
          </cell>
          <cell r="BG140">
            <v>49624.639999999999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8833170.6600000001</v>
          </cell>
          <cell r="BM140">
            <v>5960.6750112655081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657442.35</v>
          </cell>
          <cell r="BS140">
            <v>657442.35</v>
          </cell>
          <cell r="BT140">
            <v>0</v>
          </cell>
          <cell r="BU140">
            <v>0</v>
          </cell>
          <cell r="BV140">
            <v>679787</v>
          </cell>
          <cell r="BW140">
            <v>0</v>
          </cell>
          <cell r="BX140">
            <v>0</v>
          </cell>
          <cell r="BY140">
            <v>0</v>
          </cell>
          <cell r="BZ140">
            <v>39655.03</v>
          </cell>
          <cell r="CA140">
            <v>328293</v>
          </cell>
          <cell r="CB140">
            <v>13419</v>
          </cell>
          <cell r="CC140">
            <v>0</v>
          </cell>
          <cell r="CD140">
            <v>298275.11</v>
          </cell>
          <cell r="CE140">
            <v>75179.13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6394.82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231307.05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29464.16</v>
          </cell>
          <cell r="DW140">
            <v>2359216.65</v>
          </cell>
          <cell r="DX140">
            <v>1592.0131369698368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538.08000000000004</v>
          </cell>
          <cell r="ED140">
            <v>16740</v>
          </cell>
          <cell r="EE140">
            <v>0</v>
          </cell>
          <cell r="EF140">
            <v>2104.6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19382.68</v>
          </cell>
          <cell r="ES140">
            <v>13.079545360822422</v>
          </cell>
          <cell r="ET140">
            <v>923465.55</v>
          </cell>
          <cell r="EU140">
            <v>623.15993197957289</v>
          </cell>
        </row>
        <row r="141">
          <cell r="A141" t="str">
            <v>03052</v>
          </cell>
          <cell r="B141" t="str">
            <v>Kiona-Benton</v>
          </cell>
          <cell r="C141">
            <v>1477.5711111111111</v>
          </cell>
          <cell r="D141">
            <v>14709583.029999999</v>
          </cell>
          <cell r="E141">
            <v>9955.2454155242758</v>
          </cell>
          <cell r="F141">
            <v>14901583.779999999</v>
          </cell>
          <cell r="G141">
            <v>10085.188907621667</v>
          </cell>
          <cell r="H141">
            <v>1781171.1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19678.28</v>
          </cell>
          <cell r="N141">
            <v>1218.7903285722666</v>
          </cell>
          <cell r="O141">
            <v>4557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800</v>
          </cell>
          <cell r="U141">
            <v>0</v>
          </cell>
          <cell r="V141">
            <v>722.54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108454.75</v>
          </cell>
          <cell r="AB141">
            <v>0</v>
          </cell>
          <cell r="AC141">
            <v>11369.03</v>
          </cell>
          <cell r="AD141">
            <v>0</v>
          </cell>
          <cell r="AE141">
            <v>1500</v>
          </cell>
          <cell r="AF141">
            <v>2562.62</v>
          </cell>
          <cell r="AG141">
            <v>13501.2</v>
          </cell>
          <cell r="AH141">
            <v>0</v>
          </cell>
          <cell r="AI141">
            <v>4638.33</v>
          </cell>
          <cell r="AJ141">
            <v>0</v>
          </cell>
          <cell r="AK141">
            <v>148105.46999999997</v>
          </cell>
          <cell r="AL141">
            <v>100.2357645505311</v>
          </cell>
          <cell r="AM141">
            <v>6713988.9900000002</v>
          </cell>
          <cell r="AN141">
            <v>335185.73</v>
          </cell>
          <cell r="AO141">
            <v>1032897.32</v>
          </cell>
          <cell r="AP141">
            <v>0</v>
          </cell>
          <cell r="AQ141">
            <v>0</v>
          </cell>
          <cell r="AR141">
            <v>0</v>
          </cell>
          <cell r="AS141">
            <v>995850.74</v>
          </cell>
          <cell r="AT141">
            <v>0</v>
          </cell>
          <cell r="AU141">
            <v>0</v>
          </cell>
          <cell r="AV141">
            <v>255794.73</v>
          </cell>
          <cell r="AW141">
            <v>0</v>
          </cell>
          <cell r="AX141">
            <v>22846.22</v>
          </cell>
          <cell r="AY141">
            <v>0</v>
          </cell>
          <cell r="AZ141">
            <v>191500.35</v>
          </cell>
          <cell r="BA141">
            <v>524404.72</v>
          </cell>
          <cell r="BB141">
            <v>13709.29</v>
          </cell>
          <cell r="BC141">
            <v>32441.98</v>
          </cell>
          <cell r="BD141">
            <v>0</v>
          </cell>
          <cell r="BE141">
            <v>31480.46</v>
          </cell>
          <cell r="BF141">
            <v>388003.4</v>
          </cell>
          <cell r="BG141">
            <v>3901.1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10542005.030000003</v>
          </cell>
          <cell r="BM141">
            <v>7134.6853973563238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666182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441317.52</v>
          </cell>
          <cell r="CB141">
            <v>11914</v>
          </cell>
          <cell r="CC141">
            <v>0</v>
          </cell>
          <cell r="CD141">
            <v>338866.77</v>
          </cell>
          <cell r="CE141">
            <v>104873.75</v>
          </cell>
          <cell r="CF141">
            <v>106130.38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28008.6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7482.05</v>
          </cell>
          <cell r="CQ141">
            <v>341296.28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314127.75</v>
          </cell>
          <cell r="DE141">
            <v>0</v>
          </cell>
          <cell r="DF141">
            <v>12404.48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37783.82</v>
          </cell>
          <cell r="DW141">
            <v>2410387.4</v>
          </cell>
          <cell r="DX141">
            <v>1631.3173571642349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236.5</v>
          </cell>
          <cell r="EO141">
            <v>0</v>
          </cell>
          <cell r="EP141">
            <v>0</v>
          </cell>
          <cell r="EQ141">
            <v>0</v>
          </cell>
          <cell r="ER141">
            <v>236.5</v>
          </cell>
          <cell r="ES141">
            <v>0.16005997831275651</v>
          </cell>
          <cell r="ET141">
            <v>1227276.3400000001</v>
          </cell>
          <cell r="EU141">
            <v>830.60390851652949</v>
          </cell>
        </row>
        <row r="142">
          <cell r="A142" t="str">
            <v>39003</v>
          </cell>
          <cell r="B142" t="str">
            <v>Naches Valley</v>
          </cell>
          <cell r="C142">
            <v>1441.1255555555556</v>
          </cell>
          <cell r="D142">
            <v>12804261.4</v>
          </cell>
          <cell r="E142">
            <v>8884.9034358175286</v>
          </cell>
          <cell r="F142">
            <v>13170484.49</v>
          </cell>
          <cell r="G142">
            <v>9139.0263944925755</v>
          </cell>
          <cell r="H142">
            <v>1724243.44</v>
          </cell>
          <cell r="I142">
            <v>0</v>
          </cell>
          <cell r="J142">
            <v>29249.200000000001</v>
          </cell>
          <cell r="K142">
            <v>18316.009999999998</v>
          </cell>
          <cell r="L142">
            <v>0</v>
          </cell>
          <cell r="M142">
            <v>822.07</v>
          </cell>
          <cell r="N142">
            <v>1230.0321184136164</v>
          </cell>
          <cell r="O142">
            <v>1580.5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2572.1999999999998</v>
          </cell>
          <cell r="W142">
            <v>4141.68</v>
          </cell>
          <cell r="X142">
            <v>0</v>
          </cell>
          <cell r="Y142">
            <v>0</v>
          </cell>
          <cell r="Z142">
            <v>0</v>
          </cell>
          <cell r="AA142">
            <v>203860.06</v>
          </cell>
          <cell r="AB142">
            <v>0</v>
          </cell>
          <cell r="AC142">
            <v>12473.18</v>
          </cell>
          <cell r="AD142">
            <v>0</v>
          </cell>
          <cell r="AE142">
            <v>7632.95</v>
          </cell>
          <cell r="AF142">
            <v>835.61</v>
          </cell>
          <cell r="AG142">
            <v>7590</v>
          </cell>
          <cell r="AH142">
            <v>0</v>
          </cell>
          <cell r="AI142">
            <v>13391.48</v>
          </cell>
          <cell r="AJ142">
            <v>2907.16</v>
          </cell>
          <cell r="AK142">
            <v>256984.82</v>
          </cell>
          <cell r="AL142">
            <v>178.32229746347954</v>
          </cell>
          <cell r="AM142">
            <v>6645694.9400000004</v>
          </cell>
          <cell r="AN142">
            <v>144593.93</v>
          </cell>
          <cell r="AO142">
            <v>652523.31999999995</v>
          </cell>
          <cell r="AP142">
            <v>0</v>
          </cell>
          <cell r="AQ142">
            <v>0</v>
          </cell>
          <cell r="AR142">
            <v>950</v>
          </cell>
          <cell r="AS142">
            <v>696497.11</v>
          </cell>
          <cell r="AT142">
            <v>0</v>
          </cell>
          <cell r="AU142">
            <v>13058.9</v>
          </cell>
          <cell r="AV142">
            <v>131215.06</v>
          </cell>
          <cell r="AW142">
            <v>0</v>
          </cell>
          <cell r="AX142">
            <v>74993.52</v>
          </cell>
          <cell r="AY142">
            <v>0</v>
          </cell>
          <cell r="AZ142">
            <v>59236.24</v>
          </cell>
          <cell r="BA142">
            <v>511551.27</v>
          </cell>
          <cell r="BB142">
            <v>13443.69</v>
          </cell>
          <cell r="BC142">
            <v>32364.18</v>
          </cell>
          <cell r="BD142">
            <v>0</v>
          </cell>
          <cell r="BE142">
            <v>10571.79</v>
          </cell>
          <cell r="BF142">
            <v>516831.12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9503525.0699999966</v>
          </cell>
          <cell r="BM142">
            <v>6594.5156779461704</v>
          </cell>
          <cell r="BN142">
            <v>49.11</v>
          </cell>
          <cell r="BO142">
            <v>0</v>
          </cell>
          <cell r="BP142">
            <v>0</v>
          </cell>
          <cell r="BQ142">
            <v>0</v>
          </cell>
          <cell r="BR142">
            <v>42094.92</v>
          </cell>
          <cell r="BS142">
            <v>42144.03</v>
          </cell>
          <cell r="BT142">
            <v>0</v>
          </cell>
          <cell r="BU142">
            <v>0</v>
          </cell>
          <cell r="BV142">
            <v>650586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261504</v>
          </cell>
          <cell r="CB142">
            <v>7462</v>
          </cell>
          <cell r="CC142">
            <v>0</v>
          </cell>
          <cell r="CD142">
            <v>156665</v>
          </cell>
          <cell r="CE142">
            <v>48627.57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212952.8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206229.67</v>
          </cell>
          <cell r="DE142">
            <v>0</v>
          </cell>
          <cell r="DF142">
            <v>11651.26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33921.550000000003</v>
          </cell>
          <cell r="DW142">
            <v>1631743.8800000001</v>
          </cell>
          <cell r="DX142">
            <v>1132.270449101127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5000</v>
          </cell>
          <cell r="EM142">
            <v>0</v>
          </cell>
          <cell r="EN142">
            <v>600</v>
          </cell>
          <cell r="EO142">
            <v>0</v>
          </cell>
          <cell r="EP142">
            <v>0</v>
          </cell>
          <cell r="EQ142">
            <v>0</v>
          </cell>
          <cell r="ER142">
            <v>5600</v>
          </cell>
          <cell r="ES142">
            <v>3.8858515681801182</v>
          </cell>
          <cell r="ET142">
            <v>897897.01</v>
          </cell>
          <cell r="EU142">
            <v>623.05259006656058</v>
          </cell>
        </row>
        <row r="143">
          <cell r="A143" t="str">
            <v>04222</v>
          </cell>
          <cell r="B143" t="str">
            <v>Cashmere</v>
          </cell>
          <cell r="C143">
            <v>1439.8366666666668</v>
          </cell>
          <cell r="D143">
            <v>12611188.83</v>
          </cell>
          <cell r="E143">
            <v>8758.7634916923435</v>
          </cell>
          <cell r="F143">
            <v>12853292.279999999</v>
          </cell>
          <cell r="G143">
            <v>8926.9099596945016</v>
          </cell>
          <cell r="H143">
            <v>1437592.22</v>
          </cell>
          <cell r="I143">
            <v>0</v>
          </cell>
          <cell r="J143">
            <v>0</v>
          </cell>
          <cell r="K143">
            <v>282.58999999999997</v>
          </cell>
          <cell r="L143">
            <v>0</v>
          </cell>
          <cell r="M143">
            <v>0</v>
          </cell>
          <cell r="N143">
            <v>998.63744498797314</v>
          </cell>
          <cell r="O143">
            <v>10933.05</v>
          </cell>
          <cell r="P143">
            <v>0</v>
          </cell>
          <cell r="Q143">
            <v>0</v>
          </cell>
          <cell r="R143">
            <v>22405</v>
          </cell>
          <cell r="S143">
            <v>0</v>
          </cell>
          <cell r="T143">
            <v>0</v>
          </cell>
          <cell r="U143">
            <v>0</v>
          </cell>
          <cell r="V143">
            <v>2539.2199999999998</v>
          </cell>
          <cell r="W143">
            <v>12561.11</v>
          </cell>
          <cell r="X143">
            <v>0</v>
          </cell>
          <cell r="Y143">
            <v>0</v>
          </cell>
          <cell r="Z143">
            <v>0</v>
          </cell>
          <cell r="AA143">
            <v>157828.29</v>
          </cell>
          <cell r="AB143">
            <v>0</v>
          </cell>
          <cell r="AC143">
            <v>2017.62</v>
          </cell>
          <cell r="AD143">
            <v>0</v>
          </cell>
          <cell r="AE143">
            <v>4902.71</v>
          </cell>
          <cell r="AF143">
            <v>2099.77</v>
          </cell>
          <cell r="AG143">
            <v>3070</v>
          </cell>
          <cell r="AH143">
            <v>1100</v>
          </cell>
          <cell r="AI143">
            <v>30.7</v>
          </cell>
          <cell r="AJ143">
            <v>12580.63</v>
          </cell>
          <cell r="AK143">
            <v>232068.1</v>
          </cell>
          <cell r="AL143">
            <v>161.17668439244264</v>
          </cell>
          <cell r="AM143">
            <v>6805117.6799999997</v>
          </cell>
          <cell r="AN143">
            <v>108214.94</v>
          </cell>
          <cell r="AO143">
            <v>696103.2</v>
          </cell>
          <cell r="AP143">
            <v>0</v>
          </cell>
          <cell r="AQ143">
            <v>0</v>
          </cell>
          <cell r="AR143">
            <v>0</v>
          </cell>
          <cell r="AS143">
            <v>602047.74</v>
          </cell>
          <cell r="AT143">
            <v>0</v>
          </cell>
          <cell r="AU143">
            <v>0</v>
          </cell>
          <cell r="AV143">
            <v>222103.55</v>
          </cell>
          <cell r="AW143">
            <v>0</v>
          </cell>
          <cell r="AX143">
            <v>43260</v>
          </cell>
          <cell r="AY143">
            <v>0</v>
          </cell>
          <cell r="AZ143">
            <v>161321.51999999999</v>
          </cell>
          <cell r="BA143">
            <v>503455.18</v>
          </cell>
          <cell r="BB143">
            <v>13303.21</v>
          </cell>
          <cell r="BC143">
            <v>32425.09</v>
          </cell>
          <cell r="BD143">
            <v>0</v>
          </cell>
          <cell r="BE143">
            <v>37642.54</v>
          </cell>
          <cell r="BF143">
            <v>238756.3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9463750.9500000011</v>
          </cell>
          <cell r="BM143">
            <v>6572.7947961690097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129859.13</v>
          </cell>
          <cell r="BS143">
            <v>129859.13</v>
          </cell>
          <cell r="BT143">
            <v>0</v>
          </cell>
          <cell r="BU143">
            <v>0</v>
          </cell>
          <cell r="BV143">
            <v>664940</v>
          </cell>
          <cell r="BW143">
            <v>2540.29</v>
          </cell>
          <cell r="BX143">
            <v>0</v>
          </cell>
          <cell r="BY143">
            <v>0</v>
          </cell>
          <cell r="BZ143">
            <v>0</v>
          </cell>
          <cell r="CA143">
            <v>254878.83</v>
          </cell>
          <cell r="CB143">
            <v>11345.28</v>
          </cell>
          <cell r="CC143">
            <v>0</v>
          </cell>
          <cell r="CD143">
            <v>150326</v>
          </cell>
          <cell r="CE143">
            <v>68275.199999999997</v>
          </cell>
          <cell r="CF143">
            <v>54124.29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29522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246143.62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46248.51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35934.269999999997</v>
          </cell>
          <cell r="DW143">
            <v>1694137.42</v>
          </cell>
          <cell r="DX143">
            <v>1176.6177784054207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25461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25461</v>
          </cell>
          <cell r="ES143">
            <v>17.683255739655653</v>
          </cell>
          <cell r="ET143">
            <v>455757.68</v>
          </cell>
          <cell r="EU143">
            <v>316.53429208405578</v>
          </cell>
        </row>
        <row r="144">
          <cell r="A144" t="str">
            <v>39204</v>
          </cell>
          <cell r="B144" t="str">
            <v>Granger</v>
          </cell>
          <cell r="C144">
            <v>1401.6355555555556</v>
          </cell>
          <cell r="D144">
            <v>15378148.119999999</v>
          </cell>
          <cell r="E144">
            <v>10971.573929504579</v>
          </cell>
          <cell r="F144">
            <v>15936656.619999999</v>
          </cell>
          <cell r="G144">
            <v>11370.043059219704</v>
          </cell>
          <cell r="H144">
            <v>492154.86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351.12897789249382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57225.32</v>
          </cell>
          <cell r="AB144">
            <v>0</v>
          </cell>
          <cell r="AC144">
            <v>36980.050000000003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15595.7</v>
          </cell>
          <cell r="AI144">
            <v>13904.25</v>
          </cell>
          <cell r="AJ144">
            <v>0</v>
          </cell>
          <cell r="AK144">
            <v>123705.31999999999</v>
          </cell>
          <cell r="AL144">
            <v>88.257835290834834</v>
          </cell>
          <cell r="AM144">
            <v>6821078.4000000004</v>
          </cell>
          <cell r="AN144">
            <v>0</v>
          </cell>
          <cell r="AO144">
            <v>1351358.4</v>
          </cell>
          <cell r="AP144">
            <v>0</v>
          </cell>
          <cell r="AQ144">
            <v>0</v>
          </cell>
          <cell r="AR144">
            <v>0</v>
          </cell>
          <cell r="AS144">
            <v>704083.71</v>
          </cell>
          <cell r="AT144">
            <v>0</v>
          </cell>
          <cell r="AU144">
            <v>0</v>
          </cell>
          <cell r="AV144">
            <v>634581.80000000005</v>
          </cell>
          <cell r="AW144">
            <v>0</v>
          </cell>
          <cell r="AX144">
            <v>113607.97</v>
          </cell>
          <cell r="AY144">
            <v>0</v>
          </cell>
          <cell r="AZ144">
            <v>456225.29</v>
          </cell>
          <cell r="BA144">
            <v>640770.61</v>
          </cell>
          <cell r="BB144">
            <v>12169.83</v>
          </cell>
          <cell r="BC144">
            <v>30676.7</v>
          </cell>
          <cell r="BD144">
            <v>0</v>
          </cell>
          <cell r="BE144">
            <v>28487.22</v>
          </cell>
          <cell r="BF144">
            <v>259804.98</v>
          </cell>
          <cell r="BG144">
            <v>505643.81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11558488.720000003</v>
          </cell>
          <cell r="BM144">
            <v>8246.4294475026018</v>
          </cell>
          <cell r="BN144">
            <v>50.59</v>
          </cell>
          <cell r="BO144">
            <v>122676.77</v>
          </cell>
          <cell r="BP144">
            <v>0</v>
          </cell>
          <cell r="BQ144">
            <v>0</v>
          </cell>
          <cell r="BR144">
            <v>41338.21</v>
          </cell>
          <cell r="BS144">
            <v>164065.57</v>
          </cell>
          <cell r="BT144">
            <v>0</v>
          </cell>
          <cell r="BU144">
            <v>0</v>
          </cell>
          <cell r="BV144">
            <v>624106</v>
          </cell>
          <cell r="BW144">
            <v>0</v>
          </cell>
          <cell r="BX144">
            <v>0</v>
          </cell>
          <cell r="BY144">
            <v>0</v>
          </cell>
          <cell r="BZ144">
            <v>10820.31</v>
          </cell>
          <cell r="CA144">
            <v>295648</v>
          </cell>
          <cell r="CB144">
            <v>23283</v>
          </cell>
          <cell r="CC144">
            <v>0</v>
          </cell>
          <cell r="CD144">
            <v>987609.06</v>
          </cell>
          <cell r="CE144">
            <v>249111.25</v>
          </cell>
          <cell r="CF144">
            <v>102504.27</v>
          </cell>
          <cell r="CG144">
            <v>139287.79999999999</v>
          </cell>
          <cell r="CH144">
            <v>0</v>
          </cell>
          <cell r="CI144">
            <v>0</v>
          </cell>
          <cell r="CJ144">
            <v>0</v>
          </cell>
          <cell r="CK144">
            <v>129688.67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22446.240000000002</v>
          </cell>
          <cell r="CQ144">
            <v>747795.5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18951.45</v>
          </cell>
          <cell r="DA144">
            <v>16276</v>
          </cell>
          <cell r="DB144">
            <v>0</v>
          </cell>
          <cell r="DC144">
            <v>0</v>
          </cell>
          <cell r="DD144">
            <v>93402.880000000005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137311.72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3762307.72</v>
          </cell>
          <cell r="DX144">
            <v>2684.2267985337767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2245799.67</v>
          </cell>
          <cell r="EU144">
            <v>1602.2707622523528</v>
          </cell>
        </row>
        <row r="145">
          <cell r="A145" t="str">
            <v>13160</v>
          </cell>
          <cell r="B145" t="str">
            <v>Royal</v>
          </cell>
          <cell r="C145">
            <v>1341.9788888888891</v>
          </cell>
          <cell r="D145">
            <v>13503792.640000001</v>
          </cell>
          <cell r="E145">
            <v>10062.596924442427</v>
          </cell>
          <cell r="F145">
            <v>13737341.630000001</v>
          </cell>
          <cell r="G145">
            <v>10236.630206138363</v>
          </cell>
          <cell r="H145">
            <v>922683.11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687.55411701293519</v>
          </cell>
          <cell r="O145">
            <v>0</v>
          </cell>
          <cell r="P145">
            <v>0</v>
          </cell>
          <cell r="Q145">
            <v>0</v>
          </cell>
          <cell r="R145">
            <v>19473.75</v>
          </cell>
          <cell r="S145">
            <v>0</v>
          </cell>
          <cell r="T145">
            <v>0</v>
          </cell>
          <cell r="U145">
            <v>0</v>
          </cell>
          <cell r="V145">
            <v>3568.5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72741.240000000005</v>
          </cell>
          <cell r="AB145">
            <v>0</v>
          </cell>
          <cell r="AC145">
            <v>78855.360000000001</v>
          </cell>
          <cell r="AD145">
            <v>0</v>
          </cell>
          <cell r="AE145">
            <v>50</v>
          </cell>
          <cell r="AF145">
            <v>545.25</v>
          </cell>
          <cell r="AG145">
            <v>730</v>
          </cell>
          <cell r="AH145">
            <v>115380.15</v>
          </cell>
          <cell r="AI145">
            <v>64352.87</v>
          </cell>
          <cell r="AJ145">
            <v>10583.73</v>
          </cell>
          <cell r="AK145">
            <v>366280.85</v>
          </cell>
          <cell r="AL145">
            <v>272.9408435800861</v>
          </cell>
          <cell r="AM145">
            <v>6248680.5499999998</v>
          </cell>
          <cell r="AN145">
            <v>194640.28</v>
          </cell>
          <cell r="AO145">
            <v>1062124.08</v>
          </cell>
          <cell r="AP145">
            <v>0</v>
          </cell>
          <cell r="AQ145">
            <v>7644.49</v>
          </cell>
          <cell r="AR145">
            <v>0</v>
          </cell>
          <cell r="AS145">
            <v>738214.39</v>
          </cell>
          <cell r="AT145">
            <v>0</v>
          </cell>
          <cell r="AU145">
            <v>0</v>
          </cell>
          <cell r="AV145">
            <v>477426.47</v>
          </cell>
          <cell r="AW145">
            <v>0</v>
          </cell>
          <cell r="AX145">
            <v>18529.89</v>
          </cell>
          <cell r="AY145">
            <v>0</v>
          </cell>
          <cell r="AZ145">
            <v>488916.86</v>
          </cell>
          <cell r="BA145">
            <v>281420.49</v>
          </cell>
          <cell r="BB145">
            <v>9234.16</v>
          </cell>
          <cell r="BC145">
            <v>29730.18</v>
          </cell>
          <cell r="BD145">
            <v>0</v>
          </cell>
          <cell r="BE145">
            <v>18814.36</v>
          </cell>
          <cell r="BF145">
            <v>489207.93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10064584.129999999</v>
          </cell>
          <cell r="BM145">
            <v>7499.8080918643345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3906.32</v>
          </cell>
          <cell r="BU145">
            <v>0</v>
          </cell>
          <cell r="BV145">
            <v>586319</v>
          </cell>
          <cell r="BW145">
            <v>0</v>
          </cell>
          <cell r="BX145">
            <v>0</v>
          </cell>
          <cell r="BY145">
            <v>0</v>
          </cell>
          <cell r="BZ145">
            <v>26329.89</v>
          </cell>
          <cell r="CA145">
            <v>220258.65</v>
          </cell>
          <cell r="CB145">
            <v>17373.759999999998</v>
          </cell>
          <cell r="CC145">
            <v>0</v>
          </cell>
          <cell r="CD145">
            <v>502890.88</v>
          </cell>
          <cell r="CE145">
            <v>220164.76</v>
          </cell>
          <cell r="CF145">
            <v>147755.97</v>
          </cell>
          <cell r="CG145">
            <v>92970.55</v>
          </cell>
          <cell r="CH145">
            <v>0</v>
          </cell>
          <cell r="CI145">
            <v>0</v>
          </cell>
          <cell r="CJ145">
            <v>0</v>
          </cell>
          <cell r="CK145">
            <v>51674.63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514149.13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2383793.54</v>
          </cell>
          <cell r="DX145">
            <v>1776.3271536810066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2217206.09</v>
          </cell>
          <cell r="EU145">
            <v>1652.1914825618217</v>
          </cell>
        </row>
        <row r="146">
          <cell r="A146" t="str">
            <v>08401</v>
          </cell>
          <cell r="B146" t="str">
            <v>Castle Rock</v>
          </cell>
          <cell r="C146">
            <v>1330.4344444444446</v>
          </cell>
          <cell r="D146">
            <v>12030501.220000001</v>
          </cell>
          <cell r="E146">
            <v>9042.5358951253183</v>
          </cell>
          <cell r="F146">
            <v>12760885.939999999</v>
          </cell>
          <cell r="G146">
            <v>9591.5180137482221</v>
          </cell>
          <cell r="H146">
            <v>1560367.38</v>
          </cell>
          <cell r="I146">
            <v>0</v>
          </cell>
          <cell r="J146">
            <v>0</v>
          </cell>
          <cell r="K146">
            <v>36723.97</v>
          </cell>
          <cell r="L146">
            <v>0</v>
          </cell>
          <cell r="M146">
            <v>0</v>
          </cell>
          <cell r="N146">
            <v>1200.4284440086819</v>
          </cell>
          <cell r="O146">
            <v>26618.5</v>
          </cell>
          <cell r="P146">
            <v>33.5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1000</v>
          </cell>
          <cell r="W146">
            <v>303</v>
          </cell>
          <cell r="X146">
            <v>0</v>
          </cell>
          <cell r="Y146">
            <v>0</v>
          </cell>
          <cell r="Z146">
            <v>0</v>
          </cell>
          <cell r="AA146">
            <v>143831.4</v>
          </cell>
          <cell r="AB146">
            <v>0</v>
          </cell>
          <cell r="AC146">
            <v>3656.86</v>
          </cell>
          <cell r="AD146">
            <v>0</v>
          </cell>
          <cell r="AE146">
            <v>2840.56</v>
          </cell>
          <cell r="AF146">
            <v>3218.19</v>
          </cell>
          <cell r="AG146">
            <v>4062</v>
          </cell>
          <cell r="AH146">
            <v>0</v>
          </cell>
          <cell r="AI146">
            <v>170905.13</v>
          </cell>
          <cell r="AJ146">
            <v>0</v>
          </cell>
          <cell r="AK146">
            <v>356469.14</v>
          </cell>
          <cell r="AL146">
            <v>267.93438901745543</v>
          </cell>
          <cell r="AM146">
            <v>6017359.8300000001</v>
          </cell>
          <cell r="AN146">
            <v>141106.54999999999</v>
          </cell>
          <cell r="AO146">
            <v>581881.88</v>
          </cell>
          <cell r="AP146">
            <v>35735.18</v>
          </cell>
          <cell r="AQ146">
            <v>0</v>
          </cell>
          <cell r="AR146">
            <v>0</v>
          </cell>
          <cell r="AS146">
            <v>894672.19</v>
          </cell>
          <cell r="AT146">
            <v>0</v>
          </cell>
          <cell r="AU146">
            <v>0</v>
          </cell>
          <cell r="AV146">
            <v>144005.10999999999</v>
          </cell>
          <cell r="AW146">
            <v>0</v>
          </cell>
          <cell r="AX146">
            <v>19541.52</v>
          </cell>
          <cell r="AY146">
            <v>0</v>
          </cell>
          <cell r="AZ146">
            <v>17272.98</v>
          </cell>
          <cell r="BA146">
            <v>475315.88</v>
          </cell>
          <cell r="BB146">
            <v>10762.07</v>
          </cell>
          <cell r="BC146">
            <v>29471.75</v>
          </cell>
          <cell r="BD146">
            <v>0</v>
          </cell>
          <cell r="BE146">
            <v>13712.98</v>
          </cell>
          <cell r="BF146">
            <v>607022.49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8987860.4100000001</v>
          </cell>
          <cell r="BM146">
            <v>6755.5830710269238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13309.05</v>
          </cell>
          <cell r="BS146">
            <v>13309.05</v>
          </cell>
          <cell r="BT146">
            <v>0</v>
          </cell>
          <cell r="BU146">
            <v>0</v>
          </cell>
          <cell r="BV146">
            <v>589217</v>
          </cell>
          <cell r="BW146">
            <v>0</v>
          </cell>
          <cell r="BX146">
            <v>0</v>
          </cell>
          <cell r="BY146">
            <v>0</v>
          </cell>
          <cell r="BZ146">
            <v>48145.82</v>
          </cell>
          <cell r="CA146">
            <v>241215.26</v>
          </cell>
          <cell r="CB146">
            <v>7002.85</v>
          </cell>
          <cell r="CC146">
            <v>0</v>
          </cell>
          <cell r="CD146">
            <v>235142.83</v>
          </cell>
          <cell r="CE146">
            <v>77320.34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234688.7</v>
          </cell>
          <cell r="CR146">
            <v>244059.83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69244.94</v>
          </cell>
          <cell r="DE146">
            <v>13837.23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29642.59</v>
          </cell>
          <cell r="DW146">
            <v>1802826.4400000002</v>
          </cell>
          <cell r="DX146">
            <v>1355.0659692615027</v>
          </cell>
          <cell r="DY146">
            <v>0</v>
          </cell>
          <cell r="DZ146">
            <v>16638.599999999999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16638.599999999999</v>
          </cell>
          <cell r="ES146">
            <v>12.506140433659512</v>
          </cell>
          <cell r="ET146">
            <v>983289.15</v>
          </cell>
          <cell r="EU146">
            <v>739.07373197226298</v>
          </cell>
        </row>
        <row r="147">
          <cell r="A147" t="str">
            <v>04129</v>
          </cell>
          <cell r="B147" t="str">
            <v>Lake Chelan</v>
          </cell>
          <cell r="C147">
            <v>1308.9111111111113</v>
          </cell>
          <cell r="D147">
            <v>14134750.59</v>
          </cell>
          <cell r="E147">
            <v>10798.862099964346</v>
          </cell>
          <cell r="F147">
            <v>14586553.550000001</v>
          </cell>
          <cell r="G147">
            <v>11144.036769324799</v>
          </cell>
          <cell r="H147">
            <v>2323384.5499999998</v>
          </cell>
          <cell r="I147">
            <v>0</v>
          </cell>
          <cell r="J147">
            <v>17.61</v>
          </cell>
          <cell r="K147">
            <v>345.18</v>
          </cell>
          <cell r="L147">
            <v>0</v>
          </cell>
          <cell r="M147">
            <v>0</v>
          </cell>
          <cell r="N147">
            <v>1775.3286073241538</v>
          </cell>
          <cell r="O147">
            <v>4068.5</v>
          </cell>
          <cell r="P147">
            <v>176.58</v>
          </cell>
          <cell r="Q147">
            <v>0</v>
          </cell>
          <cell r="R147">
            <v>28800</v>
          </cell>
          <cell r="S147">
            <v>0</v>
          </cell>
          <cell r="T147">
            <v>0</v>
          </cell>
          <cell r="U147">
            <v>0</v>
          </cell>
          <cell r="V147">
            <v>11040.14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159561.57</v>
          </cell>
          <cell r="AB147">
            <v>10686.49</v>
          </cell>
          <cell r="AC147">
            <v>22499.14</v>
          </cell>
          <cell r="AD147">
            <v>0</v>
          </cell>
          <cell r="AE147">
            <v>2504</v>
          </cell>
          <cell r="AF147">
            <v>1609.26</v>
          </cell>
          <cell r="AG147">
            <v>22266.93</v>
          </cell>
          <cell r="AH147">
            <v>0</v>
          </cell>
          <cell r="AI147">
            <v>1590.39</v>
          </cell>
          <cell r="AJ147">
            <v>24266.18</v>
          </cell>
          <cell r="AK147">
            <v>289069.18</v>
          </cell>
          <cell r="AL147">
            <v>220.84706711261265</v>
          </cell>
          <cell r="AM147">
            <v>6885755.1200000001</v>
          </cell>
          <cell r="AN147">
            <v>192784.95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747232.1</v>
          </cell>
          <cell r="AT147">
            <v>0</v>
          </cell>
          <cell r="AU147">
            <v>0</v>
          </cell>
          <cell r="AV147">
            <v>261056.07</v>
          </cell>
          <cell r="AW147">
            <v>0</v>
          </cell>
          <cell r="AX147">
            <v>24190</v>
          </cell>
          <cell r="AY147">
            <v>0</v>
          </cell>
          <cell r="AZ147">
            <v>243463.8</v>
          </cell>
          <cell r="BA147">
            <v>458679.49</v>
          </cell>
          <cell r="BB147">
            <v>12147.21</v>
          </cell>
          <cell r="BC147">
            <v>38999.769999999997</v>
          </cell>
          <cell r="BD147">
            <v>0</v>
          </cell>
          <cell r="BE147">
            <v>22099.23</v>
          </cell>
          <cell r="BF147">
            <v>566738.37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9453146.1099999994</v>
          </cell>
          <cell r="BM147">
            <v>7222.1452089098648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118761.29</v>
          </cell>
          <cell r="BS147">
            <v>118761.29</v>
          </cell>
          <cell r="BT147">
            <v>0</v>
          </cell>
          <cell r="BU147">
            <v>0</v>
          </cell>
          <cell r="BV147">
            <v>668136.89</v>
          </cell>
          <cell r="BW147">
            <v>0</v>
          </cell>
          <cell r="BX147">
            <v>0</v>
          </cell>
          <cell r="BY147">
            <v>0</v>
          </cell>
          <cell r="BZ147">
            <v>11661.68</v>
          </cell>
          <cell r="CA147">
            <v>255364.88</v>
          </cell>
          <cell r="CB147">
            <v>20718.599999999999</v>
          </cell>
          <cell r="CC147">
            <v>0</v>
          </cell>
          <cell r="CD147">
            <v>415537.37</v>
          </cell>
          <cell r="CE147">
            <v>116167.7</v>
          </cell>
          <cell r="CF147">
            <v>49511.27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43868.79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2135.3000000000002</v>
          </cell>
          <cell r="CQ147">
            <v>464381.46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16549.61</v>
          </cell>
          <cell r="DW147">
            <v>2182794.84</v>
          </cell>
          <cell r="DX147">
            <v>1667.6417683910288</v>
          </cell>
          <cell r="DY147">
            <v>194795.21</v>
          </cell>
          <cell r="DZ147">
            <v>30780</v>
          </cell>
          <cell r="EA147">
            <v>9091.0499999999993</v>
          </cell>
          <cell r="EB147">
            <v>0</v>
          </cell>
          <cell r="EC147">
            <v>52303.13</v>
          </cell>
          <cell r="ED147">
            <v>0</v>
          </cell>
          <cell r="EE147">
            <v>0</v>
          </cell>
          <cell r="EF147">
            <v>45073.54</v>
          </cell>
          <cell r="EG147">
            <v>5753.15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337796.07999999996</v>
          </cell>
          <cell r="ES147">
            <v>258.07411758713766</v>
          </cell>
          <cell r="ET147">
            <v>1852828.99</v>
          </cell>
          <cell r="EU147">
            <v>1415.549898134157</v>
          </cell>
        </row>
        <row r="148">
          <cell r="A148" t="str">
            <v>39205</v>
          </cell>
          <cell r="B148" t="str">
            <v>Zillah</v>
          </cell>
          <cell r="C148">
            <v>1299.8244444444442</v>
          </cell>
          <cell r="D148">
            <v>10820188.25</v>
          </cell>
          <cell r="E148">
            <v>8324.3458732033905</v>
          </cell>
          <cell r="F148">
            <v>11379838.710000001</v>
          </cell>
          <cell r="G148">
            <v>8754.9043708466634</v>
          </cell>
          <cell r="H148">
            <v>644387.23</v>
          </cell>
          <cell r="I148">
            <v>0</v>
          </cell>
          <cell r="J148">
            <v>63.74</v>
          </cell>
          <cell r="K148">
            <v>0</v>
          </cell>
          <cell r="L148">
            <v>0</v>
          </cell>
          <cell r="M148">
            <v>0</v>
          </cell>
          <cell r="N148">
            <v>495.79846936594862</v>
          </cell>
          <cell r="O148">
            <v>0</v>
          </cell>
          <cell r="P148">
            <v>0</v>
          </cell>
          <cell r="Q148">
            <v>0</v>
          </cell>
          <cell r="R148">
            <v>30720</v>
          </cell>
          <cell r="S148">
            <v>0</v>
          </cell>
          <cell r="T148">
            <v>0</v>
          </cell>
          <cell r="U148">
            <v>0</v>
          </cell>
          <cell r="V148">
            <v>2736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175218.5</v>
          </cell>
          <cell r="AB148">
            <v>0</v>
          </cell>
          <cell r="AC148">
            <v>29885.96</v>
          </cell>
          <cell r="AD148">
            <v>0</v>
          </cell>
          <cell r="AE148">
            <v>9297</v>
          </cell>
          <cell r="AF148">
            <v>1594</v>
          </cell>
          <cell r="AG148">
            <v>4092</v>
          </cell>
          <cell r="AH148">
            <v>0</v>
          </cell>
          <cell r="AI148">
            <v>11443.21</v>
          </cell>
          <cell r="AJ148">
            <v>27535.91</v>
          </cell>
          <cell r="AK148">
            <v>292522.57999999996</v>
          </cell>
          <cell r="AL148">
            <v>225.04776029583482</v>
          </cell>
          <cell r="AM148">
            <v>5999046.96</v>
          </cell>
          <cell r="AN148">
            <v>155175.54999999999</v>
          </cell>
          <cell r="AO148">
            <v>799297.28</v>
          </cell>
          <cell r="AP148">
            <v>0</v>
          </cell>
          <cell r="AQ148">
            <v>0</v>
          </cell>
          <cell r="AR148">
            <v>0</v>
          </cell>
          <cell r="AS148">
            <v>635424.19999999995</v>
          </cell>
          <cell r="AT148">
            <v>0</v>
          </cell>
          <cell r="AU148">
            <v>0</v>
          </cell>
          <cell r="AV148">
            <v>201369.4</v>
          </cell>
          <cell r="AW148">
            <v>0</v>
          </cell>
          <cell r="AX148">
            <v>52254.87</v>
          </cell>
          <cell r="AY148">
            <v>0</v>
          </cell>
          <cell r="AZ148">
            <v>133955.28</v>
          </cell>
          <cell r="BA148">
            <v>443923.82</v>
          </cell>
          <cell r="BB148">
            <v>12168.59</v>
          </cell>
          <cell r="BC148">
            <v>29969.21</v>
          </cell>
          <cell r="BD148">
            <v>0</v>
          </cell>
          <cell r="BE148">
            <v>15952.43</v>
          </cell>
          <cell r="BF148">
            <v>230885.2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8709422.790000001</v>
          </cell>
          <cell r="BM148">
            <v>6700.4608408656914</v>
          </cell>
          <cell r="BN148">
            <v>42.82</v>
          </cell>
          <cell r="BO148">
            <v>0</v>
          </cell>
          <cell r="BP148">
            <v>0</v>
          </cell>
          <cell r="BQ148">
            <v>0</v>
          </cell>
          <cell r="BR148">
            <v>37680.74</v>
          </cell>
          <cell r="BS148">
            <v>37723.56</v>
          </cell>
          <cell r="BT148">
            <v>9600</v>
          </cell>
          <cell r="BU148">
            <v>0</v>
          </cell>
          <cell r="BV148">
            <v>584290</v>
          </cell>
          <cell r="BW148">
            <v>0</v>
          </cell>
          <cell r="BX148">
            <v>0</v>
          </cell>
          <cell r="BY148">
            <v>0</v>
          </cell>
          <cell r="BZ148">
            <v>11723.82</v>
          </cell>
          <cell r="CA148">
            <v>219731.65</v>
          </cell>
          <cell r="CB148">
            <v>6562</v>
          </cell>
          <cell r="CC148">
            <v>0</v>
          </cell>
          <cell r="CD148">
            <v>279045</v>
          </cell>
          <cell r="CE148">
            <v>64181</v>
          </cell>
          <cell r="CF148">
            <v>39118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22685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351609.69</v>
          </cell>
          <cell r="CR148">
            <v>7500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99672.65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1733442.3699999999</v>
          </cell>
          <cell r="DX148">
            <v>1333.5973003191884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2049296.1</v>
          </cell>
          <cell r="EU148">
            <v>1576.594523021058</v>
          </cell>
        </row>
        <row r="149">
          <cell r="A149" t="str">
            <v>14066</v>
          </cell>
          <cell r="B149" t="str">
            <v>Montesano</v>
          </cell>
          <cell r="C149">
            <v>1268.6133333333332</v>
          </cell>
          <cell r="D149">
            <v>11173860.9</v>
          </cell>
          <cell r="E149">
            <v>8807.9327296996198</v>
          </cell>
          <cell r="F149">
            <v>11544110.23</v>
          </cell>
          <cell r="G149">
            <v>9099.7862994765946</v>
          </cell>
          <cell r="H149">
            <v>1436408.12</v>
          </cell>
          <cell r="I149">
            <v>0</v>
          </cell>
          <cell r="J149">
            <v>0</v>
          </cell>
          <cell r="K149">
            <v>72440.03</v>
          </cell>
          <cell r="L149">
            <v>246.89</v>
          </cell>
          <cell r="M149">
            <v>0</v>
          </cell>
          <cell r="N149">
            <v>1189.562651083598</v>
          </cell>
          <cell r="O149">
            <v>5757.04</v>
          </cell>
          <cell r="P149">
            <v>0</v>
          </cell>
          <cell r="Q149">
            <v>0</v>
          </cell>
          <cell r="R149">
            <v>18200.599999999999</v>
          </cell>
          <cell r="S149">
            <v>0</v>
          </cell>
          <cell r="T149">
            <v>15609</v>
          </cell>
          <cell r="U149">
            <v>0</v>
          </cell>
          <cell r="V149">
            <v>61632.51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166517.72</v>
          </cell>
          <cell r="AB149">
            <v>0</v>
          </cell>
          <cell r="AC149">
            <v>65.62</v>
          </cell>
          <cell r="AD149">
            <v>0</v>
          </cell>
          <cell r="AE149">
            <v>10057.52</v>
          </cell>
          <cell r="AF149">
            <v>1866.39</v>
          </cell>
          <cell r="AG149">
            <v>841</v>
          </cell>
          <cell r="AH149">
            <v>15726.46</v>
          </cell>
          <cell r="AI149">
            <v>13507.78</v>
          </cell>
          <cell r="AJ149">
            <v>67930.720000000001</v>
          </cell>
          <cell r="AK149">
            <v>377712.3600000001</v>
          </cell>
          <cell r="AL149">
            <v>297.73639459357207</v>
          </cell>
          <cell r="AM149">
            <v>5865299.0199999996</v>
          </cell>
          <cell r="AN149">
            <v>159310.5</v>
          </cell>
          <cell r="AO149">
            <v>506158.96</v>
          </cell>
          <cell r="AP149">
            <v>0</v>
          </cell>
          <cell r="AQ149">
            <v>0</v>
          </cell>
          <cell r="AR149">
            <v>0</v>
          </cell>
          <cell r="AS149">
            <v>770849.85</v>
          </cell>
          <cell r="AT149">
            <v>0</v>
          </cell>
          <cell r="AU149">
            <v>0</v>
          </cell>
          <cell r="AV149">
            <v>85824.44</v>
          </cell>
          <cell r="AW149">
            <v>0</v>
          </cell>
          <cell r="AX149">
            <v>7020</v>
          </cell>
          <cell r="AY149">
            <v>0</v>
          </cell>
          <cell r="AZ149">
            <v>16504.75</v>
          </cell>
          <cell r="BA149">
            <v>449189.86</v>
          </cell>
          <cell r="BB149">
            <v>11771.26</v>
          </cell>
          <cell r="BC149">
            <v>29799.77</v>
          </cell>
          <cell r="BD149">
            <v>0</v>
          </cell>
          <cell r="BE149">
            <v>8238.16</v>
          </cell>
          <cell r="BF149">
            <v>351250.36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8261216.9299999997</v>
          </cell>
          <cell r="BM149">
            <v>6512.0054416370631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33163.29</v>
          </cell>
          <cell r="BS149">
            <v>33163.29</v>
          </cell>
          <cell r="BT149">
            <v>0</v>
          </cell>
          <cell r="BU149">
            <v>0</v>
          </cell>
          <cell r="BV149">
            <v>574292</v>
          </cell>
          <cell r="BW149">
            <v>0</v>
          </cell>
          <cell r="BX149">
            <v>0</v>
          </cell>
          <cell r="BY149">
            <v>0</v>
          </cell>
          <cell r="BZ149">
            <v>7339.16</v>
          </cell>
          <cell r="CA149">
            <v>256509</v>
          </cell>
          <cell r="CB149">
            <v>8565</v>
          </cell>
          <cell r="CC149">
            <v>0</v>
          </cell>
          <cell r="CD149">
            <v>170095.99</v>
          </cell>
          <cell r="CE149">
            <v>42026.080000000002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165429.49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42380.14</v>
          </cell>
          <cell r="DF149">
            <v>32730.560000000001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25341.39</v>
          </cell>
          <cell r="DW149">
            <v>1357872.0999999999</v>
          </cell>
          <cell r="DX149">
            <v>1070.3593162087739</v>
          </cell>
          <cell r="DY149">
            <v>39599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-1385.2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38213.800000000003</v>
          </cell>
          <cell r="ES149">
            <v>30.122495953587123</v>
          </cell>
          <cell r="ET149">
            <v>142610.04</v>
          </cell>
          <cell r="EU149">
            <v>112.41411094528411</v>
          </cell>
        </row>
        <row r="150">
          <cell r="A150" t="str">
            <v>34402</v>
          </cell>
          <cell r="B150" t="str">
            <v>Tenino</v>
          </cell>
          <cell r="C150">
            <v>1251.6588888888889</v>
          </cell>
          <cell r="D150">
            <v>12496857.74</v>
          </cell>
          <cell r="E150">
            <v>9984.2360014664991</v>
          </cell>
          <cell r="F150">
            <v>12740489.93</v>
          </cell>
          <cell r="G150">
            <v>10178.883434695112</v>
          </cell>
          <cell r="H150">
            <v>2041836.09</v>
          </cell>
          <cell r="I150">
            <v>0</v>
          </cell>
          <cell r="J150">
            <v>533.20000000000005</v>
          </cell>
          <cell r="K150">
            <v>42647.89</v>
          </cell>
          <cell r="L150">
            <v>0</v>
          </cell>
          <cell r="M150">
            <v>0</v>
          </cell>
          <cell r="N150">
            <v>1665.8030382789773</v>
          </cell>
          <cell r="O150">
            <v>44443.7</v>
          </cell>
          <cell r="P150">
            <v>0</v>
          </cell>
          <cell r="Q150">
            <v>0</v>
          </cell>
          <cell r="R150">
            <v>15123</v>
          </cell>
          <cell r="S150">
            <v>0</v>
          </cell>
          <cell r="T150">
            <v>0</v>
          </cell>
          <cell r="U150">
            <v>0</v>
          </cell>
          <cell r="V150">
            <v>5068.3</v>
          </cell>
          <cell r="W150">
            <v>0</v>
          </cell>
          <cell r="X150">
            <v>0</v>
          </cell>
          <cell r="Y150">
            <v>0</v>
          </cell>
          <cell r="Z150">
            <v>16994.36</v>
          </cell>
          <cell r="AA150">
            <v>183368.11</v>
          </cell>
          <cell r="AB150">
            <v>0</v>
          </cell>
          <cell r="AC150">
            <v>49767.86</v>
          </cell>
          <cell r="AD150">
            <v>0</v>
          </cell>
          <cell r="AE150">
            <v>10933.72</v>
          </cell>
          <cell r="AF150">
            <v>216</v>
          </cell>
          <cell r="AG150">
            <v>1347.4</v>
          </cell>
          <cell r="AH150">
            <v>10412.35</v>
          </cell>
          <cell r="AI150">
            <v>14951.5</v>
          </cell>
          <cell r="AJ150">
            <v>0</v>
          </cell>
          <cell r="AK150">
            <v>352626.29999999993</v>
          </cell>
          <cell r="AL150">
            <v>281.72715675996204</v>
          </cell>
          <cell r="AM150">
            <v>5398215.1799999997</v>
          </cell>
          <cell r="AN150">
            <v>255142.39</v>
          </cell>
          <cell r="AO150">
            <v>232728.64</v>
          </cell>
          <cell r="AP150">
            <v>289781.55</v>
          </cell>
          <cell r="AQ150">
            <v>0</v>
          </cell>
          <cell r="AR150">
            <v>0</v>
          </cell>
          <cell r="AS150">
            <v>940718.21</v>
          </cell>
          <cell r="AT150">
            <v>0</v>
          </cell>
          <cell r="AU150">
            <v>5230.7299999999996</v>
          </cell>
          <cell r="AV150">
            <v>131014.79</v>
          </cell>
          <cell r="AW150">
            <v>0</v>
          </cell>
          <cell r="AX150">
            <v>19260.47</v>
          </cell>
          <cell r="AY150">
            <v>0</v>
          </cell>
          <cell r="AZ150">
            <v>12317.52</v>
          </cell>
          <cell r="BA150">
            <v>459822.26</v>
          </cell>
          <cell r="BB150">
            <v>11546.9</v>
          </cell>
          <cell r="BC150">
            <v>30457.29</v>
          </cell>
          <cell r="BD150">
            <v>0</v>
          </cell>
          <cell r="BE150">
            <v>13811.81</v>
          </cell>
          <cell r="BF150">
            <v>705280.05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8505327.7899999991</v>
          </cell>
          <cell r="BM150">
            <v>6795.2441879354765</v>
          </cell>
          <cell r="BN150">
            <v>0</v>
          </cell>
          <cell r="BO150">
            <v>0</v>
          </cell>
          <cell r="BP150">
            <v>0</v>
          </cell>
          <cell r="BQ150">
            <v>3618.38</v>
          </cell>
          <cell r="BR150">
            <v>59.66</v>
          </cell>
          <cell r="BS150">
            <v>3678.04</v>
          </cell>
          <cell r="BT150">
            <v>0</v>
          </cell>
          <cell r="BU150">
            <v>0</v>
          </cell>
          <cell r="BV150">
            <v>563612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253208.1</v>
          </cell>
          <cell r="CB150">
            <v>7745</v>
          </cell>
          <cell r="CC150">
            <v>0</v>
          </cell>
          <cell r="CD150">
            <v>227981.37</v>
          </cell>
          <cell r="CE150">
            <v>64317.24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232037.18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27796.240000000002</v>
          </cell>
          <cell r="DF150">
            <v>40611.040000000001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29033.599999999999</v>
          </cell>
          <cell r="DW150">
            <v>1450019.81</v>
          </cell>
          <cell r="DX150">
            <v>1158.4784184189339</v>
          </cell>
          <cell r="DY150">
            <v>0</v>
          </cell>
          <cell r="DZ150">
            <v>0</v>
          </cell>
          <cell r="EA150">
            <v>376.57</v>
          </cell>
          <cell r="EB150">
            <v>0</v>
          </cell>
          <cell r="EC150">
            <v>0</v>
          </cell>
          <cell r="ED150">
            <v>0</v>
          </cell>
          <cell r="EE150">
            <v>868.55</v>
          </cell>
          <cell r="EF150">
            <v>0</v>
          </cell>
          <cell r="EG150">
            <v>615.99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587.74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345050</v>
          </cell>
          <cell r="ER150">
            <v>347498.85</v>
          </cell>
          <cell r="ES150">
            <v>277.63063330176038</v>
          </cell>
          <cell r="ET150">
            <v>1332313.72</v>
          </cell>
          <cell r="EU150">
            <v>1064.4383480412216</v>
          </cell>
        </row>
        <row r="151">
          <cell r="A151" t="str">
            <v>27343</v>
          </cell>
          <cell r="B151" t="str">
            <v>Dieringer</v>
          </cell>
          <cell r="C151">
            <v>1212.2700000000002</v>
          </cell>
          <cell r="D151">
            <v>12696978.439999999</v>
          </cell>
          <cell r="E151">
            <v>10473.721563678057</v>
          </cell>
          <cell r="F151">
            <v>12506911.02</v>
          </cell>
          <cell r="G151">
            <v>10316.935187705707</v>
          </cell>
          <cell r="H151">
            <v>3381125.77</v>
          </cell>
          <cell r="I151">
            <v>0</v>
          </cell>
          <cell r="J151">
            <v>0</v>
          </cell>
          <cell r="K151">
            <v>504.84</v>
          </cell>
          <cell r="L151">
            <v>0</v>
          </cell>
          <cell r="M151">
            <v>0</v>
          </cell>
          <cell r="N151">
            <v>2789.5028417761714</v>
          </cell>
          <cell r="O151">
            <v>19920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43731.49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244558.54</v>
          </cell>
          <cell r="AB151">
            <v>0</v>
          </cell>
          <cell r="AC151">
            <v>7130.98</v>
          </cell>
          <cell r="AD151">
            <v>0</v>
          </cell>
          <cell r="AE151">
            <v>20439.16</v>
          </cell>
          <cell r="AF151">
            <v>763.9</v>
          </cell>
          <cell r="AG151">
            <v>36886.39</v>
          </cell>
          <cell r="AH151">
            <v>6558.45</v>
          </cell>
          <cell r="AI151">
            <v>4150.26</v>
          </cell>
          <cell r="AJ151">
            <v>13101.75</v>
          </cell>
          <cell r="AK151">
            <v>397240.92000000004</v>
          </cell>
          <cell r="AL151">
            <v>327.68353584597486</v>
          </cell>
          <cell r="AM151">
            <v>5899309.2300000004</v>
          </cell>
          <cell r="AN151">
            <v>125256.78</v>
          </cell>
          <cell r="AO151">
            <v>0</v>
          </cell>
          <cell r="AP151">
            <v>0</v>
          </cell>
          <cell r="AQ151">
            <v>0</v>
          </cell>
          <cell r="AR151">
            <v>920</v>
          </cell>
          <cell r="AS151">
            <v>653710.93000000005</v>
          </cell>
          <cell r="AT151">
            <v>0</v>
          </cell>
          <cell r="AU151">
            <v>0</v>
          </cell>
          <cell r="AV151">
            <v>35320.03</v>
          </cell>
          <cell r="AW151">
            <v>0</v>
          </cell>
          <cell r="AX151">
            <v>76830</v>
          </cell>
          <cell r="AY151">
            <v>0</v>
          </cell>
          <cell r="AZ151">
            <v>8139.33</v>
          </cell>
          <cell r="BA151">
            <v>425084.28</v>
          </cell>
          <cell r="BB151">
            <v>11292.5</v>
          </cell>
          <cell r="BC151">
            <v>23058.33</v>
          </cell>
          <cell r="BD151">
            <v>0</v>
          </cell>
          <cell r="BE151">
            <v>4951.97</v>
          </cell>
          <cell r="BF151">
            <v>290573.86</v>
          </cell>
          <cell r="BG151">
            <v>10880.29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7565327.5300000012</v>
          </cell>
          <cell r="BM151">
            <v>6240.6291750187665</v>
          </cell>
          <cell r="BN151">
            <v>0</v>
          </cell>
          <cell r="BO151">
            <v>0</v>
          </cell>
          <cell r="BP151">
            <v>0</v>
          </cell>
          <cell r="BQ151">
            <v>4125.04</v>
          </cell>
          <cell r="BR151">
            <v>3145.95</v>
          </cell>
          <cell r="BS151">
            <v>7270.99</v>
          </cell>
          <cell r="BT151">
            <v>115</v>
          </cell>
          <cell r="BU151">
            <v>0</v>
          </cell>
          <cell r="BV151">
            <v>570942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326397</v>
          </cell>
          <cell r="CB151">
            <v>0</v>
          </cell>
          <cell r="CC151">
            <v>0</v>
          </cell>
          <cell r="CD151">
            <v>64586.31</v>
          </cell>
          <cell r="CE151">
            <v>32437.17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56995.55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314.19</v>
          </cell>
          <cell r="DE151">
            <v>0</v>
          </cell>
          <cell r="DF151">
            <v>2860.82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19310.62</v>
          </cell>
          <cell r="DW151">
            <v>1081229.6500000001</v>
          </cell>
          <cell r="DX151">
            <v>891.90497991371558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81040.160000000003</v>
          </cell>
          <cell r="EM151">
            <v>0</v>
          </cell>
          <cell r="EN151">
            <v>442.15</v>
          </cell>
          <cell r="EO151">
            <v>0</v>
          </cell>
          <cell r="EP151">
            <v>0</v>
          </cell>
          <cell r="EQ151">
            <v>0</v>
          </cell>
          <cell r="ER151">
            <v>81482.31</v>
          </cell>
          <cell r="ES151">
            <v>67.214655151080194</v>
          </cell>
          <cell r="ET151">
            <v>714299.48</v>
          </cell>
          <cell r="EU151">
            <v>589.22474366271524</v>
          </cell>
        </row>
        <row r="152">
          <cell r="A152" t="str">
            <v>04228</v>
          </cell>
          <cell r="B152" t="str">
            <v>Cascade</v>
          </cell>
          <cell r="C152">
            <v>1194.8177777777778</v>
          </cell>
          <cell r="D152">
            <v>11655847.539999999</v>
          </cell>
          <cell r="E152">
            <v>9755.3348776568437</v>
          </cell>
          <cell r="F152">
            <v>11719929.199999999</v>
          </cell>
          <cell r="G152">
            <v>9808.9678760871011</v>
          </cell>
          <cell r="H152">
            <v>1984376.32</v>
          </cell>
          <cell r="I152">
            <v>0</v>
          </cell>
          <cell r="J152">
            <v>0</v>
          </cell>
          <cell r="K152">
            <v>876.65</v>
          </cell>
          <cell r="L152">
            <v>0</v>
          </cell>
          <cell r="M152">
            <v>0</v>
          </cell>
          <cell r="N152">
            <v>1661.5529220634294</v>
          </cell>
          <cell r="O152">
            <v>0</v>
          </cell>
          <cell r="P152">
            <v>0</v>
          </cell>
          <cell r="Q152">
            <v>0</v>
          </cell>
          <cell r="R152">
            <v>27007</v>
          </cell>
          <cell r="S152">
            <v>0</v>
          </cell>
          <cell r="T152">
            <v>0</v>
          </cell>
          <cell r="U152">
            <v>0</v>
          </cell>
          <cell r="V152">
            <v>1672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99554.880000000005</v>
          </cell>
          <cell r="AB152">
            <v>3709.32</v>
          </cell>
          <cell r="AC152">
            <v>9810.3700000000008</v>
          </cell>
          <cell r="AD152">
            <v>0</v>
          </cell>
          <cell r="AE152">
            <v>6962.46</v>
          </cell>
          <cell r="AF152">
            <v>8380.61</v>
          </cell>
          <cell r="AG152">
            <v>14976</v>
          </cell>
          <cell r="AH152">
            <v>0</v>
          </cell>
          <cell r="AI152">
            <v>82262.81</v>
          </cell>
          <cell r="AJ152">
            <v>140</v>
          </cell>
          <cell r="AK152">
            <v>254475.45</v>
          </cell>
          <cell r="AL152">
            <v>212.98264449437201</v>
          </cell>
          <cell r="AM152">
            <v>5708792.46</v>
          </cell>
          <cell r="AN152">
            <v>101029.05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580538.41</v>
          </cell>
          <cell r="AT152">
            <v>0</v>
          </cell>
          <cell r="AU152">
            <v>0</v>
          </cell>
          <cell r="AV152">
            <v>166938.85999999999</v>
          </cell>
          <cell r="AW152">
            <v>0</v>
          </cell>
          <cell r="AX152">
            <v>120943.48</v>
          </cell>
          <cell r="AY152">
            <v>0</v>
          </cell>
          <cell r="AZ152">
            <v>134751.13</v>
          </cell>
          <cell r="BA152">
            <v>449118.22</v>
          </cell>
          <cell r="BB152">
            <v>11110.6</v>
          </cell>
          <cell r="BC152">
            <v>29034.07</v>
          </cell>
          <cell r="BD152">
            <v>0</v>
          </cell>
          <cell r="BE152">
            <v>11798.82</v>
          </cell>
          <cell r="BF152">
            <v>603511.52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7917566.620000001</v>
          </cell>
          <cell r="BM152">
            <v>6626.589231644808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107389.75999999999</v>
          </cell>
          <cell r="BS152">
            <v>107389.75999999999</v>
          </cell>
          <cell r="BT152">
            <v>0</v>
          </cell>
          <cell r="BU152">
            <v>0</v>
          </cell>
          <cell r="BV152">
            <v>561487</v>
          </cell>
          <cell r="BW152">
            <v>0</v>
          </cell>
          <cell r="BX152">
            <v>0</v>
          </cell>
          <cell r="BY152">
            <v>0</v>
          </cell>
          <cell r="BZ152">
            <v>5601.39</v>
          </cell>
          <cell r="CA152">
            <v>292467.65999999997</v>
          </cell>
          <cell r="CB152">
            <v>15099</v>
          </cell>
          <cell r="CC152">
            <v>0</v>
          </cell>
          <cell r="CD152">
            <v>133872.64000000001</v>
          </cell>
          <cell r="CE152">
            <v>79223.72</v>
          </cell>
          <cell r="CF152">
            <v>56470.04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33641.39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2245.7600000000002</v>
          </cell>
          <cell r="CQ152">
            <v>247243.92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27891.88</v>
          </cell>
          <cell r="DW152">
            <v>1562634.16</v>
          </cell>
          <cell r="DX152">
            <v>1307.8430778844936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255291.49</v>
          </cell>
          <cell r="EU152">
            <v>213.66562730160618</v>
          </cell>
        </row>
        <row r="153">
          <cell r="A153" t="str">
            <v>20405</v>
          </cell>
          <cell r="B153" t="str">
            <v>White Salmon</v>
          </cell>
          <cell r="C153">
            <v>1168.7033333333331</v>
          </cell>
          <cell r="D153">
            <v>12248217.18</v>
          </cell>
          <cell r="E153">
            <v>10480.176474782595</v>
          </cell>
          <cell r="F153">
            <v>12450753.960000001</v>
          </cell>
          <cell r="G153">
            <v>10653.476896047188</v>
          </cell>
          <cell r="H153">
            <v>1770681.56</v>
          </cell>
          <cell r="I153">
            <v>0</v>
          </cell>
          <cell r="J153">
            <v>19552.14</v>
          </cell>
          <cell r="K153">
            <v>20101.669999999998</v>
          </cell>
          <cell r="L153">
            <v>0</v>
          </cell>
          <cell r="M153">
            <v>11158.34</v>
          </cell>
          <cell r="N153">
            <v>1558.5595232323003</v>
          </cell>
          <cell r="O153">
            <v>28720.74</v>
          </cell>
          <cell r="P153">
            <v>0</v>
          </cell>
          <cell r="Q153">
            <v>0</v>
          </cell>
          <cell r="R153">
            <v>26400</v>
          </cell>
          <cell r="S153">
            <v>0</v>
          </cell>
          <cell r="T153">
            <v>0</v>
          </cell>
          <cell r="U153">
            <v>0</v>
          </cell>
          <cell r="V153">
            <v>4374.21</v>
          </cell>
          <cell r="W153">
            <v>0</v>
          </cell>
          <cell r="X153">
            <v>0</v>
          </cell>
          <cell r="Y153">
            <v>0</v>
          </cell>
          <cell r="Z153">
            <v>30808.2</v>
          </cell>
          <cell r="AA153">
            <v>71419.17</v>
          </cell>
          <cell r="AB153">
            <v>0</v>
          </cell>
          <cell r="AC153">
            <v>2687.69</v>
          </cell>
          <cell r="AD153">
            <v>0</v>
          </cell>
          <cell r="AE153">
            <v>67822.7</v>
          </cell>
          <cell r="AF153">
            <v>7827.69</v>
          </cell>
          <cell r="AG153">
            <v>146858.04999999999</v>
          </cell>
          <cell r="AH153">
            <v>17424.509999999998</v>
          </cell>
          <cell r="AI153">
            <v>34405.86</v>
          </cell>
          <cell r="AJ153">
            <v>14329.95</v>
          </cell>
          <cell r="AK153">
            <v>453078.77</v>
          </cell>
          <cell r="AL153">
            <v>387.67645909569302</v>
          </cell>
          <cell r="AM153">
            <v>5370055.5099999998</v>
          </cell>
          <cell r="AN153">
            <v>172259</v>
          </cell>
          <cell r="AO153">
            <v>253426.88</v>
          </cell>
          <cell r="AP153">
            <v>42557.03</v>
          </cell>
          <cell r="AQ153">
            <v>0</v>
          </cell>
          <cell r="AR153">
            <v>17263.79</v>
          </cell>
          <cell r="AS153">
            <v>986645.13</v>
          </cell>
          <cell r="AT153">
            <v>0</v>
          </cell>
          <cell r="AU153">
            <v>0</v>
          </cell>
          <cell r="AV153">
            <v>194862.16</v>
          </cell>
          <cell r="AW153">
            <v>0</v>
          </cell>
          <cell r="AX153">
            <v>52581.88</v>
          </cell>
          <cell r="AY153">
            <v>0</v>
          </cell>
          <cell r="AZ153">
            <v>171378.12</v>
          </cell>
          <cell r="BA153">
            <v>398313.44</v>
          </cell>
          <cell r="BB153">
            <v>10738.79</v>
          </cell>
          <cell r="BC153">
            <v>28254.83</v>
          </cell>
          <cell r="BD153">
            <v>0</v>
          </cell>
          <cell r="BE153">
            <v>10488.5</v>
          </cell>
          <cell r="BF153">
            <v>492514.25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8201339.3100000005</v>
          </cell>
          <cell r="BM153">
            <v>7017.4689128407281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53.61</v>
          </cell>
          <cell r="BS153">
            <v>53.61</v>
          </cell>
          <cell r="BT153">
            <v>0</v>
          </cell>
          <cell r="BU153">
            <v>0</v>
          </cell>
          <cell r="BV153">
            <v>538658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309502</v>
          </cell>
          <cell r="CB153">
            <v>0</v>
          </cell>
          <cell r="CC153">
            <v>0</v>
          </cell>
          <cell r="CD153">
            <v>276256.34999999998</v>
          </cell>
          <cell r="CE153">
            <v>120539</v>
          </cell>
          <cell r="CF153">
            <v>22838</v>
          </cell>
          <cell r="CG153">
            <v>224963.08</v>
          </cell>
          <cell r="CH153">
            <v>0</v>
          </cell>
          <cell r="CI153">
            <v>0</v>
          </cell>
          <cell r="CJ153">
            <v>0</v>
          </cell>
          <cell r="CK153">
            <v>34373.370000000003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242762.21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7285.07</v>
          </cell>
          <cell r="DF153">
            <v>8996.24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25963.23</v>
          </cell>
          <cell r="DW153">
            <v>1812190.1600000004</v>
          </cell>
          <cell r="DX153">
            <v>1550.5989486924261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27307.01</v>
          </cell>
          <cell r="EJ153">
            <v>0</v>
          </cell>
          <cell r="EK153">
            <v>0</v>
          </cell>
          <cell r="EL153">
            <v>135345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162652.01</v>
          </cell>
          <cell r="ES153">
            <v>139.17305218604096</v>
          </cell>
          <cell r="ET153">
            <v>594363.23</v>
          </cell>
          <cell r="EU153">
            <v>508.56638553838877</v>
          </cell>
        </row>
        <row r="154">
          <cell r="A154" t="str">
            <v>39203</v>
          </cell>
          <cell r="B154" t="str">
            <v>Highland</v>
          </cell>
          <cell r="C154">
            <v>1107.8566666666668</v>
          </cell>
          <cell r="D154">
            <v>10419498.18</v>
          </cell>
          <cell r="E154">
            <v>9405.0958878555266</v>
          </cell>
          <cell r="F154">
            <v>11066510.199999999</v>
          </cell>
          <cell r="G154">
            <v>9989.1173045851283</v>
          </cell>
          <cell r="H154">
            <v>975945.54</v>
          </cell>
          <cell r="I154">
            <v>0</v>
          </cell>
          <cell r="J154">
            <v>1935.59</v>
          </cell>
          <cell r="K154">
            <v>1002.36</v>
          </cell>
          <cell r="L154">
            <v>0</v>
          </cell>
          <cell r="M154">
            <v>0</v>
          </cell>
          <cell r="N154">
            <v>883.58315606411168</v>
          </cell>
          <cell r="O154">
            <v>2308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1120.48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93324.01</v>
          </cell>
          <cell r="AB154">
            <v>0</v>
          </cell>
          <cell r="AC154">
            <v>10245.73</v>
          </cell>
          <cell r="AD154">
            <v>0</v>
          </cell>
          <cell r="AE154">
            <v>65.650000000000006</v>
          </cell>
          <cell r="AF154">
            <v>1756.98</v>
          </cell>
          <cell r="AG154">
            <v>3826</v>
          </cell>
          <cell r="AH154">
            <v>0</v>
          </cell>
          <cell r="AI154">
            <v>43700.11</v>
          </cell>
          <cell r="AJ154">
            <v>22117.21</v>
          </cell>
          <cell r="AK154">
            <v>178464.16999999995</v>
          </cell>
          <cell r="AL154">
            <v>161.08958439268611</v>
          </cell>
          <cell r="AM154">
            <v>5196988.0199999996</v>
          </cell>
          <cell r="AN154">
            <v>145490.39000000001</v>
          </cell>
          <cell r="AO154">
            <v>772009.28</v>
          </cell>
          <cell r="AP154">
            <v>0</v>
          </cell>
          <cell r="AQ154">
            <v>0</v>
          </cell>
          <cell r="AR154">
            <v>0</v>
          </cell>
          <cell r="AS154">
            <v>693379.99</v>
          </cell>
          <cell r="AT154">
            <v>0</v>
          </cell>
          <cell r="AU154">
            <v>0</v>
          </cell>
          <cell r="AV154">
            <v>318641.95</v>
          </cell>
          <cell r="AW154">
            <v>0</v>
          </cell>
          <cell r="AX154">
            <v>22799.05</v>
          </cell>
          <cell r="AY154">
            <v>0</v>
          </cell>
          <cell r="AZ154">
            <v>199305.06</v>
          </cell>
          <cell r="BA154">
            <v>389504.46</v>
          </cell>
          <cell r="BB154">
            <v>10228.129999999999</v>
          </cell>
          <cell r="BC154">
            <v>27764.84</v>
          </cell>
          <cell r="BD154">
            <v>0</v>
          </cell>
          <cell r="BE154">
            <v>18056.23</v>
          </cell>
          <cell r="BF154">
            <v>311059.96999999997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8105227.3699999992</v>
          </cell>
          <cell r="BM154">
            <v>7316.1335882800704</v>
          </cell>
          <cell r="BN154">
            <v>37.6</v>
          </cell>
          <cell r="BO154">
            <v>0</v>
          </cell>
          <cell r="BP154">
            <v>0</v>
          </cell>
          <cell r="BQ154">
            <v>0</v>
          </cell>
          <cell r="BR154">
            <v>31701.9</v>
          </cell>
          <cell r="BS154">
            <v>31739.5</v>
          </cell>
          <cell r="BT154">
            <v>0</v>
          </cell>
          <cell r="BU154">
            <v>0</v>
          </cell>
          <cell r="BV154">
            <v>491410.9</v>
          </cell>
          <cell r="BW154">
            <v>240278.68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9135.1</v>
          </cell>
          <cell r="CC154">
            <v>0</v>
          </cell>
          <cell r="CD154">
            <v>324207.90999999997</v>
          </cell>
          <cell r="CE154">
            <v>92226.74</v>
          </cell>
          <cell r="CF154">
            <v>133826.04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28947.07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405700.06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11451.43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35011.74</v>
          </cell>
          <cell r="DW154">
            <v>1803935.1700000002</v>
          </cell>
          <cell r="DX154">
            <v>1628.3109758482594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984392.06</v>
          </cell>
          <cell r="EU154">
            <v>888.55543286285524</v>
          </cell>
        </row>
        <row r="155">
          <cell r="A155" t="str">
            <v>26056</v>
          </cell>
          <cell r="B155" t="str">
            <v>Newport</v>
          </cell>
          <cell r="C155">
            <v>1102.7677777777776</v>
          </cell>
          <cell r="D155">
            <v>11034711.119999999</v>
          </cell>
          <cell r="E155">
            <v>10006.377899648462</v>
          </cell>
          <cell r="F155">
            <v>11145502.26</v>
          </cell>
          <cell r="G155">
            <v>10106.8443280594</v>
          </cell>
          <cell r="H155">
            <v>836010.89</v>
          </cell>
          <cell r="I155">
            <v>0</v>
          </cell>
          <cell r="J155">
            <v>0</v>
          </cell>
          <cell r="K155">
            <v>15826.57</v>
          </cell>
          <cell r="L155">
            <v>0</v>
          </cell>
          <cell r="M155">
            <v>0</v>
          </cell>
          <cell r="N155">
            <v>772.45407162382332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5519.1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115662.05</v>
          </cell>
          <cell r="AB155">
            <v>0</v>
          </cell>
          <cell r="AC155">
            <v>8089.54</v>
          </cell>
          <cell r="AD155">
            <v>0</v>
          </cell>
          <cell r="AE155">
            <v>35283.86</v>
          </cell>
          <cell r="AF155">
            <v>3939.45</v>
          </cell>
          <cell r="AG155">
            <v>12445</v>
          </cell>
          <cell r="AH155">
            <v>15190.03</v>
          </cell>
          <cell r="AI155">
            <v>23119.13</v>
          </cell>
          <cell r="AJ155">
            <v>10425.49</v>
          </cell>
          <cell r="AK155">
            <v>229673.65</v>
          </cell>
          <cell r="AL155">
            <v>208.27018582536269</v>
          </cell>
          <cell r="AM155">
            <v>5220285.26</v>
          </cell>
          <cell r="AN155">
            <v>161560.67000000001</v>
          </cell>
          <cell r="AO155">
            <v>265708.48</v>
          </cell>
          <cell r="AP155">
            <v>0</v>
          </cell>
          <cell r="AQ155">
            <v>0</v>
          </cell>
          <cell r="AR155">
            <v>0</v>
          </cell>
          <cell r="AS155">
            <v>720077.96</v>
          </cell>
          <cell r="AT155">
            <v>0</v>
          </cell>
          <cell r="AU155">
            <v>0</v>
          </cell>
          <cell r="AV155">
            <v>228725.37</v>
          </cell>
          <cell r="AW155">
            <v>0</v>
          </cell>
          <cell r="AX155">
            <v>43442.559999999998</v>
          </cell>
          <cell r="AY155">
            <v>0</v>
          </cell>
          <cell r="AZ155">
            <v>0</v>
          </cell>
          <cell r="BA155">
            <v>387652.39</v>
          </cell>
          <cell r="BB155">
            <v>10249.86</v>
          </cell>
          <cell r="BC155">
            <v>28980.71</v>
          </cell>
          <cell r="BD155">
            <v>0</v>
          </cell>
          <cell r="BE155">
            <v>16847.14</v>
          </cell>
          <cell r="BF155">
            <v>1005992.46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8089522.8599999994</v>
          </cell>
          <cell r="BM155">
            <v>7335.6539998851376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300974.71000000002</v>
          </cell>
          <cell r="BS155">
            <v>300974.71000000002</v>
          </cell>
          <cell r="BT155">
            <v>0</v>
          </cell>
          <cell r="BU155">
            <v>0</v>
          </cell>
          <cell r="BV155">
            <v>521645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274003.28000000003</v>
          </cell>
          <cell r="CB155">
            <v>15077.76</v>
          </cell>
          <cell r="CC155">
            <v>0</v>
          </cell>
          <cell r="CD155">
            <v>358454.34</v>
          </cell>
          <cell r="CE155">
            <v>127134.47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323363.46999999997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38849.410000000003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14965.85</v>
          </cell>
          <cell r="DW155">
            <v>1974468.29</v>
          </cell>
          <cell r="DX155">
            <v>1790.4660707250748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619764.96</v>
          </cell>
          <cell r="EU155">
            <v>562.00858647584721</v>
          </cell>
        </row>
        <row r="156">
          <cell r="A156" t="str">
            <v>30303</v>
          </cell>
          <cell r="B156" t="str">
            <v>Stevenson-Carson</v>
          </cell>
          <cell r="C156">
            <v>1095.9866666666667</v>
          </cell>
          <cell r="D156">
            <v>11990820.74</v>
          </cell>
          <cell r="E156">
            <v>10940.662970352438</v>
          </cell>
          <cell r="F156">
            <v>11959261.279999999</v>
          </cell>
          <cell r="G156">
            <v>10911.867492305259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2060</v>
          </cell>
          <cell r="P156">
            <v>0</v>
          </cell>
          <cell r="Q156">
            <v>0</v>
          </cell>
          <cell r="R156">
            <v>20537</v>
          </cell>
          <cell r="S156">
            <v>275</v>
          </cell>
          <cell r="T156">
            <v>0</v>
          </cell>
          <cell r="U156">
            <v>0</v>
          </cell>
          <cell r="V156">
            <v>5601.77</v>
          </cell>
          <cell r="W156">
            <v>0</v>
          </cell>
          <cell r="X156">
            <v>0</v>
          </cell>
          <cell r="Y156">
            <v>0</v>
          </cell>
          <cell r="Z156">
            <v>5150.05</v>
          </cell>
          <cell r="AA156">
            <v>127099.71</v>
          </cell>
          <cell r="AB156">
            <v>0</v>
          </cell>
          <cell r="AC156">
            <v>375966.3</v>
          </cell>
          <cell r="AD156">
            <v>0</v>
          </cell>
          <cell r="AE156">
            <v>2500</v>
          </cell>
          <cell r="AF156">
            <v>1386.21</v>
          </cell>
          <cell r="AG156">
            <v>2500</v>
          </cell>
          <cell r="AH156">
            <v>9872.65</v>
          </cell>
          <cell r="AI156">
            <v>10748.9</v>
          </cell>
          <cell r="AJ156">
            <v>27805.83</v>
          </cell>
          <cell r="AK156">
            <v>591503.41999999993</v>
          </cell>
          <cell r="AL156">
            <v>539.69946714680225</v>
          </cell>
          <cell r="AM156">
            <v>4033728.47</v>
          </cell>
          <cell r="AN156">
            <v>163595.9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823488.39</v>
          </cell>
          <cell r="AT156">
            <v>0</v>
          </cell>
          <cell r="AU156">
            <v>6373.56</v>
          </cell>
          <cell r="AV156">
            <v>130771.44</v>
          </cell>
          <cell r="AW156">
            <v>0</v>
          </cell>
          <cell r="AX156">
            <v>19569.02</v>
          </cell>
          <cell r="AY156">
            <v>0</v>
          </cell>
          <cell r="AZ156">
            <v>16481.3</v>
          </cell>
          <cell r="BA156">
            <v>342117.24</v>
          </cell>
          <cell r="BB156">
            <v>10345.43</v>
          </cell>
          <cell r="BC156">
            <v>28682.2</v>
          </cell>
          <cell r="BD156">
            <v>0</v>
          </cell>
          <cell r="BE156">
            <v>10200.280000000001</v>
          </cell>
          <cell r="BF156">
            <v>301711.90999999997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5887065.1399999997</v>
          </cell>
          <cell r="BM156">
            <v>5371.4751456830372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3803703.05</v>
          </cell>
          <cell r="BS156">
            <v>3803703.05</v>
          </cell>
          <cell r="BT156">
            <v>0</v>
          </cell>
          <cell r="BU156">
            <v>0</v>
          </cell>
          <cell r="BV156">
            <v>503937.24</v>
          </cell>
          <cell r="BW156">
            <v>0</v>
          </cell>
          <cell r="BX156">
            <v>0</v>
          </cell>
          <cell r="BY156">
            <v>0</v>
          </cell>
          <cell r="BZ156">
            <v>34129.360000000001</v>
          </cell>
          <cell r="CA156">
            <v>336063.24</v>
          </cell>
          <cell r="CB156">
            <v>13053.09</v>
          </cell>
          <cell r="CC156">
            <v>0</v>
          </cell>
          <cell r="CD156">
            <v>253801.22</v>
          </cell>
          <cell r="CE156">
            <v>54899.19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175944.72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282049.90000000002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23111.71</v>
          </cell>
          <cell r="DW156">
            <v>5480692.7199999997</v>
          </cell>
          <cell r="DX156">
            <v>5000.6928794754194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8963981.4199999999</v>
          </cell>
          <cell r="EU156">
            <v>8178.9146644119755</v>
          </cell>
        </row>
        <row r="157">
          <cell r="A157" t="str">
            <v>16049</v>
          </cell>
          <cell r="B157" t="str">
            <v>Chimacum</v>
          </cell>
          <cell r="C157">
            <v>1082.4355555555558</v>
          </cell>
          <cell r="D157">
            <v>11189178.220000001</v>
          </cell>
          <cell r="E157">
            <v>10337.038692578053</v>
          </cell>
          <cell r="F157">
            <v>11127726.43</v>
          </cell>
          <cell r="G157">
            <v>10280.266915556685</v>
          </cell>
          <cell r="H157">
            <v>1905278.71</v>
          </cell>
          <cell r="I157">
            <v>0</v>
          </cell>
          <cell r="J157">
            <v>0</v>
          </cell>
          <cell r="K157">
            <v>8189.19</v>
          </cell>
          <cell r="L157">
            <v>0</v>
          </cell>
          <cell r="M157">
            <v>0</v>
          </cell>
          <cell r="N157">
            <v>1767.7430219094383</v>
          </cell>
          <cell r="O157">
            <v>80855.240000000005</v>
          </cell>
          <cell r="P157">
            <v>4205.1099999999997</v>
          </cell>
          <cell r="Q157">
            <v>0</v>
          </cell>
          <cell r="R157">
            <v>0</v>
          </cell>
          <cell r="S157">
            <v>1200</v>
          </cell>
          <cell r="T157">
            <v>0</v>
          </cell>
          <cell r="U157">
            <v>0</v>
          </cell>
          <cell r="V157">
            <v>11873.66</v>
          </cell>
          <cell r="W157">
            <v>427.5</v>
          </cell>
          <cell r="X157">
            <v>0</v>
          </cell>
          <cell r="Y157">
            <v>0</v>
          </cell>
          <cell r="Z157">
            <v>15495.65</v>
          </cell>
          <cell r="AA157">
            <v>141953.92000000001</v>
          </cell>
          <cell r="AB157">
            <v>0</v>
          </cell>
          <cell r="AC157">
            <v>12586.33</v>
          </cell>
          <cell r="AD157">
            <v>0</v>
          </cell>
          <cell r="AE157">
            <v>9272.35</v>
          </cell>
          <cell r="AF157">
            <v>2064.2199999999998</v>
          </cell>
          <cell r="AG157">
            <v>6470.4</v>
          </cell>
          <cell r="AH157">
            <v>0</v>
          </cell>
          <cell r="AI157">
            <v>562.53</v>
          </cell>
          <cell r="AJ157">
            <v>13290.35</v>
          </cell>
          <cell r="AK157">
            <v>300257.26</v>
          </cell>
          <cell r="AL157">
            <v>277.39042611723352</v>
          </cell>
          <cell r="AM157">
            <v>4690979.18</v>
          </cell>
          <cell r="AN157">
            <v>185361.91</v>
          </cell>
          <cell r="AO157">
            <v>0</v>
          </cell>
          <cell r="AP157">
            <v>7780.6</v>
          </cell>
          <cell r="AQ157">
            <v>0</v>
          </cell>
          <cell r="AR157">
            <v>0</v>
          </cell>
          <cell r="AS157">
            <v>818415.18</v>
          </cell>
          <cell r="AT157">
            <v>0</v>
          </cell>
          <cell r="AU157">
            <v>0</v>
          </cell>
          <cell r="AV157">
            <v>125944.17</v>
          </cell>
          <cell r="AW157">
            <v>0</v>
          </cell>
          <cell r="AX157">
            <v>52364.9</v>
          </cell>
          <cell r="AY157">
            <v>0</v>
          </cell>
          <cell r="AZ157">
            <v>11530.72</v>
          </cell>
          <cell r="BA157">
            <v>397453.68</v>
          </cell>
          <cell r="BB157">
            <v>10049.049999999999</v>
          </cell>
          <cell r="BC157">
            <v>29164.26</v>
          </cell>
          <cell r="BD157">
            <v>0</v>
          </cell>
          <cell r="BE157">
            <v>11149.07</v>
          </cell>
          <cell r="BF157">
            <v>594313.85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6934506.5699999984</v>
          </cell>
          <cell r="BM157">
            <v>6406.392079795356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499265.24</v>
          </cell>
          <cell r="BS157">
            <v>499265.24</v>
          </cell>
          <cell r="BT157">
            <v>9000</v>
          </cell>
          <cell r="BU157">
            <v>0</v>
          </cell>
          <cell r="BV157">
            <v>509788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300098.09999999998</v>
          </cell>
          <cell r="CB157">
            <v>8766.31</v>
          </cell>
          <cell r="CC157">
            <v>0</v>
          </cell>
          <cell r="CD157">
            <v>174934.67</v>
          </cell>
          <cell r="CE157">
            <v>68734.97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173779.53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27814.15</v>
          </cell>
          <cell r="DG157">
            <v>0</v>
          </cell>
          <cell r="DH157">
            <v>0</v>
          </cell>
          <cell r="DI157">
            <v>0</v>
          </cell>
          <cell r="DJ157">
            <v>9752.61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20050.87</v>
          </cell>
          <cell r="DW157">
            <v>1801984.4500000002</v>
          </cell>
          <cell r="DX157">
            <v>1664.7498696355542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15849.91</v>
          </cell>
          <cell r="ED157">
            <v>0</v>
          </cell>
          <cell r="EE157">
            <v>157290.34</v>
          </cell>
          <cell r="EF157">
            <v>4365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5</v>
          </cell>
          <cell r="EO157">
            <v>0</v>
          </cell>
          <cell r="EP157">
            <v>0</v>
          </cell>
          <cell r="EQ157">
            <v>0</v>
          </cell>
          <cell r="ER157">
            <v>177510.25</v>
          </cell>
          <cell r="ES157">
            <v>163.99151809910157</v>
          </cell>
          <cell r="ET157">
            <v>941040.78</v>
          </cell>
          <cell r="EU157">
            <v>869.37349311018761</v>
          </cell>
        </row>
        <row r="158">
          <cell r="A158" t="str">
            <v>15204</v>
          </cell>
          <cell r="B158" t="str">
            <v>Coupeville</v>
          </cell>
          <cell r="C158">
            <v>1073.877777777778</v>
          </cell>
          <cell r="D158">
            <v>9920208.3800000008</v>
          </cell>
          <cell r="E158">
            <v>9237.7443553477005</v>
          </cell>
          <cell r="F158">
            <v>10304152.380000001</v>
          </cell>
          <cell r="G158">
            <v>9595.2748005670001</v>
          </cell>
          <cell r="H158">
            <v>1973922.26</v>
          </cell>
          <cell r="I158">
            <v>0</v>
          </cell>
          <cell r="J158">
            <v>0</v>
          </cell>
          <cell r="K158">
            <v>1194.6400000000001</v>
          </cell>
          <cell r="L158">
            <v>0</v>
          </cell>
          <cell r="M158">
            <v>3058.47</v>
          </cell>
          <cell r="N158">
            <v>1842.0861395358459</v>
          </cell>
          <cell r="O158">
            <v>11235</v>
          </cell>
          <cell r="P158">
            <v>0</v>
          </cell>
          <cell r="Q158">
            <v>0</v>
          </cell>
          <cell r="R158">
            <v>0</v>
          </cell>
          <cell r="S158">
            <v>1490</v>
          </cell>
          <cell r="T158">
            <v>3160</v>
          </cell>
          <cell r="U158">
            <v>0</v>
          </cell>
          <cell r="V158">
            <v>5593.93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192255.67</v>
          </cell>
          <cell r="AB158">
            <v>0</v>
          </cell>
          <cell r="AC158">
            <v>9977.6299999999992</v>
          </cell>
          <cell r="AD158">
            <v>0</v>
          </cell>
          <cell r="AE158">
            <v>62553.83</v>
          </cell>
          <cell r="AF158">
            <v>1977.37</v>
          </cell>
          <cell r="AG158">
            <v>23326.25</v>
          </cell>
          <cell r="AH158">
            <v>0</v>
          </cell>
          <cell r="AI158">
            <v>98732.34</v>
          </cell>
          <cell r="AJ158">
            <v>23482.59</v>
          </cell>
          <cell r="AK158">
            <v>433784.61000000004</v>
          </cell>
          <cell r="AL158">
            <v>403.94225392916633</v>
          </cell>
          <cell r="AM158">
            <v>4875246.46</v>
          </cell>
          <cell r="AN158">
            <v>150668.87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769290.87</v>
          </cell>
          <cell r="AT158">
            <v>0</v>
          </cell>
          <cell r="AU158">
            <v>0</v>
          </cell>
          <cell r="AV158">
            <v>88924.65</v>
          </cell>
          <cell r="AW158">
            <v>107816.86</v>
          </cell>
          <cell r="AX158">
            <v>18470.38</v>
          </cell>
          <cell r="AY158">
            <v>0</v>
          </cell>
          <cell r="AZ158">
            <v>22157.07</v>
          </cell>
          <cell r="BA158">
            <v>508532.23</v>
          </cell>
          <cell r="BB158">
            <v>0</v>
          </cell>
          <cell r="BC158">
            <v>28228.99</v>
          </cell>
          <cell r="BD158">
            <v>0</v>
          </cell>
          <cell r="BE158">
            <v>3705.95</v>
          </cell>
          <cell r="BF158">
            <v>245106.04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6818148.370000001</v>
          </cell>
          <cell r="BM158">
            <v>6349.0915922565155</v>
          </cell>
          <cell r="BN158">
            <v>0</v>
          </cell>
          <cell r="BO158">
            <v>15423.61</v>
          </cell>
          <cell r="BP158">
            <v>3007.77</v>
          </cell>
          <cell r="BQ158">
            <v>0</v>
          </cell>
          <cell r="BR158">
            <v>0</v>
          </cell>
          <cell r="BS158">
            <v>18431.38</v>
          </cell>
          <cell r="BT158">
            <v>0</v>
          </cell>
          <cell r="BU158">
            <v>0</v>
          </cell>
          <cell r="BV158">
            <v>487300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204373.94</v>
          </cell>
          <cell r="CB158">
            <v>5142.58</v>
          </cell>
          <cell r="CC158">
            <v>0</v>
          </cell>
          <cell r="CD158">
            <v>193808.7</v>
          </cell>
          <cell r="CE158">
            <v>45587.26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94310.13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23818.1</v>
          </cell>
          <cell r="DG158">
            <v>0</v>
          </cell>
          <cell r="DH158">
            <v>0</v>
          </cell>
          <cell r="DI158">
            <v>0</v>
          </cell>
          <cell r="DJ158">
            <v>1271.94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1074044.0299999998</v>
          </cell>
          <cell r="DX158">
            <v>1000.1548148454714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1185924.75</v>
          </cell>
          <cell r="EU158">
            <v>1104.3386636178334</v>
          </cell>
        </row>
        <row r="159">
          <cell r="A159" t="str">
            <v>24404</v>
          </cell>
          <cell r="B159" t="str">
            <v>Tonasket</v>
          </cell>
          <cell r="C159">
            <v>1036.4322222222222</v>
          </cell>
          <cell r="D159">
            <v>10490731.199999999</v>
          </cell>
          <cell r="E159">
            <v>10121.965503452549</v>
          </cell>
          <cell r="F159">
            <v>10432718.9</v>
          </cell>
          <cell r="G159">
            <v>10065.992427011897</v>
          </cell>
          <cell r="H159">
            <v>710546.65</v>
          </cell>
          <cell r="I159">
            <v>0</v>
          </cell>
          <cell r="J159">
            <v>11494.35</v>
          </cell>
          <cell r="K159">
            <v>3024.41</v>
          </cell>
          <cell r="L159">
            <v>0</v>
          </cell>
          <cell r="M159">
            <v>0</v>
          </cell>
          <cell r="N159">
            <v>699.57822079805828</v>
          </cell>
          <cell r="O159">
            <v>15224.66</v>
          </cell>
          <cell r="P159">
            <v>0</v>
          </cell>
          <cell r="Q159">
            <v>0</v>
          </cell>
          <cell r="R159">
            <v>24505</v>
          </cell>
          <cell r="S159">
            <v>0</v>
          </cell>
          <cell r="T159">
            <v>0</v>
          </cell>
          <cell r="U159">
            <v>0</v>
          </cell>
          <cell r="V159">
            <v>19317.900000000001</v>
          </cell>
          <cell r="W159">
            <v>26</v>
          </cell>
          <cell r="X159">
            <v>0</v>
          </cell>
          <cell r="Y159">
            <v>0</v>
          </cell>
          <cell r="Z159">
            <v>0</v>
          </cell>
          <cell r="AA159">
            <v>89009.919999999998</v>
          </cell>
          <cell r="AB159">
            <v>5215.58</v>
          </cell>
          <cell r="AC159">
            <v>4604.92</v>
          </cell>
          <cell r="AD159">
            <v>0</v>
          </cell>
          <cell r="AE159">
            <v>0</v>
          </cell>
          <cell r="AF159">
            <v>1105.71</v>
          </cell>
          <cell r="AG159">
            <v>19250</v>
          </cell>
          <cell r="AH159">
            <v>21596.03</v>
          </cell>
          <cell r="AI159">
            <v>54947.44</v>
          </cell>
          <cell r="AJ159">
            <v>0</v>
          </cell>
          <cell r="AK159">
            <v>254803.16</v>
          </cell>
          <cell r="AL159">
            <v>245.84642829192885</v>
          </cell>
          <cell r="AM159">
            <v>4779995.9800000004</v>
          </cell>
          <cell r="AN159">
            <v>89475.71</v>
          </cell>
          <cell r="AO159">
            <v>680175.8</v>
          </cell>
          <cell r="AP159">
            <v>0</v>
          </cell>
          <cell r="AQ159">
            <v>0</v>
          </cell>
          <cell r="AR159">
            <v>0</v>
          </cell>
          <cell r="AS159">
            <v>638710.68000000005</v>
          </cell>
          <cell r="AT159">
            <v>0</v>
          </cell>
          <cell r="AU159">
            <v>0</v>
          </cell>
          <cell r="AV159">
            <v>256056.86</v>
          </cell>
          <cell r="AW159">
            <v>0</v>
          </cell>
          <cell r="AX159">
            <v>41851</v>
          </cell>
          <cell r="AY159">
            <v>0</v>
          </cell>
          <cell r="AZ159">
            <v>84450.07</v>
          </cell>
          <cell r="BA159">
            <v>366559.56</v>
          </cell>
          <cell r="BB159">
            <v>9508.7900000000009</v>
          </cell>
          <cell r="BC159">
            <v>26639.599999999999</v>
          </cell>
          <cell r="BD159">
            <v>0</v>
          </cell>
          <cell r="BE159">
            <v>15282.08</v>
          </cell>
          <cell r="BF159">
            <v>550347.81000000006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7539053.9399999995</v>
          </cell>
          <cell r="BM159">
            <v>7274.0443401455204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149299.35999999999</v>
          </cell>
          <cell r="BS159">
            <v>149299.35999999999</v>
          </cell>
          <cell r="BT159">
            <v>0</v>
          </cell>
          <cell r="BU159">
            <v>0</v>
          </cell>
          <cell r="BV159">
            <v>461182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250048</v>
          </cell>
          <cell r="CB159">
            <v>12618</v>
          </cell>
          <cell r="CC159">
            <v>0</v>
          </cell>
          <cell r="CD159">
            <v>375096.87</v>
          </cell>
          <cell r="CE159">
            <v>156535.32999999999</v>
          </cell>
          <cell r="CF159">
            <v>43656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22631.98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16293.37</v>
          </cell>
          <cell r="CQ159">
            <v>302248.84999999998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31871.47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1821481.2300000004</v>
          </cell>
          <cell r="DX159">
            <v>1757.4533008000742</v>
          </cell>
          <cell r="DY159">
            <v>0</v>
          </cell>
          <cell r="DZ159">
            <v>32905.17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59409.99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92315.16</v>
          </cell>
          <cell r="ES159">
            <v>89.070136976315126</v>
          </cell>
          <cell r="ET159">
            <v>612760.87</v>
          </cell>
          <cell r="EU159">
            <v>591.22136195859946</v>
          </cell>
        </row>
        <row r="160">
          <cell r="A160" t="str">
            <v>20404</v>
          </cell>
          <cell r="B160" t="str">
            <v>Goldendale</v>
          </cell>
          <cell r="C160">
            <v>1022.5755555555555</v>
          </cell>
          <cell r="D160">
            <v>10060331.17</v>
          </cell>
          <cell r="E160">
            <v>9838.2277136815756</v>
          </cell>
          <cell r="F160">
            <v>10472039.689999999</v>
          </cell>
          <cell r="G160">
            <v>10240.846882273301</v>
          </cell>
          <cell r="H160">
            <v>1686809.87</v>
          </cell>
          <cell r="I160">
            <v>0</v>
          </cell>
          <cell r="J160">
            <v>28722.71</v>
          </cell>
          <cell r="K160">
            <v>38863.74</v>
          </cell>
          <cell r="L160">
            <v>0</v>
          </cell>
          <cell r="M160">
            <v>822.05</v>
          </cell>
          <cell r="N160">
            <v>1716.4681479662465</v>
          </cell>
          <cell r="O160">
            <v>100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881.44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117310.79</v>
          </cell>
          <cell r="AB160">
            <v>8345.86</v>
          </cell>
          <cell r="AC160">
            <v>4631.33</v>
          </cell>
          <cell r="AD160">
            <v>0</v>
          </cell>
          <cell r="AE160">
            <v>423.52</v>
          </cell>
          <cell r="AF160">
            <v>265.94</v>
          </cell>
          <cell r="AG160">
            <v>405.15</v>
          </cell>
          <cell r="AH160">
            <v>168539.12</v>
          </cell>
          <cell r="AI160">
            <v>27618.53</v>
          </cell>
          <cell r="AJ160">
            <v>15181.65</v>
          </cell>
          <cell r="AK160">
            <v>343703.32999999996</v>
          </cell>
          <cell r="AL160">
            <v>336.1153394804839</v>
          </cell>
          <cell r="AM160">
            <v>4685444.8099999996</v>
          </cell>
          <cell r="AN160">
            <v>161428.12</v>
          </cell>
          <cell r="AO160">
            <v>119170.2</v>
          </cell>
          <cell r="AP160">
            <v>0</v>
          </cell>
          <cell r="AQ160">
            <v>0</v>
          </cell>
          <cell r="AR160">
            <v>0</v>
          </cell>
          <cell r="AS160">
            <v>682665.36</v>
          </cell>
          <cell r="AT160">
            <v>0</v>
          </cell>
          <cell r="AU160">
            <v>0</v>
          </cell>
          <cell r="AV160">
            <v>190375.28</v>
          </cell>
          <cell r="AW160">
            <v>0</v>
          </cell>
          <cell r="AX160">
            <v>23492.54</v>
          </cell>
          <cell r="AY160">
            <v>0</v>
          </cell>
          <cell r="AZ160">
            <v>32213.66</v>
          </cell>
          <cell r="BA160">
            <v>367096.91</v>
          </cell>
          <cell r="BB160">
            <v>9441.66</v>
          </cell>
          <cell r="BC160">
            <v>27198.52</v>
          </cell>
          <cell r="BD160">
            <v>0</v>
          </cell>
          <cell r="BE160">
            <v>12755.65</v>
          </cell>
          <cell r="BF160">
            <v>281123.67</v>
          </cell>
          <cell r="BG160">
            <v>58599.32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6651005.7000000011</v>
          </cell>
          <cell r="BM160">
            <v>6504.1704389135075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22569.58</v>
          </cell>
          <cell r="BS160">
            <v>22569.58</v>
          </cell>
          <cell r="BT160">
            <v>0</v>
          </cell>
          <cell r="BU160">
            <v>0</v>
          </cell>
          <cell r="BV160">
            <v>465334</v>
          </cell>
          <cell r="BW160">
            <v>0</v>
          </cell>
          <cell r="BX160">
            <v>0</v>
          </cell>
          <cell r="BY160">
            <v>0</v>
          </cell>
          <cell r="BZ160">
            <v>3644.1</v>
          </cell>
          <cell r="CA160">
            <v>225138</v>
          </cell>
          <cell r="CB160">
            <v>17222</v>
          </cell>
          <cell r="CC160">
            <v>0</v>
          </cell>
          <cell r="CD160">
            <v>378198.71</v>
          </cell>
          <cell r="CE160">
            <v>134241.41</v>
          </cell>
          <cell r="CF160">
            <v>18601.099999999999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253790.69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139856.5</v>
          </cell>
          <cell r="DE160">
            <v>0</v>
          </cell>
          <cell r="DF160">
            <v>5683.17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1664279.26</v>
          </cell>
          <cell r="DX160">
            <v>1627.536714483472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3366.43</v>
          </cell>
          <cell r="EF160">
            <v>54466.6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57833.03</v>
          </cell>
          <cell r="ES160">
            <v>56.556241429592816</v>
          </cell>
          <cell r="ET160">
            <v>1235525.25</v>
          </cell>
          <cell r="EU160">
            <v>1208.2483717584576</v>
          </cell>
        </row>
        <row r="161">
          <cell r="A161" t="str">
            <v>24105</v>
          </cell>
          <cell r="B161" t="str">
            <v>Okanogan</v>
          </cell>
          <cell r="C161">
            <v>1017.2355555555557</v>
          </cell>
          <cell r="D161">
            <v>10321065.74</v>
          </cell>
          <cell r="E161">
            <v>10146.19050979124</v>
          </cell>
          <cell r="F161">
            <v>10314467.91</v>
          </cell>
          <cell r="G161">
            <v>10139.704470285478</v>
          </cell>
          <cell r="H161">
            <v>594868.27</v>
          </cell>
          <cell r="I161">
            <v>0</v>
          </cell>
          <cell r="J161">
            <v>10043.24</v>
          </cell>
          <cell r="K161">
            <v>498.96</v>
          </cell>
          <cell r="L161">
            <v>0</v>
          </cell>
          <cell r="M161">
            <v>0</v>
          </cell>
          <cell r="N161">
            <v>595.15268287034996</v>
          </cell>
          <cell r="O161">
            <v>1982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9235.74</v>
          </cell>
          <cell r="W161">
            <v>4329.18</v>
          </cell>
          <cell r="X161">
            <v>0</v>
          </cell>
          <cell r="Y161">
            <v>0</v>
          </cell>
          <cell r="Z161">
            <v>0</v>
          </cell>
          <cell r="AA161">
            <v>79631.759999999995</v>
          </cell>
          <cell r="AB161">
            <v>0</v>
          </cell>
          <cell r="AC161">
            <v>3102.91</v>
          </cell>
          <cell r="AD161">
            <v>0</v>
          </cell>
          <cell r="AE161">
            <v>12206.57</v>
          </cell>
          <cell r="AF161">
            <v>977.54</v>
          </cell>
          <cell r="AG161">
            <v>5252.38</v>
          </cell>
          <cell r="AH161">
            <v>24551.4</v>
          </cell>
          <cell r="AI161">
            <v>7039.44</v>
          </cell>
          <cell r="AJ161">
            <v>15787.77</v>
          </cell>
          <cell r="AK161">
            <v>164096.69</v>
          </cell>
          <cell r="AL161">
            <v>161.31631371298243</v>
          </cell>
          <cell r="AM161">
            <v>4494611.53</v>
          </cell>
          <cell r="AN161">
            <v>174478.19</v>
          </cell>
          <cell r="AO161">
            <v>701235.76</v>
          </cell>
          <cell r="AP161">
            <v>0</v>
          </cell>
          <cell r="AQ161">
            <v>0</v>
          </cell>
          <cell r="AR161">
            <v>427.44</v>
          </cell>
          <cell r="AS161">
            <v>688910.63</v>
          </cell>
          <cell r="AT161">
            <v>0</v>
          </cell>
          <cell r="AU161">
            <v>8672.9500000000007</v>
          </cell>
          <cell r="AV161">
            <v>177450.65</v>
          </cell>
          <cell r="AW161">
            <v>122564.26</v>
          </cell>
          <cell r="AX161">
            <v>172009.64</v>
          </cell>
          <cell r="AY161">
            <v>0</v>
          </cell>
          <cell r="AZ161">
            <v>68732.12</v>
          </cell>
          <cell r="BA161">
            <v>335461.25</v>
          </cell>
          <cell r="BB161">
            <v>2884.18</v>
          </cell>
          <cell r="BC161">
            <v>38969.050000000003</v>
          </cell>
          <cell r="BD161">
            <v>0</v>
          </cell>
          <cell r="BE161">
            <v>10024.64</v>
          </cell>
          <cell r="BF161">
            <v>312863.07</v>
          </cell>
          <cell r="BG161">
            <v>20725.650000000001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7330021.0100000007</v>
          </cell>
          <cell r="BM161">
            <v>7205.8246194479152</v>
          </cell>
          <cell r="BN161">
            <v>0</v>
          </cell>
          <cell r="BO161">
            <v>175747.52</v>
          </cell>
          <cell r="BP161">
            <v>6560</v>
          </cell>
          <cell r="BQ161">
            <v>0</v>
          </cell>
          <cell r="BR161">
            <v>148007.13</v>
          </cell>
          <cell r="BS161">
            <v>330314.65000000002</v>
          </cell>
          <cell r="BT161">
            <v>0</v>
          </cell>
          <cell r="BU161">
            <v>0</v>
          </cell>
          <cell r="BV161">
            <v>456869.16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284492.53000000003</v>
          </cell>
          <cell r="CB161">
            <v>12835.22</v>
          </cell>
          <cell r="CC161">
            <v>0</v>
          </cell>
          <cell r="CD161">
            <v>460416.77</v>
          </cell>
          <cell r="CE161">
            <v>113920.82</v>
          </cell>
          <cell r="CF161">
            <v>33361.519999999997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16598.64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215856.06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28021</v>
          </cell>
          <cell r="DB161">
            <v>0</v>
          </cell>
          <cell r="DC161">
            <v>0</v>
          </cell>
          <cell r="DD161">
            <v>102767.86</v>
          </cell>
          <cell r="DE161">
            <v>8480.5300000000007</v>
          </cell>
          <cell r="DF161">
            <v>24147.53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2088082.29</v>
          </cell>
          <cell r="DX161">
            <v>2052.7028165660304</v>
          </cell>
          <cell r="DY161">
            <v>12300</v>
          </cell>
          <cell r="DZ161">
            <v>38428.26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13555.85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61754</v>
          </cell>
          <cell r="EM161">
            <v>0</v>
          </cell>
          <cell r="EN161">
            <v>819.34</v>
          </cell>
          <cell r="EO161">
            <v>0</v>
          </cell>
          <cell r="EP161">
            <v>0</v>
          </cell>
          <cell r="EQ161">
            <v>0</v>
          </cell>
          <cell r="ER161">
            <v>126857.45</v>
          </cell>
          <cell r="ES161">
            <v>124.70803768820068</v>
          </cell>
          <cell r="ET161">
            <v>634112.27</v>
          </cell>
          <cell r="EU161">
            <v>623.36817321891999</v>
          </cell>
        </row>
        <row r="162">
          <cell r="A162" t="str">
            <v>33036</v>
          </cell>
          <cell r="B162" t="str">
            <v>Chewelah</v>
          </cell>
          <cell r="C162">
            <v>1003.6222222222221</v>
          </cell>
          <cell r="D162">
            <v>9650253.3800000008</v>
          </cell>
          <cell r="E162">
            <v>9615.4241768704487</v>
          </cell>
          <cell r="F162">
            <v>9925494.8399999999</v>
          </cell>
          <cell r="G162">
            <v>9889.6722494077021</v>
          </cell>
          <cell r="H162">
            <v>883694.14</v>
          </cell>
          <cell r="I162">
            <v>0</v>
          </cell>
          <cell r="J162">
            <v>0</v>
          </cell>
          <cell r="K162">
            <v>13353.18</v>
          </cell>
          <cell r="L162">
            <v>0</v>
          </cell>
          <cell r="M162">
            <v>0</v>
          </cell>
          <cell r="N162">
            <v>893.80974248832024</v>
          </cell>
          <cell r="O162">
            <v>6684</v>
          </cell>
          <cell r="P162">
            <v>958.67</v>
          </cell>
          <cell r="Q162">
            <v>0</v>
          </cell>
          <cell r="R162">
            <v>0</v>
          </cell>
          <cell r="S162">
            <v>3450</v>
          </cell>
          <cell r="T162">
            <v>0</v>
          </cell>
          <cell r="U162">
            <v>0</v>
          </cell>
          <cell r="V162">
            <v>1705.25</v>
          </cell>
          <cell r="W162">
            <v>0</v>
          </cell>
          <cell r="X162">
            <v>0</v>
          </cell>
          <cell r="Y162">
            <v>0</v>
          </cell>
          <cell r="Z162">
            <v>855.5</v>
          </cell>
          <cell r="AA162">
            <v>66204.63</v>
          </cell>
          <cell r="AB162">
            <v>3639.94</v>
          </cell>
          <cell r="AC162">
            <v>10927.4</v>
          </cell>
          <cell r="AD162">
            <v>0</v>
          </cell>
          <cell r="AE162">
            <v>0</v>
          </cell>
          <cell r="AF162">
            <v>1187.69</v>
          </cell>
          <cell r="AG162">
            <v>5770</v>
          </cell>
          <cell r="AH162">
            <v>0</v>
          </cell>
          <cell r="AI162">
            <v>11445.46</v>
          </cell>
          <cell r="AJ162">
            <v>21649.919999999998</v>
          </cell>
          <cell r="AK162">
            <v>134478.46000000002</v>
          </cell>
          <cell r="AL162">
            <v>133.99310718951358</v>
          </cell>
          <cell r="AM162">
            <v>4935665.3099999996</v>
          </cell>
          <cell r="AN162">
            <v>157307</v>
          </cell>
          <cell r="AO162">
            <v>481770.23999999999</v>
          </cell>
          <cell r="AP162">
            <v>0</v>
          </cell>
          <cell r="AQ162">
            <v>0</v>
          </cell>
          <cell r="AR162">
            <v>0</v>
          </cell>
          <cell r="AS162">
            <v>661651.15</v>
          </cell>
          <cell r="AT162">
            <v>0</v>
          </cell>
          <cell r="AU162">
            <v>0</v>
          </cell>
          <cell r="AV162">
            <v>194894.27</v>
          </cell>
          <cell r="AW162">
            <v>0</v>
          </cell>
          <cell r="AX162">
            <v>54156.3</v>
          </cell>
          <cell r="AY162">
            <v>0</v>
          </cell>
          <cell r="AZ162">
            <v>1571.98</v>
          </cell>
          <cell r="BA162">
            <v>370113.25</v>
          </cell>
          <cell r="BB162">
            <v>9377.5400000000009</v>
          </cell>
          <cell r="BC162">
            <v>35209.42</v>
          </cell>
          <cell r="BD162">
            <v>0</v>
          </cell>
          <cell r="BE162">
            <v>9793.02</v>
          </cell>
          <cell r="BF162">
            <v>458583.42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7370092.8999999994</v>
          </cell>
          <cell r="BM162">
            <v>7343.4931359741377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25408.35</v>
          </cell>
          <cell r="BS162">
            <v>25408.35</v>
          </cell>
          <cell r="BT162">
            <v>0</v>
          </cell>
          <cell r="BU162">
            <v>0</v>
          </cell>
          <cell r="BV162">
            <v>483419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209315.16</v>
          </cell>
          <cell r="CB162">
            <v>12456.99</v>
          </cell>
          <cell r="CC162">
            <v>0</v>
          </cell>
          <cell r="CD162">
            <v>264464.61</v>
          </cell>
          <cell r="CE162">
            <v>75226.350000000006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12063.37</v>
          </cell>
          <cell r="CQ162">
            <v>234539.72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41898.160000000003</v>
          </cell>
          <cell r="DF162">
            <v>22831.19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25659.52</v>
          </cell>
          <cell r="DW162">
            <v>1407282.42</v>
          </cell>
          <cell r="DX162">
            <v>1402.2033279454422</v>
          </cell>
          <cell r="DY162">
            <v>0</v>
          </cell>
          <cell r="DZ162">
            <v>0</v>
          </cell>
          <cell r="EA162">
            <v>7206</v>
          </cell>
          <cell r="EB162">
            <v>0</v>
          </cell>
          <cell r="EC162">
            <v>0</v>
          </cell>
          <cell r="ED162">
            <v>0</v>
          </cell>
          <cell r="EE162">
            <v>2511.5300000000002</v>
          </cell>
          <cell r="EF162">
            <v>106876.21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116593.74</v>
          </cell>
          <cell r="ES162">
            <v>116.1729358102872</v>
          </cell>
          <cell r="ET162">
            <v>1209156.8600000001</v>
          </cell>
          <cell r="EU162">
            <v>1204.7928326284793</v>
          </cell>
        </row>
        <row r="163">
          <cell r="A163">
            <v>37</v>
          </cell>
          <cell r="C163">
            <v>52688.283333333333</v>
          </cell>
          <cell r="D163">
            <v>511804399.59000003</v>
          </cell>
          <cell r="E163">
            <v>9713.8180865005725</v>
          </cell>
          <cell r="F163">
            <v>521859645.37999982</v>
          </cell>
          <cell r="G163">
            <v>9904.6621443034273</v>
          </cell>
          <cell r="H163">
            <v>64732787.390000001</v>
          </cell>
          <cell r="I163">
            <v>0</v>
          </cell>
          <cell r="J163">
            <v>132090.90999999997</v>
          </cell>
          <cell r="K163">
            <v>528038.30000000016</v>
          </cell>
          <cell r="L163">
            <v>9008.51</v>
          </cell>
          <cell r="M163">
            <v>39520.040000000008</v>
          </cell>
          <cell r="N163">
            <v>1242.0492946407755</v>
          </cell>
          <cell r="O163">
            <v>942973.84000000008</v>
          </cell>
          <cell r="P163">
            <v>23598.92</v>
          </cell>
          <cell r="Q163">
            <v>0</v>
          </cell>
          <cell r="R163">
            <v>405983.55999999994</v>
          </cell>
          <cell r="S163">
            <v>24450</v>
          </cell>
          <cell r="T163">
            <v>115087.91</v>
          </cell>
          <cell r="U163">
            <v>0</v>
          </cell>
          <cell r="V163">
            <v>368849.67</v>
          </cell>
          <cell r="W163">
            <v>165174.06999999995</v>
          </cell>
          <cell r="X163">
            <v>0</v>
          </cell>
          <cell r="Y163">
            <v>0</v>
          </cell>
          <cell r="Z163">
            <v>212587.17</v>
          </cell>
          <cell r="AA163">
            <v>6090151.0799999991</v>
          </cell>
          <cell r="AB163">
            <v>88149.710000000021</v>
          </cell>
          <cell r="AC163">
            <v>1121789.1499999997</v>
          </cell>
          <cell r="AD163">
            <v>31.68</v>
          </cell>
          <cell r="AE163">
            <v>734627.70999999985</v>
          </cell>
          <cell r="AF163">
            <v>107673.15</v>
          </cell>
          <cell r="AG163">
            <v>530951.80000000005</v>
          </cell>
          <cell r="AH163">
            <v>726922.15000000014</v>
          </cell>
          <cell r="AI163">
            <v>1289730.6899999997</v>
          </cell>
          <cell r="AJ163">
            <v>626597.67999999993</v>
          </cell>
          <cell r="AK163">
            <v>13575329.939999998</v>
          </cell>
          <cell r="AL163">
            <v>257.65367708253916</v>
          </cell>
          <cell r="AM163">
            <v>242988187.78000003</v>
          </cell>
          <cell r="AN163">
            <v>6997051.8800000008</v>
          </cell>
          <cell r="AO163">
            <v>20013412.640000001</v>
          </cell>
          <cell r="AP163">
            <v>864499.67</v>
          </cell>
          <cell r="AQ163">
            <v>7644.49</v>
          </cell>
          <cell r="AR163">
            <v>24181.23</v>
          </cell>
          <cell r="AS163">
            <v>32508067.959999997</v>
          </cell>
          <cell r="AT163">
            <v>0</v>
          </cell>
          <cell r="AU163">
            <v>65978.789999999994</v>
          </cell>
          <cell r="AV163">
            <v>8439407.8500000034</v>
          </cell>
          <cell r="AW163">
            <v>338969.51</v>
          </cell>
          <cell r="AX163">
            <v>2132250.84</v>
          </cell>
          <cell r="AY163">
            <v>-0.18</v>
          </cell>
          <cell r="AZ163">
            <v>4721101.03</v>
          </cell>
          <cell r="BA163">
            <v>18628329.260000002</v>
          </cell>
          <cell r="BB163">
            <v>438738.93999999994</v>
          </cell>
          <cell r="BC163">
            <v>1268677.1100000001</v>
          </cell>
          <cell r="BD163">
            <v>0</v>
          </cell>
          <cell r="BE163">
            <v>582925.68999999983</v>
          </cell>
          <cell r="BF163">
            <v>19128109.350000001</v>
          </cell>
          <cell r="BG163">
            <v>1140199.22</v>
          </cell>
          <cell r="BH163">
            <v>1931</v>
          </cell>
          <cell r="BI163">
            <v>0</v>
          </cell>
          <cell r="BJ163">
            <v>291740.12</v>
          </cell>
          <cell r="BK163">
            <v>0</v>
          </cell>
          <cell r="BL163">
            <v>360581404.17999995</v>
          </cell>
          <cell r="BM163">
            <v>6843.6734197387959</v>
          </cell>
          <cell r="BN163">
            <v>485908.77999999997</v>
          </cell>
          <cell r="BO163">
            <v>726642.46</v>
          </cell>
          <cell r="BP163">
            <v>78494.460000000006</v>
          </cell>
          <cell r="BQ163">
            <v>15787.54</v>
          </cell>
          <cell r="BR163">
            <v>6612179.5899999999</v>
          </cell>
          <cell r="BS163">
            <v>7919012.8300000001</v>
          </cell>
          <cell r="BT163">
            <v>307587</v>
          </cell>
          <cell r="BU163">
            <v>0</v>
          </cell>
          <cell r="BV163">
            <v>23936878.189999998</v>
          </cell>
          <cell r="BW163">
            <v>242818.97</v>
          </cell>
          <cell r="BX163">
            <v>0</v>
          </cell>
          <cell r="BY163">
            <v>0</v>
          </cell>
          <cell r="BZ163">
            <v>327102.95999999996</v>
          </cell>
          <cell r="CA163">
            <v>11222751.569999998</v>
          </cell>
          <cell r="CB163">
            <v>422596.23</v>
          </cell>
          <cell r="CC163">
            <v>0</v>
          </cell>
          <cell r="CD163">
            <v>11761578.960000001</v>
          </cell>
          <cell r="CE163">
            <v>3596378.6300000008</v>
          </cell>
          <cell r="CF163">
            <v>1356961.4500000002</v>
          </cell>
          <cell r="CG163">
            <v>852225.79999999993</v>
          </cell>
          <cell r="CH163">
            <v>13092</v>
          </cell>
          <cell r="CI163">
            <v>0</v>
          </cell>
          <cell r="CJ163">
            <v>6394.82</v>
          </cell>
          <cell r="CK163">
            <v>871545.07000000007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112003.54</v>
          </cell>
          <cell r="CQ163">
            <v>11338706.770000005</v>
          </cell>
          <cell r="CR163">
            <v>363955.64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258372.08000000002</v>
          </cell>
          <cell r="CX163">
            <v>0</v>
          </cell>
          <cell r="CY163">
            <v>0</v>
          </cell>
          <cell r="CZ163">
            <v>18951.45</v>
          </cell>
          <cell r="DA163">
            <v>173482</v>
          </cell>
          <cell r="DB163">
            <v>0</v>
          </cell>
          <cell r="DC163">
            <v>0</v>
          </cell>
          <cell r="DD163">
            <v>1416286.08</v>
          </cell>
          <cell r="DE163">
            <v>563935.47</v>
          </cell>
          <cell r="DF163">
            <v>406398.98000000004</v>
          </cell>
          <cell r="DG163">
            <v>5300</v>
          </cell>
          <cell r="DH163">
            <v>0</v>
          </cell>
          <cell r="DI163">
            <v>4285</v>
          </cell>
          <cell r="DJ163">
            <v>20819.78</v>
          </cell>
          <cell r="DK163">
            <v>0</v>
          </cell>
          <cell r="DL163">
            <v>0</v>
          </cell>
          <cell r="DM163">
            <v>0</v>
          </cell>
          <cell r="DN163">
            <v>7500</v>
          </cell>
          <cell r="DO163">
            <v>0</v>
          </cell>
          <cell r="DP163">
            <v>137311.72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911077.7699999999</v>
          </cell>
          <cell r="DW163">
            <v>78575310.76000002</v>
          </cell>
          <cell r="DX163">
            <v>1491.3241766275048</v>
          </cell>
          <cell r="DY163">
            <v>272853.25</v>
          </cell>
          <cell r="DZ163">
            <v>171863.94</v>
          </cell>
          <cell r="EA163">
            <v>73593.240000000005</v>
          </cell>
          <cell r="EB163">
            <v>0</v>
          </cell>
          <cell r="EC163">
            <v>68691.12</v>
          </cell>
          <cell r="ED163">
            <v>31634.66</v>
          </cell>
          <cell r="EE163">
            <v>779477.71000000008</v>
          </cell>
          <cell r="EF163">
            <v>439864.45</v>
          </cell>
          <cell r="EG163">
            <v>836846.91000000015</v>
          </cell>
          <cell r="EH163">
            <v>0</v>
          </cell>
          <cell r="EI163">
            <v>364225.73000000004</v>
          </cell>
          <cell r="EJ163">
            <v>0</v>
          </cell>
          <cell r="EK163">
            <v>0</v>
          </cell>
          <cell r="EL163">
            <v>299951.34999999998</v>
          </cell>
          <cell r="EM163">
            <v>0</v>
          </cell>
          <cell r="EN163">
            <v>2102.9900000000002</v>
          </cell>
          <cell r="EO163">
            <v>0</v>
          </cell>
          <cell r="EP163">
            <v>0</v>
          </cell>
          <cell r="EQ163">
            <v>345050</v>
          </cell>
          <cell r="ER163">
            <v>3686155.350000001</v>
          </cell>
          <cell r="ES163">
            <v>69.96157621381353</v>
          </cell>
          <cell r="ET163">
            <v>55222262.240000002</v>
          </cell>
          <cell r="EU163">
            <v>1048.0937837855793</v>
          </cell>
        </row>
        <row r="164">
          <cell r="A164" t="str">
            <v>08402</v>
          </cell>
          <cell r="B164" t="str">
            <v>Kalama</v>
          </cell>
          <cell r="C164">
            <v>992.06444444444458</v>
          </cell>
          <cell r="D164">
            <v>8223958.9800000004</v>
          </cell>
          <cell r="E164">
            <v>8289.7426936870143</v>
          </cell>
          <cell r="F164">
            <v>8300632.5300000003</v>
          </cell>
          <cell r="G164">
            <v>8367.029557891623</v>
          </cell>
          <cell r="H164">
            <v>1219413.47</v>
          </cell>
          <cell r="I164">
            <v>0</v>
          </cell>
          <cell r="J164">
            <v>0</v>
          </cell>
          <cell r="K164">
            <v>38341.58</v>
          </cell>
          <cell r="L164">
            <v>0</v>
          </cell>
          <cell r="M164">
            <v>0</v>
          </cell>
          <cell r="N164">
            <v>1267.8158732967615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1788.54</v>
          </cell>
          <cell r="W164">
            <v>968.09</v>
          </cell>
          <cell r="X164">
            <v>0</v>
          </cell>
          <cell r="Y164">
            <v>0</v>
          </cell>
          <cell r="Z164">
            <v>0</v>
          </cell>
          <cell r="AA164">
            <v>149284.16</v>
          </cell>
          <cell r="AB164">
            <v>258.3</v>
          </cell>
          <cell r="AC164">
            <v>5373.09</v>
          </cell>
          <cell r="AD164">
            <v>0</v>
          </cell>
          <cell r="AE164">
            <v>0</v>
          </cell>
          <cell r="AF164">
            <v>1621.93</v>
          </cell>
          <cell r="AG164">
            <v>9445</v>
          </cell>
          <cell r="AH164">
            <v>6015.02</v>
          </cell>
          <cell r="AI164">
            <v>11786</v>
          </cell>
          <cell r="AJ164">
            <v>0</v>
          </cell>
          <cell r="AK164">
            <v>186540.12999999998</v>
          </cell>
          <cell r="AL164">
            <v>188.03227052902025</v>
          </cell>
          <cell r="AM164">
            <v>4427956.84</v>
          </cell>
          <cell r="AN164">
            <v>112475.22</v>
          </cell>
          <cell r="AO164">
            <v>0</v>
          </cell>
          <cell r="AP164">
            <v>30.74</v>
          </cell>
          <cell r="AQ164">
            <v>0</v>
          </cell>
          <cell r="AR164">
            <v>0</v>
          </cell>
          <cell r="AS164">
            <v>644413.1</v>
          </cell>
          <cell r="AT164">
            <v>0</v>
          </cell>
          <cell r="AU164">
            <v>0</v>
          </cell>
          <cell r="AV164">
            <v>65709.77</v>
          </cell>
          <cell r="AW164">
            <v>0</v>
          </cell>
          <cell r="AX164">
            <v>16056.01</v>
          </cell>
          <cell r="AY164">
            <v>0</v>
          </cell>
          <cell r="AZ164">
            <v>0</v>
          </cell>
          <cell r="BA164">
            <v>347705.7</v>
          </cell>
          <cell r="BB164">
            <v>9272.19</v>
          </cell>
          <cell r="BC164">
            <v>24940.78</v>
          </cell>
          <cell r="BD164">
            <v>0</v>
          </cell>
          <cell r="BE164">
            <v>6215.86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5654776.21</v>
          </cell>
          <cell r="BM164">
            <v>5700.0089476714093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9819.74</v>
          </cell>
          <cell r="BS164">
            <v>9819.74</v>
          </cell>
          <cell r="BT164">
            <v>0</v>
          </cell>
          <cell r="BU164">
            <v>0</v>
          </cell>
          <cell r="BV164">
            <v>432513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311923</v>
          </cell>
          <cell r="CB164">
            <v>8375</v>
          </cell>
          <cell r="CC164">
            <v>0</v>
          </cell>
          <cell r="CD164">
            <v>205228.66</v>
          </cell>
          <cell r="CE164">
            <v>31689.63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110813.42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10570.01</v>
          </cell>
          <cell r="DW164">
            <v>1120932.46</v>
          </cell>
          <cell r="DX164">
            <v>1129.8988349771182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38148.68</v>
          </cell>
          <cell r="EM164">
            <v>0</v>
          </cell>
          <cell r="EN164">
            <v>0</v>
          </cell>
          <cell r="EO164">
            <v>0</v>
          </cell>
          <cell r="EP164">
            <v>42480</v>
          </cell>
          <cell r="EQ164">
            <v>0</v>
          </cell>
          <cell r="ER164">
            <v>80628.679999999993</v>
          </cell>
          <cell r="ES164">
            <v>81.273631417313823</v>
          </cell>
          <cell r="ET164">
            <v>612190.89</v>
          </cell>
          <cell r="EU164">
            <v>617.08782471568816</v>
          </cell>
        </row>
        <row r="165">
          <cell r="A165" t="str">
            <v>03053</v>
          </cell>
          <cell r="B165" t="str">
            <v>Finley</v>
          </cell>
          <cell r="C165">
            <v>936.66222222222211</v>
          </cell>
          <cell r="D165">
            <v>9845462.1199999992</v>
          </cell>
          <cell r="E165">
            <v>10511.219398431309</v>
          </cell>
          <cell r="F165">
            <v>9890206.0899999999</v>
          </cell>
          <cell r="G165">
            <v>10558.988988085353</v>
          </cell>
          <cell r="H165">
            <v>1331791.97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41279.279999999999</v>
          </cell>
          <cell r="N165">
            <v>1465.9193222743645</v>
          </cell>
          <cell r="O165">
            <v>1165.55</v>
          </cell>
          <cell r="P165">
            <v>0</v>
          </cell>
          <cell r="Q165">
            <v>0</v>
          </cell>
          <cell r="R165">
            <v>0</v>
          </cell>
          <cell r="S165">
            <v>2045</v>
          </cell>
          <cell r="T165">
            <v>0</v>
          </cell>
          <cell r="U165">
            <v>0</v>
          </cell>
          <cell r="V165">
            <v>1981.46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129911.99</v>
          </cell>
          <cell r="AB165">
            <v>0</v>
          </cell>
          <cell r="AC165">
            <v>6508.36</v>
          </cell>
          <cell r="AD165">
            <v>0</v>
          </cell>
          <cell r="AE165">
            <v>5030.5200000000004</v>
          </cell>
          <cell r="AF165">
            <v>975</v>
          </cell>
          <cell r="AG165">
            <v>6450</v>
          </cell>
          <cell r="AH165">
            <v>0</v>
          </cell>
          <cell r="AI165">
            <v>5744.46</v>
          </cell>
          <cell r="AJ165">
            <v>12546.14</v>
          </cell>
          <cell r="AK165">
            <v>172358.47999999998</v>
          </cell>
          <cell r="AL165">
            <v>184.01348523599162</v>
          </cell>
          <cell r="AM165">
            <v>4552720.58</v>
          </cell>
          <cell r="AN165">
            <v>123619.32</v>
          </cell>
          <cell r="AO165">
            <v>563092.76</v>
          </cell>
          <cell r="AP165">
            <v>0</v>
          </cell>
          <cell r="AQ165">
            <v>0</v>
          </cell>
          <cell r="AR165">
            <v>0</v>
          </cell>
          <cell r="AS165">
            <v>611924.26</v>
          </cell>
          <cell r="AT165">
            <v>0</v>
          </cell>
          <cell r="AU165">
            <v>0</v>
          </cell>
          <cell r="AV165">
            <v>202750.61</v>
          </cell>
          <cell r="AW165">
            <v>0</v>
          </cell>
          <cell r="AX165">
            <v>13951.27</v>
          </cell>
          <cell r="AY165">
            <v>0</v>
          </cell>
          <cell r="AZ165">
            <v>105585.2</v>
          </cell>
          <cell r="BA165">
            <v>331377.38</v>
          </cell>
          <cell r="BB165">
            <v>8692.43</v>
          </cell>
          <cell r="BC165">
            <v>25651.4</v>
          </cell>
          <cell r="BD165">
            <v>0</v>
          </cell>
          <cell r="BE165">
            <v>15956.59</v>
          </cell>
          <cell r="BF165">
            <v>383197.26</v>
          </cell>
          <cell r="BG165">
            <v>49354.12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6987873.1799999997</v>
          </cell>
          <cell r="BM165">
            <v>7460.3982249026094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428437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219178.27</v>
          </cell>
          <cell r="CB165">
            <v>5996.09</v>
          </cell>
          <cell r="CC165">
            <v>0</v>
          </cell>
          <cell r="CD165">
            <v>118363.55</v>
          </cell>
          <cell r="CE165">
            <v>48660.83</v>
          </cell>
          <cell r="CF165">
            <v>26422.59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18745.73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315825.58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6940.44</v>
          </cell>
          <cell r="DE165">
            <v>0</v>
          </cell>
          <cell r="DF165">
            <v>15267.37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2572.04</v>
          </cell>
          <cell r="DT165">
            <v>0</v>
          </cell>
          <cell r="DU165">
            <v>0</v>
          </cell>
          <cell r="DV165">
            <v>26655.85</v>
          </cell>
          <cell r="DW165">
            <v>1233065.3400000001</v>
          </cell>
          <cell r="DX165">
            <v>1316.4461112508247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123837.84</v>
          </cell>
          <cell r="EQ165">
            <v>0</v>
          </cell>
          <cell r="ER165">
            <v>123837.84</v>
          </cell>
          <cell r="ES165">
            <v>132.21184442156311</v>
          </cell>
          <cell r="ET165">
            <v>668167.23</v>
          </cell>
          <cell r="EU165">
            <v>713.34918196527633</v>
          </cell>
        </row>
        <row r="166">
          <cell r="A166" t="str">
            <v>32358</v>
          </cell>
          <cell r="B166" t="str">
            <v>Freeman</v>
          </cell>
          <cell r="C166">
            <v>929.42555555555555</v>
          </cell>
          <cell r="D166">
            <v>8550584.8000000007</v>
          </cell>
          <cell r="E166">
            <v>9199.8597939228894</v>
          </cell>
          <cell r="F166">
            <v>8801118.0899999999</v>
          </cell>
          <cell r="G166">
            <v>9469.4169289752444</v>
          </cell>
          <cell r="H166">
            <v>1166481.22</v>
          </cell>
          <cell r="I166">
            <v>0</v>
          </cell>
          <cell r="J166">
            <v>0</v>
          </cell>
          <cell r="K166">
            <v>1991.45</v>
          </cell>
          <cell r="L166">
            <v>0</v>
          </cell>
          <cell r="M166">
            <v>0</v>
          </cell>
          <cell r="N166">
            <v>1257.1987751095958</v>
          </cell>
          <cell r="O166">
            <v>77226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46740.22</v>
          </cell>
          <cell r="V166">
            <v>2343.8000000000002</v>
          </cell>
          <cell r="W166">
            <v>6602.25</v>
          </cell>
          <cell r="X166">
            <v>0</v>
          </cell>
          <cell r="Y166">
            <v>42448.18</v>
          </cell>
          <cell r="Z166">
            <v>0</v>
          </cell>
          <cell r="AA166">
            <v>164476.89000000001</v>
          </cell>
          <cell r="AB166">
            <v>0</v>
          </cell>
          <cell r="AC166">
            <v>7022.31</v>
          </cell>
          <cell r="AD166">
            <v>0</v>
          </cell>
          <cell r="AE166">
            <v>50</v>
          </cell>
          <cell r="AF166">
            <v>432.3</v>
          </cell>
          <cell r="AG166">
            <v>375</v>
          </cell>
          <cell r="AH166">
            <v>13019.94</v>
          </cell>
          <cell r="AI166">
            <v>20823.21</v>
          </cell>
          <cell r="AJ166">
            <v>0</v>
          </cell>
          <cell r="AK166">
            <v>381560.10000000003</v>
          </cell>
          <cell r="AL166">
            <v>410.53325650371858</v>
          </cell>
          <cell r="AM166">
            <v>4475327.5199999996</v>
          </cell>
          <cell r="AN166">
            <v>71540.160000000003</v>
          </cell>
          <cell r="AO166">
            <v>386968.84</v>
          </cell>
          <cell r="AP166">
            <v>0</v>
          </cell>
          <cell r="AQ166">
            <v>0</v>
          </cell>
          <cell r="AR166">
            <v>0</v>
          </cell>
          <cell r="AS166">
            <v>477110.16</v>
          </cell>
          <cell r="AT166">
            <v>0</v>
          </cell>
          <cell r="AU166">
            <v>3460.88</v>
          </cell>
          <cell r="AV166">
            <v>42356.28</v>
          </cell>
          <cell r="AW166">
            <v>0</v>
          </cell>
          <cell r="AX166">
            <v>23766.560000000001</v>
          </cell>
          <cell r="AY166">
            <v>0</v>
          </cell>
          <cell r="AZ166">
            <v>0</v>
          </cell>
          <cell r="BA166">
            <v>329335.44</v>
          </cell>
          <cell r="BB166">
            <v>8671.7800000000007</v>
          </cell>
          <cell r="BC166">
            <v>26529.31</v>
          </cell>
          <cell r="BD166">
            <v>0</v>
          </cell>
          <cell r="BE166">
            <v>7570.95</v>
          </cell>
          <cell r="BF166">
            <v>601219.28</v>
          </cell>
          <cell r="BG166">
            <v>7725.9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6461583.0600000005</v>
          </cell>
          <cell r="BM166">
            <v>6952.2330447839349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427318</v>
          </cell>
          <cell r="BW166">
            <v>0</v>
          </cell>
          <cell r="BX166">
            <v>0</v>
          </cell>
          <cell r="BY166">
            <v>0</v>
          </cell>
          <cell r="BZ166">
            <v>4083.35</v>
          </cell>
          <cell r="CA166">
            <v>135710.18</v>
          </cell>
          <cell r="CB166">
            <v>2000.04</v>
          </cell>
          <cell r="CC166">
            <v>0</v>
          </cell>
          <cell r="CD166">
            <v>46884.06</v>
          </cell>
          <cell r="CE166">
            <v>22300.13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91086.67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21448.57</v>
          </cell>
          <cell r="DW166">
            <v>750831.00000000012</v>
          </cell>
          <cell r="DX166">
            <v>807.8441522421856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1300.26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37371</v>
          </cell>
          <cell r="ER166">
            <v>38671.26</v>
          </cell>
          <cell r="ES166">
            <v>41.607700335810769</v>
          </cell>
          <cell r="ET166">
            <v>591713.61</v>
          </cell>
          <cell r="EU166">
            <v>636.64443748408519</v>
          </cell>
        </row>
        <row r="167">
          <cell r="A167" t="str">
            <v>34307</v>
          </cell>
          <cell r="B167" t="str">
            <v>Rainier</v>
          </cell>
          <cell r="C167">
            <v>925.17111111111103</v>
          </cell>
          <cell r="D167">
            <v>8518101.1099999994</v>
          </cell>
          <cell r="E167">
            <v>9207.0547898646983</v>
          </cell>
          <cell r="F167">
            <v>8266174.7999999998</v>
          </cell>
          <cell r="G167">
            <v>8934.7523941517138</v>
          </cell>
          <cell r="H167">
            <v>1151675.28</v>
          </cell>
          <cell r="I167">
            <v>0</v>
          </cell>
          <cell r="J167">
            <v>0</v>
          </cell>
          <cell r="K167">
            <v>26267.69</v>
          </cell>
          <cell r="L167">
            <v>0</v>
          </cell>
          <cell r="M167">
            <v>0</v>
          </cell>
          <cell r="N167">
            <v>1273.2163335551143</v>
          </cell>
          <cell r="O167">
            <v>346.75</v>
          </cell>
          <cell r="P167">
            <v>0</v>
          </cell>
          <cell r="Q167">
            <v>0</v>
          </cell>
          <cell r="R167">
            <v>13653</v>
          </cell>
          <cell r="S167">
            <v>0</v>
          </cell>
          <cell r="T167">
            <v>0</v>
          </cell>
          <cell r="U167">
            <v>0</v>
          </cell>
          <cell r="V167">
            <v>10341.98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113310.76</v>
          </cell>
          <cell r="AB167">
            <v>0</v>
          </cell>
          <cell r="AC167">
            <v>25345.96</v>
          </cell>
          <cell r="AD167">
            <v>0</v>
          </cell>
          <cell r="AE167">
            <v>1361.3</v>
          </cell>
          <cell r="AF167">
            <v>0</v>
          </cell>
          <cell r="AG167">
            <v>0</v>
          </cell>
          <cell r="AH167">
            <v>0</v>
          </cell>
          <cell r="AI167">
            <v>123789.08</v>
          </cell>
          <cell r="AJ167">
            <v>0</v>
          </cell>
          <cell r="AK167">
            <v>288148.82999999996</v>
          </cell>
          <cell r="AL167">
            <v>311.45463421781432</v>
          </cell>
          <cell r="AM167">
            <v>4277727.1399999997</v>
          </cell>
          <cell r="AN167">
            <v>75892.13</v>
          </cell>
          <cell r="AO167">
            <v>306122.48</v>
          </cell>
          <cell r="AP167">
            <v>0</v>
          </cell>
          <cell r="AQ167">
            <v>0</v>
          </cell>
          <cell r="AR167">
            <v>0</v>
          </cell>
          <cell r="AS167">
            <v>461899.85</v>
          </cell>
          <cell r="AT167">
            <v>0</v>
          </cell>
          <cell r="AU167">
            <v>0</v>
          </cell>
          <cell r="AV167">
            <v>85783.17</v>
          </cell>
          <cell r="AW167">
            <v>0</v>
          </cell>
          <cell r="AX167">
            <v>11840</v>
          </cell>
          <cell r="AY167">
            <v>0</v>
          </cell>
          <cell r="AZ167">
            <v>0</v>
          </cell>
          <cell r="BA167">
            <v>326358.52</v>
          </cell>
          <cell r="BB167">
            <v>8582.52</v>
          </cell>
          <cell r="BC167">
            <v>25363.24</v>
          </cell>
          <cell r="BD167">
            <v>0</v>
          </cell>
          <cell r="BE167">
            <v>8286.06</v>
          </cell>
          <cell r="BF167">
            <v>226149.94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5814005.0499999989</v>
          </cell>
          <cell r="BM167">
            <v>6284.248373273892</v>
          </cell>
          <cell r="BN167">
            <v>0</v>
          </cell>
          <cell r="BO167">
            <v>0</v>
          </cell>
          <cell r="BP167">
            <v>0</v>
          </cell>
          <cell r="BQ167">
            <v>2659.09</v>
          </cell>
          <cell r="BR167">
            <v>43.84</v>
          </cell>
          <cell r="BS167">
            <v>2702.9300000000003</v>
          </cell>
          <cell r="BT167">
            <v>4343.03</v>
          </cell>
          <cell r="BU167">
            <v>0</v>
          </cell>
          <cell r="BV167">
            <v>416597</v>
          </cell>
          <cell r="BW167">
            <v>0</v>
          </cell>
          <cell r="BX167">
            <v>0</v>
          </cell>
          <cell r="BY167">
            <v>0</v>
          </cell>
          <cell r="BZ167">
            <v>868.63</v>
          </cell>
          <cell r="CA167">
            <v>169516.06</v>
          </cell>
          <cell r="CB167">
            <v>0</v>
          </cell>
          <cell r="CC167">
            <v>0</v>
          </cell>
          <cell r="CD167">
            <v>121590.75</v>
          </cell>
          <cell r="CE167">
            <v>48722.78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148944.5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41942.14</v>
          </cell>
          <cell r="DF167">
            <v>0</v>
          </cell>
          <cell r="DG167">
            <v>0</v>
          </cell>
          <cell r="DH167">
            <v>5206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19724.14</v>
          </cell>
          <cell r="DW167">
            <v>980157.96000000008</v>
          </cell>
          <cell r="DX167">
            <v>1059.4342475986425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5919.99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5919.99</v>
          </cell>
          <cell r="ES167">
            <v>6.3988055062486939</v>
          </cell>
          <cell r="ET167">
            <v>364081.38</v>
          </cell>
          <cell r="EU167">
            <v>393.52869499215763</v>
          </cell>
        </row>
        <row r="168">
          <cell r="A168" t="str">
            <v>13146</v>
          </cell>
          <cell r="B168" t="str">
            <v>Warden</v>
          </cell>
          <cell r="C168">
            <v>924.8077777777778</v>
          </cell>
          <cell r="D168">
            <v>9483726</v>
          </cell>
          <cell r="E168">
            <v>10254.807785882231</v>
          </cell>
          <cell r="F168">
            <v>9922865.2400000002</v>
          </cell>
          <cell r="G168">
            <v>10729.651586455804</v>
          </cell>
          <cell r="H168">
            <v>863820.19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934.05376853087785</v>
          </cell>
          <cell r="O168">
            <v>0</v>
          </cell>
          <cell r="P168">
            <v>0</v>
          </cell>
          <cell r="Q168">
            <v>0</v>
          </cell>
          <cell r="R168">
            <v>8600</v>
          </cell>
          <cell r="S168">
            <v>0</v>
          </cell>
          <cell r="T168">
            <v>0</v>
          </cell>
          <cell r="U168">
            <v>0</v>
          </cell>
          <cell r="V168">
            <v>3715.25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48200.1</v>
          </cell>
          <cell r="AB168">
            <v>0</v>
          </cell>
          <cell r="AC168">
            <v>52610.83</v>
          </cell>
          <cell r="AD168">
            <v>0</v>
          </cell>
          <cell r="AE168">
            <v>1344.74</v>
          </cell>
          <cell r="AF168">
            <v>1325.78</v>
          </cell>
          <cell r="AG168">
            <v>2350</v>
          </cell>
          <cell r="AH168">
            <v>0</v>
          </cell>
          <cell r="AI168">
            <v>13182.16</v>
          </cell>
          <cell r="AJ168">
            <v>0</v>
          </cell>
          <cell r="AK168">
            <v>131328.85999999999</v>
          </cell>
          <cell r="AL168">
            <v>142.00665603783128</v>
          </cell>
          <cell r="AM168">
            <v>4397517.55</v>
          </cell>
          <cell r="AN168">
            <v>127619.16</v>
          </cell>
          <cell r="AO168">
            <v>700823.72</v>
          </cell>
          <cell r="AP168">
            <v>0</v>
          </cell>
          <cell r="AQ168">
            <v>0</v>
          </cell>
          <cell r="AR168">
            <v>0</v>
          </cell>
          <cell r="AS168">
            <v>565271.73</v>
          </cell>
          <cell r="AT168">
            <v>0</v>
          </cell>
          <cell r="AU168">
            <v>0</v>
          </cell>
          <cell r="AV168">
            <v>296838.40000000002</v>
          </cell>
          <cell r="AW168">
            <v>0</v>
          </cell>
          <cell r="AX168">
            <v>127732.41</v>
          </cell>
          <cell r="AY168">
            <v>0</v>
          </cell>
          <cell r="AZ168">
            <v>265324.07</v>
          </cell>
          <cell r="BA168">
            <v>323521.31</v>
          </cell>
          <cell r="BB168">
            <v>0</v>
          </cell>
          <cell r="BC168">
            <v>25256.82</v>
          </cell>
          <cell r="BD168">
            <v>0</v>
          </cell>
          <cell r="BE168">
            <v>39438.57</v>
          </cell>
          <cell r="BF168">
            <v>189243.85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7058587.5900000008</v>
          </cell>
          <cell r="BM168">
            <v>7632.4915940489745</v>
          </cell>
          <cell r="BN168">
            <v>711.01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711.01</v>
          </cell>
          <cell r="BT168">
            <v>541.59</v>
          </cell>
          <cell r="BU168">
            <v>0</v>
          </cell>
          <cell r="BV168">
            <v>401230.05</v>
          </cell>
          <cell r="BW168">
            <v>0</v>
          </cell>
          <cell r="BX168">
            <v>0</v>
          </cell>
          <cell r="BY168">
            <v>0</v>
          </cell>
          <cell r="BZ168">
            <v>19266.919999999998</v>
          </cell>
          <cell r="CA168">
            <v>193471.09</v>
          </cell>
          <cell r="CB168">
            <v>11055</v>
          </cell>
          <cell r="CC168">
            <v>0</v>
          </cell>
          <cell r="CD168">
            <v>324994.93</v>
          </cell>
          <cell r="CE168">
            <v>61312.43</v>
          </cell>
          <cell r="CF168">
            <v>74989.09</v>
          </cell>
          <cell r="CG168">
            <v>128787.94</v>
          </cell>
          <cell r="CH168">
            <v>0</v>
          </cell>
          <cell r="CI168">
            <v>0</v>
          </cell>
          <cell r="CJ168">
            <v>0</v>
          </cell>
          <cell r="CK168">
            <v>34229.46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404894.66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141971.91</v>
          </cell>
          <cell r="DE168">
            <v>42994.39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28678.13</v>
          </cell>
          <cell r="DW168">
            <v>1869128.5999999996</v>
          </cell>
          <cell r="DX168">
            <v>2021.0995678381209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1832790.75</v>
          </cell>
          <cell r="EU168">
            <v>1981.8072404235354</v>
          </cell>
        </row>
        <row r="169">
          <cell r="A169" t="str">
            <v>39209</v>
          </cell>
          <cell r="B169" t="str">
            <v>Mount Adams</v>
          </cell>
          <cell r="C169">
            <v>922.92444444444448</v>
          </cell>
          <cell r="D169">
            <v>12425710.41</v>
          </cell>
          <cell r="E169">
            <v>13463.410233412631</v>
          </cell>
          <cell r="F169">
            <v>12777422.810000001</v>
          </cell>
          <cell r="G169">
            <v>13844.494949628717</v>
          </cell>
          <cell r="H169">
            <v>102833.34</v>
          </cell>
          <cell r="I169">
            <v>0</v>
          </cell>
          <cell r="J169">
            <v>0</v>
          </cell>
          <cell r="K169">
            <v>1400.67</v>
          </cell>
          <cell r="L169">
            <v>0</v>
          </cell>
          <cell r="M169">
            <v>0</v>
          </cell>
          <cell r="N169">
            <v>112.9388333220969</v>
          </cell>
          <cell r="O169">
            <v>0</v>
          </cell>
          <cell r="P169">
            <v>0</v>
          </cell>
          <cell r="Q169">
            <v>0</v>
          </cell>
          <cell r="R169">
            <v>1852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48021.8</v>
          </cell>
          <cell r="AB169">
            <v>17127.03</v>
          </cell>
          <cell r="AC169">
            <v>57094.76</v>
          </cell>
          <cell r="AD169">
            <v>0</v>
          </cell>
          <cell r="AE169">
            <v>5450.51</v>
          </cell>
          <cell r="AF169">
            <v>1124.3800000000001</v>
          </cell>
          <cell r="AG169">
            <v>5847.37</v>
          </cell>
          <cell r="AH169">
            <v>0</v>
          </cell>
          <cell r="AI169">
            <v>6386.79</v>
          </cell>
          <cell r="AJ169">
            <v>8097.3</v>
          </cell>
          <cell r="AK169">
            <v>151001.94</v>
          </cell>
          <cell r="AL169">
            <v>163.61246135472749</v>
          </cell>
          <cell r="AM169">
            <v>4569063.2300000004</v>
          </cell>
          <cell r="AN169">
            <v>0</v>
          </cell>
          <cell r="AO169">
            <v>649361.07999999996</v>
          </cell>
          <cell r="AP169">
            <v>0</v>
          </cell>
          <cell r="AQ169">
            <v>0</v>
          </cell>
          <cell r="AR169">
            <v>23357.37</v>
          </cell>
          <cell r="AS169">
            <v>627080.44999999995</v>
          </cell>
          <cell r="AT169">
            <v>0</v>
          </cell>
          <cell r="AU169">
            <v>2907.25</v>
          </cell>
          <cell r="AV169">
            <v>299432.36</v>
          </cell>
          <cell r="AW169">
            <v>0</v>
          </cell>
          <cell r="AX169">
            <v>27286.62</v>
          </cell>
          <cell r="AY169">
            <v>0</v>
          </cell>
          <cell r="AZ169">
            <v>102537.47</v>
          </cell>
          <cell r="BA169">
            <v>324008.51</v>
          </cell>
          <cell r="BB169">
            <v>7723.56</v>
          </cell>
          <cell r="BC169">
            <v>0</v>
          </cell>
          <cell r="BD169">
            <v>0</v>
          </cell>
          <cell r="BE169">
            <v>19102.21</v>
          </cell>
          <cell r="BF169">
            <v>474532.71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7126392.8200000003</v>
          </cell>
          <cell r="BM169">
            <v>7721.53437141839</v>
          </cell>
          <cell r="BN169">
            <v>32.86</v>
          </cell>
          <cell r="BO169">
            <v>2976115.3</v>
          </cell>
          <cell r="BP169">
            <v>63720</v>
          </cell>
          <cell r="BQ169">
            <v>0</v>
          </cell>
          <cell r="BR169">
            <v>26434.98</v>
          </cell>
          <cell r="BS169">
            <v>3066303.1399999997</v>
          </cell>
          <cell r="BT169">
            <v>0</v>
          </cell>
          <cell r="BU169">
            <v>0</v>
          </cell>
          <cell r="BV169">
            <v>414890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230035.98</v>
          </cell>
          <cell r="CB169">
            <v>17467</v>
          </cell>
          <cell r="CC169">
            <v>0</v>
          </cell>
          <cell r="CD169">
            <v>727791.72</v>
          </cell>
          <cell r="CE169">
            <v>192608.09</v>
          </cell>
          <cell r="CF169">
            <v>5814.42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37217.839999999997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388526.91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119295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30549.77</v>
          </cell>
          <cell r="DW169">
            <v>5230499.8699999992</v>
          </cell>
          <cell r="DX169">
            <v>5667.3110149861777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165294.17000000001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165294.17000000001</v>
          </cell>
          <cell r="ES169">
            <v>179.09826854732302</v>
          </cell>
          <cell r="ET169">
            <v>2016121.98</v>
          </cell>
          <cell r="EU169">
            <v>2184.4929908792342</v>
          </cell>
        </row>
        <row r="170">
          <cell r="A170" t="str">
            <v>21237</v>
          </cell>
          <cell r="B170" t="str">
            <v>Toledo</v>
          </cell>
          <cell r="C170">
            <v>921.30222222222233</v>
          </cell>
          <cell r="D170">
            <v>8509654.1300000008</v>
          </cell>
          <cell r="E170">
            <v>9236.5500969641998</v>
          </cell>
          <cell r="F170">
            <v>8732363.0899999999</v>
          </cell>
          <cell r="G170">
            <v>9478.282890642713</v>
          </cell>
          <cell r="H170">
            <v>756352.2</v>
          </cell>
          <cell r="I170">
            <v>0</v>
          </cell>
          <cell r="J170">
            <v>0</v>
          </cell>
          <cell r="K170">
            <v>103356.71</v>
          </cell>
          <cell r="L170">
            <v>0</v>
          </cell>
          <cell r="M170">
            <v>0</v>
          </cell>
          <cell r="N170">
            <v>933.14537755737024</v>
          </cell>
          <cell r="O170">
            <v>4594</v>
          </cell>
          <cell r="P170">
            <v>0</v>
          </cell>
          <cell r="Q170">
            <v>0</v>
          </cell>
          <cell r="R170">
            <v>18238</v>
          </cell>
          <cell r="S170">
            <v>0</v>
          </cell>
          <cell r="T170">
            <v>0</v>
          </cell>
          <cell r="U170">
            <v>0</v>
          </cell>
          <cell r="V170">
            <v>2312.65</v>
          </cell>
          <cell r="W170">
            <v>4</v>
          </cell>
          <cell r="X170">
            <v>0</v>
          </cell>
          <cell r="Y170">
            <v>0</v>
          </cell>
          <cell r="Z170">
            <v>3367.65</v>
          </cell>
          <cell r="AA170">
            <v>117766.88</v>
          </cell>
          <cell r="AB170">
            <v>0</v>
          </cell>
          <cell r="AC170">
            <v>9141.4699999999993</v>
          </cell>
          <cell r="AD170">
            <v>1891.94</v>
          </cell>
          <cell r="AE170">
            <v>3770.57</v>
          </cell>
          <cell r="AF170">
            <v>2482.21</v>
          </cell>
          <cell r="AG170">
            <v>0</v>
          </cell>
          <cell r="AH170">
            <v>28921.7</v>
          </cell>
          <cell r="AI170">
            <v>5403</v>
          </cell>
          <cell r="AJ170">
            <v>21835.4</v>
          </cell>
          <cell r="AK170">
            <v>219729.47</v>
          </cell>
          <cell r="AL170">
            <v>238.49879518362894</v>
          </cell>
          <cell r="AM170">
            <v>4082462.55</v>
          </cell>
          <cell r="AN170">
            <v>125516.33</v>
          </cell>
          <cell r="AO170">
            <v>444409.72</v>
          </cell>
          <cell r="AP170">
            <v>0</v>
          </cell>
          <cell r="AQ170">
            <v>0</v>
          </cell>
          <cell r="AR170">
            <v>2342.9699999999998</v>
          </cell>
          <cell r="AS170">
            <v>651404.1</v>
          </cell>
          <cell r="AT170">
            <v>0</v>
          </cell>
          <cell r="AU170">
            <v>0</v>
          </cell>
          <cell r="AV170">
            <v>132699.4</v>
          </cell>
          <cell r="AW170">
            <v>0</v>
          </cell>
          <cell r="AX170">
            <v>17434.18</v>
          </cell>
          <cell r="AY170">
            <v>0</v>
          </cell>
          <cell r="AZ170">
            <v>18991.77</v>
          </cell>
          <cell r="BA170">
            <v>333107.65999999997</v>
          </cell>
          <cell r="BB170">
            <v>8471.0499999999993</v>
          </cell>
          <cell r="BC170">
            <v>25016.74</v>
          </cell>
          <cell r="BD170">
            <v>0</v>
          </cell>
          <cell r="BE170">
            <v>13634.89</v>
          </cell>
          <cell r="BF170">
            <v>379603.9</v>
          </cell>
          <cell r="BG170">
            <v>2775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6237870.2599999988</v>
          </cell>
          <cell r="BM170">
            <v>6770.7100987491112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168828.88</v>
          </cell>
          <cell r="BS170">
            <v>168828.88</v>
          </cell>
          <cell r="BT170">
            <v>0</v>
          </cell>
          <cell r="BU170">
            <v>0</v>
          </cell>
          <cell r="BV170">
            <v>414255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3292</v>
          </cell>
          <cell r="CB170">
            <v>7903.8</v>
          </cell>
          <cell r="CC170">
            <v>0</v>
          </cell>
          <cell r="CD170">
            <v>187958.89</v>
          </cell>
          <cell r="CE170">
            <v>93055.75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199058.61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12921.54</v>
          </cell>
          <cell r="DF170">
            <v>26617.65</v>
          </cell>
          <cell r="DG170">
            <v>190928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11047.49</v>
          </cell>
          <cell r="DW170">
            <v>1315867.6099999999</v>
          </cell>
          <cell r="DX170">
            <v>1428.2692239969508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949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237.84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98000</v>
          </cell>
          <cell r="ER170">
            <v>99186.84</v>
          </cell>
          <cell r="ES170">
            <v>107.65939515564924</v>
          </cell>
          <cell r="ET170">
            <v>846478.63</v>
          </cell>
          <cell r="EU170">
            <v>918.78496500123003</v>
          </cell>
        </row>
        <row r="171">
          <cell r="A171" t="str">
            <v>39120</v>
          </cell>
          <cell r="B171" t="str">
            <v>Mabton</v>
          </cell>
          <cell r="C171">
            <v>914.90888888888878</v>
          </cell>
          <cell r="D171">
            <v>9684352.6999999993</v>
          </cell>
          <cell r="E171">
            <v>10585.046027655457</v>
          </cell>
          <cell r="F171">
            <v>9851944.8699999992</v>
          </cell>
          <cell r="G171">
            <v>10768.225109239778</v>
          </cell>
          <cell r="H171">
            <v>195669.07</v>
          </cell>
          <cell r="I171">
            <v>0</v>
          </cell>
          <cell r="J171">
            <v>494.15</v>
          </cell>
          <cell r="K171">
            <v>0</v>
          </cell>
          <cell r="L171">
            <v>0</v>
          </cell>
          <cell r="M171">
            <v>0</v>
          </cell>
          <cell r="N171">
            <v>214.40738239873312</v>
          </cell>
          <cell r="O171">
            <v>0</v>
          </cell>
          <cell r="P171">
            <v>0</v>
          </cell>
          <cell r="Q171">
            <v>0</v>
          </cell>
          <cell r="R171">
            <v>6505</v>
          </cell>
          <cell r="S171">
            <v>0</v>
          </cell>
          <cell r="T171">
            <v>0</v>
          </cell>
          <cell r="U171">
            <v>0</v>
          </cell>
          <cell r="V171">
            <v>444.7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22479.41</v>
          </cell>
          <cell r="AB171">
            <v>0</v>
          </cell>
          <cell r="AC171">
            <v>42956.24</v>
          </cell>
          <cell r="AD171">
            <v>0</v>
          </cell>
          <cell r="AE171">
            <v>100751.03999999999</v>
          </cell>
          <cell r="AF171">
            <v>771.04</v>
          </cell>
          <cell r="AG171">
            <v>249.75</v>
          </cell>
          <cell r="AH171">
            <v>0</v>
          </cell>
          <cell r="AI171">
            <v>25084.95</v>
          </cell>
          <cell r="AJ171">
            <v>119484.86</v>
          </cell>
          <cell r="AK171">
            <v>318726.99000000005</v>
          </cell>
          <cell r="AL171">
            <v>348.37019715381507</v>
          </cell>
          <cell r="AM171">
            <v>4390953.9400000004</v>
          </cell>
          <cell r="AN171">
            <v>95432.71</v>
          </cell>
          <cell r="AO171">
            <v>902493.88</v>
          </cell>
          <cell r="AP171">
            <v>0</v>
          </cell>
          <cell r="AQ171">
            <v>0</v>
          </cell>
          <cell r="AR171">
            <v>0</v>
          </cell>
          <cell r="AS171">
            <v>493430.29</v>
          </cell>
          <cell r="AT171">
            <v>0</v>
          </cell>
          <cell r="AU171">
            <v>6779.95</v>
          </cell>
          <cell r="AV171">
            <v>391514.79</v>
          </cell>
          <cell r="AW171">
            <v>0</v>
          </cell>
          <cell r="AX171">
            <v>41092.86</v>
          </cell>
          <cell r="AY171">
            <v>0</v>
          </cell>
          <cell r="AZ171">
            <v>328629.96000000002</v>
          </cell>
          <cell r="BA171">
            <v>308418.15000000002</v>
          </cell>
          <cell r="BB171">
            <v>8486.9599999999991</v>
          </cell>
          <cell r="BC171">
            <v>24194.58</v>
          </cell>
          <cell r="BD171">
            <v>0</v>
          </cell>
          <cell r="BE171">
            <v>16244.14</v>
          </cell>
          <cell r="BF171">
            <v>143609.87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7151282.080000001</v>
          </cell>
          <cell r="BM171">
            <v>7816.3871472326346</v>
          </cell>
          <cell r="BN171">
            <v>30.98</v>
          </cell>
          <cell r="BO171">
            <v>25988.12</v>
          </cell>
          <cell r="BP171">
            <v>1852.23</v>
          </cell>
          <cell r="BQ171">
            <v>0</v>
          </cell>
          <cell r="BR171">
            <v>26323.35</v>
          </cell>
          <cell r="BS171">
            <v>54194.679999999993</v>
          </cell>
          <cell r="BT171">
            <v>2714.42</v>
          </cell>
          <cell r="BU171">
            <v>0</v>
          </cell>
          <cell r="BV171">
            <v>409709</v>
          </cell>
          <cell r="BW171">
            <v>0</v>
          </cell>
          <cell r="BX171">
            <v>0</v>
          </cell>
          <cell r="BY171">
            <v>0</v>
          </cell>
          <cell r="BZ171">
            <v>4411.7299999999996</v>
          </cell>
          <cell r="CA171">
            <v>188937.42</v>
          </cell>
          <cell r="CB171">
            <v>14136.62</v>
          </cell>
          <cell r="CC171">
            <v>0</v>
          </cell>
          <cell r="CD171">
            <v>521190.39</v>
          </cell>
          <cell r="CE171">
            <v>119071.08</v>
          </cell>
          <cell r="CF171">
            <v>196305.53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78962.429999999993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15988.97</v>
          </cell>
          <cell r="CQ171">
            <v>396911.25</v>
          </cell>
          <cell r="CR171">
            <v>434.86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129387.17</v>
          </cell>
          <cell r="DE171">
            <v>27802.080000000002</v>
          </cell>
          <cell r="DF171">
            <v>157.13999999999999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25457.81</v>
          </cell>
          <cell r="DW171">
            <v>2185772.5800000005</v>
          </cell>
          <cell r="DX171">
            <v>2389.0603824545988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2251133.92</v>
          </cell>
          <cell r="EU171">
            <v>2460.5006545885567</v>
          </cell>
        </row>
        <row r="172">
          <cell r="A172" t="str">
            <v>19404</v>
          </cell>
          <cell r="B172" t="str">
            <v>Cle Elum-Roslyn</v>
          </cell>
          <cell r="C172">
            <v>914.12</v>
          </cell>
          <cell r="D172">
            <v>8519128.0500000007</v>
          </cell>
          <cell r="E172">
            <v>9319.4854614273845</v>
          </cell>
          <cell r="F172">
            <v>8502106.9800000004</v>
          </cell>
          <cell r="G172">
            <v>9300.8652912090329</v>
          </cell>
          <cell r="H172">
            <v>1515676.32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1658.0715004594583</v>
          </cell>
          <cell r="O172">
            <v>35397.949999999997</v>
          </cell>
          <cell r="P172">
            <v>5907.43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2977.18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109064.12</v>
          </cell>
          <cell r="AB172">
            <v>0</v>
          </cell>
          <cell r="AC172">
            <v>31421.29</v>
          </cell>
          <cell r="AD172">
            <v>0</v>
          </cell>
          <cell r="AE172">
            <v>16115</v>
          </cell>
          <cell r="AF172">
            <v>1513.27</v>
          </cell>
          <cell r="AG172">
            <v>16478</v>
          </cell>
          <cell r="AH172">
            <v>0</v>
          </cell>
          <cell r="AI172">
            <v>74603.08</v>
          </cell>
          <cell r="AJ172">
            <v>18615.09</v>
          </cell>
          <cell r="AK172">
            <v>312092.41000000003</v>
          </cell>
          <cell r="AL172">
            <v>341.41295453550958</v>
          </cell>
          <cell r="AM172">
            <v>4252595.8499999996</v>
          </cell>
          <cell r="AN172">
            <v>71113.63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510925.05</v>
          </cell>
          <cell r="AT172">
            <v>0</v>
          </cell>
          <cell r="AU172">
            <v>0</v>
          </cell>
          <cell r="AV172">
            <v>62001.74</v>
          </cell>
          <cell r="AW172">
            <v>0</v>
          </cell>
          <cell r="AX172">
            <v>114942</v>
          </cell>
          <cell r="AY172">
            <v>0</v>
          </cell>
          <cell r="AZ172">
            <v>13674.07</v>
          </cell>
          <cell r="BA172">
            <v>329679.34999999998</v>
          </cell>
          <cell r="BB172">
            <v>8511.1</v>
          </cell>
          <cell r="BC172">
            <v>32168.080000000002</v>
          </cell>
          <cell r="BD172">
            <v>0</v>
          </cell>
          <cell r="BE172">
            <v>5536.2</v>
          </cell>
          <cell r="BF172">
            <v>315177.21999999997</v>
          </cell>
          <cell r="BG172">
            <v>10151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5726475.2899999991</v>
          </cell>
          <cell r="BM172">
            <v>6264.4677832232082</v>
          </cell>
          <cell r="BN172">
            <v>123.86</v>
          </cell>
          <cell r="BO172">
            <v>0</v>
          </cell>
          <cell r="BP172">
            <v>0</v>
          </cell>
          <cell r="BQ172">
            <v>0</v>
          </cell>
          <cell r="BR172">
            <v>70730.009999999995</v>
          </cell>
          <cell r="BS172">
            <v>70853.87</v>
          </cell>
          <cell r="BT172">
            <v>25945</v>
          </cell>
          <cell r="BU172">
            <v>0</v>
          </cell>
          <cell r="BV172">
            <v>415170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171409.14</v>
          </cell>
          <cell r="CB172">
            <v>5655</v>
          </cell>
          <cell r="CC172">
            <v>0</v>
          </cell>
          <cell r="CD172">
            <v>88470.45</v>
          </cell>
          <cell r="CE172">
            <v>26826.65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117483.62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10743.24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15305.99</v>
          </cell>
          <cell r="DW172">
            <v>947862.96</v>
          </cell>
          <cell r="DX172">
            <v>1036.9130529908546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567472.81999999995</v>
          </cell>
          <cell r="EU172">
            <v>620.78591432197084</v>
          </cell>
        </row>
        <row r="173">
          <cell r="A173" t="str">
            <v>25101</v>
          </cell>
          <cell r="B173" t="str">
            <v>Ocean Beach</v>
          </cell>
          <cell r="C173">
            <v>900.93444444444435</v>
          </cell>
          <cell r="D173">
            <v>10631354.390000001</v>
          </cell>
          <cell r="E173">
            <v>11800.364006013511</v>
          </cell>
          <cell r="F173">
            <v>10630578.460000001</v>
          </cell>
          <cell r="G173">
            <v>11799.502755780728</v>
          </cell>
          <cell r="H173">
            <v>1928114.66</v>
          </cell>
          <cell r="I173">
            <v>0</v>
          </cell>
          <cell r="J173">
            <v>1881.97</v>
          </cell>
          <cell r="K173">
            <v>9703.08</v>
          </cell>
          <cell r="L173">
            <v>0</v>
          </cell>
          <cell r="M173">
            <v>0</v>
          </cell>
          <cell r="N173">
            <v>2152.9865152354164</v>
          </cell>
          <cell r="O173">
            <v>20614.5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64.14</v>
          </cell>
          <cell r="X173">
            <v>0</v>
          </cell>
          <cell r="Y173">
            <v>0</v>
          </cell>
          <cell r="Z173">
            <v>0</v>
          </cell>
          <cell r="AA173">
            <v>72589.259999999995</v>
          </cell>
          <cell r="AB173">
            <v>115.14</v>
          </cell>
          <cell r="AC173">
            <v>7502.88</v>
          </cell>
          <cell r="AD173">
            <v>1294.54</v>
          </cell>
          <cell r="AE173">
            <v>64768.3</v>
          </cell>
          <cell r="AF173">
            <v>1815.73</v>
          </cell>
          <cell r="AG173">
            <v>5492.45</v>
          </cell>
          <cell r="AH173">
            <v>4918</v>
          </cell>
          <cell r="AI173">
            <v>7957.26</v>
          </cell>
          <cell r="AJ173">
            <v>8712</v>
          </cell>
          <cell r="AK173">
            <v>195844.20000000004</v>
          </cell>
          <cell r="AL173">
            <v>217.37896825641533</v>
          </cell>
          <cell r="AM173">
            <v>4179922.87</v>
          </cell>
          <cell r="AN173">
            <v>148445.32</v>
          </cell>
          <cell r="AO173">
            <v>0</v>
          </cell>
          <cell r="AP173">
            <v>0</v>
          </cell>
          <cell r="AQ173">
            <v>0</v>
          </cell>
          <cell r="AR173">
            <v>13855.46</v>
          </cell>
          <cell r="AS173">
            <v>855679.46</v>
          </cell>
          <cell r="AT173">
            <v>0</v>
          </cell>
          <cell r="AU173">
            <v>0</v>
          </cell>
          <cell r="AV173">
            <v>224901.3</v>
          </cell>
          <cell r="AW173">
            <v>0</v>
          </cell>
          <cell r="AX173">
            <v>187964.87</v>
          </cell>
          <cell r="AY173">
            <v>0</v>
          </cell>
          <cell r="AZ173">
            <v>31309.29</v>
          </cell>
          <cell r="BA173">
            <v>332444.92</v>
          </cell>
          <cell r="BB173">
            <v>8301.2900000000009</v>
          </cell>
          <cell r="BC173">
            <v>24689.91</v>
          </cell>
          <cell r="BD173">
            <v>0</v>
          </cell>
          <cell r="BE173">
            <v>11765.34</v>
          </cell>
          <cell r="BF173">
            <v>603882.77</v>
          </cell>
          <cell r="BG173">
            <v>49546.84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6672709.6400000006</v>
          </cell>
          <cell r="BM173">
            <v>7406.4319342509825</v>
          </cell>
          <cell r="BN173">
            <v>0</v>
          </cell>
          <cell r="BO173">
            <v>0</v>
          </cell>
          <cell r="BP173">
            <v>0</v>
          </cell>
          <cell r="BQ173">
            <v>6930.47</v>
          </cell>
          <cell r="BR173">
            <v>0</v>
          </cell>
          <cell r="BS173">
            <v>6930.47</v>
          </cell>
          <cell r="BT173">
            <v>0</v>
          </cell>
          <cell r="BU173">
            <v>0</v>
          </cell>
          <cell r="BV173">
            <v>404400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283039.51</v>
          </cell>
          <cell r="CB173">
            <v>11074</v>
          </cell>
          <cell r="CC173">
            <v>0</v>
          </cell>
          <cell r="CD173">
            <v>278626.09000000003</v>
          </cell>
          <cell r="CE173">
            <v>95638.92</v>
          </cell>
          <cell r="CF173">
            <v>48695.16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12152.28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9100.7199999999993</v>
          </cell>
          <cell r="CQ173">
            <v>270341.58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19545.080000000002</v>
          </cell>
          <cell r="DW173">
            <v>1439543.81</v>
          </cell>
          <cell r="DX173">
            <v>1597.8341364089879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252371.75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130409.35</v>
          </cell>
          <cell r="ER173">
            <v>382781.1</v>
          </cell>
          <cell r="ES173">
            <v>424.87120162892603</v>
          </cell>
          <cell r="ET173">
            <v>731201.77</v>
          </cell>
          <cell r="EU173">
            <v>811.60374598719113</v>
          </cell>
        </row>
        <row r="174">
          <cell r="A174" t="str">
            <v>36400</v>
          </cell>
          <cell r="B174" t="str">
            <v>Columbia (Walla Walla)</v>
          </cell>
          <cell r="C174">
            <v>885.56999999999994</v>
          </cell>
          <cell r="D174">
            <v>8861077.3200000003</v>
          </cell>
          <cell r="E174">
            <v>10006.072156915885</v>
          </cell>
          <cell r="F174">
            <v>9000753.4100000001</v>
          </cell>
          <cell r="G174">
            <v>10163.796662036881</v>
          </cell>
          <cell r="H174">
            <v>1713158.92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1934.5268245310931</v>
          </cell>
          <cell r="O174">
            <v>3240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1348.61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146085.76999999999</v>
          </cell>
          <cell r="AB174">
            <v>0</v>
          </cell>
          <cell r="AC174">
            <v>2701.59</v>
          </cell>
          <cell r="AD174">
            <v>0</v>
          </cell>
          <cell r="AE174">
            <v>2491.12</v>
          </cell>
          <cell r="AF174">
            <v>1559.47</v>
          </cell>
          <cell r="AG174">
            <v>118295.06</v>
          </cell>
          <cell r="AH174">
            <v>18993.16</v>
          </cell>
          <cell r="AI174">
            <v>99053.21</v>
          </cell>
          <cell r="AJ174">
            <v>22021.61</v>
          </cell>
          <cell r="AK174">
            <v>415789.6</v>
          </cell>
          <cell r="AL174">
            <v>469.51635669681673</v>
          </cell>
          <cell r="AM174">
            <v>4056151.61</v>
          </cell>
          <cell r="AN174">
            <v>119595.33</v>
          </cell>
          <cell r="AO174">
            <v>236402.04</v>
          </cell>
          <cell r="AP174">
            <v>0</v>
          </cell>
          <cell r="AQ174">
            <v>0</v>
          </cell>
          <cell r="AR174">
            <v>0</v>
          </cell>
          <cell r="AS174">
            <v>507206.82</v>
          </cell>
          <cell r="AT174">
            <v>0</v>
          </cell>
          <cell r="AU174">
            <v>0</v>
          </cell>
          <cell r="AV174">
            <v>95637.79</v>
          </cell>
          <cell r="AW174">
            <v>0</v>
          </cell>
          <cell r="AX174">
            <v>30240.35</v>
          </cell>
          <cell r="AY174">
            <v>0</v>
          </cell>
          <cell r="AZ174">
            <v>66245.100000000006</v>
          </cell>
          <cell r="BA174">
            <v>320827.39</v>
          </cell>
          <cell r="BB174">
            <v>8249.51</v>
          </cell>
          <cell r="BC174">
            <v>24803.8</v>
          </cell>
          <cell r="BD174">
            <v>0</v>
          </cell>
          <cell r="BE174">
            <v>10689.53</v>
          </cell>
          <cell r="BF174">
            <v>341215.91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5817265.1799999988</v>
          </cell>
          <cell r="BM174">
            <v>6568.9501451042825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316.54000000000002</v>
          </cell>
          <cell r="BS174">
            <v>316.54000000000002</v>
          </cell>
          <cell r="BT174">
            <v>2139.81</v>
          </cell>
          <cell r="BU174">
            <v>0</v>
          </cell>
          <cell r="BV174">
            <v>395022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196494.92</v>
          </cell>
          <cell r="CB174">
            <v>4927.78</v>
          </cell>
          <cell r="CC174">
            <v>0</v>
          </cell>
          <cell r="CD174">
            <v>118206.22</v>
          </cell>
          <cell r="CE174">
            <v>21446.560000000001</v>
          </cell>
          <cell r="CF174">
            <v>23074.43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9439.33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188906.46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806.58</v>
          </cell>
          <cell r="DF174">
            <v>8369.0300000000007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9179.81</v>
          </cell>
          <cell r="DT174">
            <v>0</v>
          </cell>
          <cell r="DU174">
            <v>0</v>
          </cell>
          <cell r="DV174">
            <v>24744.5</v>
          </cell>
          <cell r="DW174">
            <v>1003073.9700000001</v>
          </cell>
          <cell r="DX174">
            <v>1132.6873877841392</v>
          </cell>
          <cell r="DY174">
            <v>0</v>
          </cell>
          <cell r="DZ174">
            <v>12307.35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7174.39</v>
          </cell>
          <cell r="EM174">
            <v>0</v>
          </cell>
          <cell r="EN174">
            <v>55</v>
          </cell>
          <cell r="EO174">
            <v>0</v>
          </cell>
          <cell r="EP174">
            <v>31929</v>
          </cell>
          <cell r="EQ174">
            <v>0</v>
          </cell>
          <cell r="ER174">
            <v>51465.740000000005</v>
          </cell>
          <cell r="ES174">
            <v>58.115947920548358</v>
          </cell>
          <cell r="ET174">
            <v>313690.56</v>
          </cell>
          <cell r="EU174">
            <v>354.22446559842814</v>
          </cell>
        </row>
        <row r="175">
          <cell r="A175" t="str">
            <v>33070</v>
          </cell>
          <cell r="B175" t="str">
            <v>Valley</v>
          </cell>
          <cell r="C175">
            <v>872.00999999999988</v>
          </cell>
          <cell r="D175">
            <v>7913241.4800000004</v>
          </cell>
          <cell r="E175">
            <v>9074.7141431864329</v>
          </cell>
          <cell r="F175">
            <v>9375806.9299999997</v>
          </cell>
          <cell r="G175">
            <v>10751.948865265307</v>
          </cell>
          <cell r="H175">
            <v>140500.98000000001</v>
          </cell>
          <cell r="I175">
            <v>0</v>
          </cell>
          <cell r="J175">
            <v>0</v>
          </cell>
          <cell r="K175">
            <v>3852.01</v>
          </cell>
          <cell r="L175">
            <v>0</v>
          </cell>
          <cell r="M175">
            <v>0</v>
          </cell>
          <cell r="N175">
            <v>165.54052132429678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4946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24378.1</v>
          </cell>
          <cell r="AB175">
            <v>0</v>
          </cell>
          <cell r="AC175">
            <v>14159.85</v>
          </cell>
          <cell r="AD175">
            <v>0</v>
          </cell>
          <cell r="AE175">
            <v>5830</v>
          </cell>
          <cell r="AF175">
            <v>179.54</v>
          </cell>
          <cell r="AG175">
            <v>0</v>
          </cell>
          <cell r="AH175">
            <v>0</v>
          </cell>
          <cell r="AI175">
            <v>2381.81</v>
          </cell>
          <cell r="AJ175">
            <v>14492.89</v>
          </cell>
          <cell r="AK175">
            <v>66368.19</v>
          </cell>
          <cell r="AL175">
            <v>76.10943681838512</v>
          </cell>
          <cell r="AM175">
            <v>4099468.6</v>
          </cell>
          <cell r="AN175">
            <v>38629.760000000002</v>
          </cell>
          <cell r="AO175">
            <v>438732.36</v>
          </cell>
          <cell r="AP175">
            <v>0</v>
          </cell>
          <cell r="AQ175">
            <v>0</v>
          </cell>
          <cell r="AR175">
            <v>0</v>
          </cell>
          <cell r="AS175">
            <v>222958.66</v>
          </cell>
          <cell r="AT175">
            <v>0</v>
          </cell>
          <cell r="AU175">
            <v>0</v>
          </cell>
          <cell r="AV175">
            <v>124284.22</v>
          </cell>
          <cell r="AW175">
            <v>0</v>
          </cell>
          <cell r="AX175">
            <v>1413.13</v>
          </cell>
          <cell r="AY175">
            <v>0</v>
          </cell>
          <cell r="AZ175">
            <v>0</v>
          </cell>
          <cell r="BA175">
            <v>232357.87</v>
          </cell>
          <cell r="BB175">
            <v>8209.8700000000008</v>
          </cell>
          <cell r="BC175">
            <v>21621.72</v>
          </cell>
          <cell r="BD175">
            <v>0</v>
          </cell>
          <cell r="BE175">
            <v>5032.82</v>
          </cell>
          <cell r="BF175">
            <v>566529.69999999995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5759238.71</v>
          </cell>
          <cell r="BM175">
            <v>6604.5558078462409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21917.69</v>
          </cell>
          <cell r="BS175">
            <v>21917.69</v>
          </cell>
          <cell r="BT175">
            <v>0</v>
          </cell>
          <cell r="BU175">
            <v>0</v>
          </cell>
          <cell r="BV175">
            <v>348707.98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71483.91</v>
          </cell>
          <cell r="CB175">
            <v>0</v>
          </cell>
          <cell r="CC175">
            <v>0</v>
          </cell>
          <cell r="CD175">
            <v>94968.86</v>
          </cell>
          <cell r="CE175">
            <v>14097.66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78867.25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8891.99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32445.68</v>
          </cell>
          <cell r="DT175">
            <v>0</v>
          </cell>
          <cell r="DU175">
            <v>0</v>
          </cell>
          <cell r="DV175">
            <v>6498.41</v>
          </cell>
          <cell r="DW175">
            <v>677879.43</v>
          </cell>
          <cell r="DX175">
            <v>777.37575257164497</v>
          </cell>
          <cell r="DY175">
            <v>2503780.04</v>
          </cell>
          <cell r="DZ175">
            <v>0</v>
          </cell>
          <cell r="EA175">
            <v>0</v>
          </cell>
          <cell r="EB175">
            <v>0</v>
          </cell>
          <cell r="EC175">
            <v>9250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214937.57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2727967.61</v>
          </cell>
          <cell r="ES175">
            <v>3128.3673467047397</v>
          </cell>
          <cell r="ET175">
            <v>1871956.83</v>
          </cell>
          <cell r="EU175">
            <v>2146.7148656552108</v>
          </cell>
        </row>
        <row r="176">
          <cell r="A176" t="str">
            <v>21300</v>
          </cell>
          <cell r="B176" t="str">
            <v>Onalaska</v>
          </cell>
          <cell r="C176">
            <v>868.29555555555555</v>
          </cell>
          <cell r="D176">
            <v>8055378.9000000004</v>
          </cell>
          <cell r="E176">
            <v>9277.2315238282918</v>
          </cell>
          <cell r="F176">
            <v>8184310.29</v>
          </cell>
          <cell r="G176">
            <v>9425.7194311716703</v>
          </cell>
          <cell r="H176">
            <v>751882.47</v>
          </cell>
          <cell r="I176">
            <v>0</v>
          </cell>
          <cell r="J176">
            <v>0</v>
          </cell>
          <cell r="K176">
            <v>113778.99</v>
          </cell>
          <cell r="L176">
            <v>0</v>
          </cell>
          <cell r="M176">
            <v>0</v>
          </cell>
          <cell r="N176">
            <v>996.96636066060455</v>
          </cell>
          <cell r="O176">
            <v>0</v>
          </cell>
          <cell r="P176">
            <v>0</v>
          </cell>
          <cell r="Q176">
            <v>0</v>
          </cell>
          <cell r="R176">
            <v>16576</v>
          </cell>
          <cell r="S176">
            <v>0</v>
          </cell>
          <cell r="T176">
            <v>0</v>
          </cell>
          <cell r="U176">
            <v>0</v>
          </cell>
          <cell r="V176">
            <v>1156.5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102152.02</v>
          </cell>
          <cell r="AB176">
            <v>0</v>
          </cell>
          <cell r="AC176">
            <v>216.41</v>
          </cell>
          <cell r="AD176">
            <v>0</v>
          </cell>
          <cell r="AE176">
            <v>10.79</v>
          </cell>
          <cell r="AF176">
            <v>579.55999999999995</v>
          </cell>
          <cell r="AG176">
            <v>3736.72</v>
          </cell>
          <cell r="AH176">
            <v>10679.83</v>
          </cell>
          <cell r="AI176">
            <v>30317</v>
          </cell>
          <cell r="AJ176">
            <v>0</v>
          </cell>
          <cell r="AK176">
            <v>165424.82999999999</v>
          </cell>
          <cell r="AL176">
            <v>190.51673009446347</v>
          </cell>
          <cell r="AM176">
            <v>3717691.13</v>
          </cell>
          <cell r="AN176">
            <v>121577.61</v>
          </cell>
          <cell r="AO176">
            <v>419142</v>
          </cell>
          <cell r="AP176">
            <v>0</v>
          </cell>
          <cell r="AQ176">
            <v>0</v>
          </cell>
          <cell r="AR176">
            <v>0</v>
          </cell>
          <cell r="AS176">
            <v>543005.24</v>
          </cell>
          <cell r="AT176">
            <v>0</v>
          </cell>
          <cell r="AU176">
            <v>0</v>
          </cell>
          <cell r="AV176">
            <v>144150.49</v>
          </cell>
          <cell r="AW176">
            <v>0</v>
          </cell>
          <cell r="AX176">
            <v>6928.33</v>
          </cell>
          <cell r="AY176">
            <v>0</v>
          </cell>
          <cell r="AZ176">
            <v>14126.26</v>
          </cell>
          <cell r="BA176">
            <v>306000.07</v>
          </cell>
          <cell r="BB176">
            <v>8039.74</v>
          </cell>
          <cell r="BC176">
            <v>29964.75</v>
          </cell>
          <cell r="BD176">
            <v>0</v>
          </cell>
          <cell r="BE176">
            <v>23493.38</v>
          </cell>
          <cell r="BF176">
            <v>441002.01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5775121.0100000007</v>
          </cell>
          <cell r="BM176">
            <v>6651.1005072517555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155210.97</v>
          </cell>
          <cell r="BS176">
            <v>155210.97</v>
          </cell>
          <cell r="BT176">
            <v>0</v>
          </cell>
          <cell r="BU176">
            <v>0</v>
          </cell>
          <cell r="BV176">
            <v>381516</v>
          </cell>
          <cell r="BW176">
            <v>0</v>
          </cell>
          <cell r="BX176">
            <v>0</v>
          </cell>
          <cell r="BY176">
            <v>0</v>
          </cell>
          <cell r="BZ176">
            <v>21801.93</v>
          </cell>
          <cell r="CA176">
            <v>188448</v>
          </cell>
          <cell r="CB176">
            <v>8524.89</v>
          </cell>
          <cell r="CC176">
            <v>0</v>
          </cell>
          <cell r="CD176">
            <v>246263.62</v>
          </cell>
          <cell r="CE176">
            <v>93963.46</v>
          </cell>
          <cell r="CF176">
            <v>0</v>
          </cell>
          <cell r="CG176">
            <v>0</v>
          </cell>
          <cell r="CH176">
            <v>0</v>
          </cell>
          <cell r="CI176">
            <v>14000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9251.4</v>
          </cell>
          <cell r="CQ176">
            <v>191235.88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38052.949999999997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26858.89</v>
          </cell>
          <cell r="DW176">
            <v>1375127.9899999998</v>
          </cell>
          <cell r="DX176">
            <v>1583.7095804551955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2975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2975</v>
          </cell>
          <cell r="ES176">
            <v>3.4262527096508357</v>
          </cell>
          <cell r="ET176">
            <v>156439.06</v>
          </cell>
          <cell r="EU176">
            <v>180.16798427570745</v>
          </cell>
        </row>
        <row r="177">
          <cell r="A177" t="str">
            <v>28149</v>
          </cell>
          <cell r="B177" t="str">
            <v>San Juan Island</v>
          </cell>
          <cell r="C177">
            <v>865.43000000000006</v>
          </cell>
          <cell r="D177">
            <v>9149445.8499999996</v>
          </cell>
          <cell r="E177">
            <v>10572.138532290306</v>
          </cell>
          <cell r="F177">
            <v>9367036.7799999993</v>
          </cell>
          <cell r="G177">
            <v>10823.56375443421</v>
          </cell>
          <cell r="H177">
            <v>1556212.64</v>
          </cell>
          <cell r="I177">
            <v>0</v>
          </cell>
          <cell r="J177">
            <v>4137.2299999999996</v>
          </cell>
          <cell r="K177">
            <v>96.02</v>
          </cell>
          <cell r="L177">
            <v>0</v>
          </cell>
          <cell r="M177">
            <v>0</v>
          </cell>
          <cell r="N177">
            <v>1803.0873554186933</v>
          </cell>
          <cell r="O177">
            <v>61277.65</v>
          </cell>
          <cell r="P177">
            <v>0</v>
          </cell>
          <cell r="Q177">
            <v>0</v>
          </cell>
          <cell r="R177">
            <v>0</v>
          </cell>
          <cell r="S177">
            <v>2777.5</v>
          </cell>
          <cell r="T177">
            <v>0</v>
          </cell>
          <cell r="U177">
            <v>25533.89</v>
          </cell>
          <cell r="V177">
            <v>5004.78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191341.81</v>
          </cell>
          <cell r="AB177">
            <v>16644.009999999998</v>
          </cell>
          <cell r="AC177">
            <v>17165.07</v>
          </cell>
          <cell r="AD177">
            <v>0</v>
          </cell>
          <cell r="AE177">
            <v>648643.30000000005</v>
          </cell>
          <cell r="AF177">
            <v>2036.98</v>
          </cell>
          <cell r="AG177">
            <v>10627.34</v>
          </cell>
          <cell r="AH177">
            <v>27246.54</v>
          </cell>
          <cell r="AI177">
            <v>68793.570000000007</v>
          </cell>
          <cell r="AJ177">
            <v>35889.620000000003</v>
          </cell>
          <cell r="AK177">
            <v>1112982.06</v>
          </cell>
          <cell r="AL177">
            <v>1286.0451567428909</v>
          </cell>
          <cell r="AM177">
            <v>4252756.0199999996</v>
          </cell>
          <cell r="AN177">
            <v>93492.1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658852.63</v>
          </cell>
          <cell r="AT177">
            <v>0</v>
          </cell>
          <cell r="AU177">
            <v>0</v>
          </cell>
          <cell r="AV177">
            <v>75417.850000000006</v>
          </cell>
          <cell r="AW177">
            <v>0</v>
          </cell>
          <cell r="AX177">
            <v>16084.34</v>
          </cell>
          <cell r="AY177">
            <v>0</v>
          </cell>
          <cell r="AZ177">
            <v>27474.76</v>
          </cell>
          <cell r="BA177">
            <v>309392.55</v>
          </cell>
          <cell r="BB177">
            <v>8113.29</v>
          </cell>
          <cell r="BC177">
            <v>24699.87</v>
          </cell>
          <cell r="BD177">
            <v>0</v>
          </cell>
          <cell r="BE177">
            <v>4341.3900000000003</v>
          </cell>
          <cell r="BF177">
            <v>157956.25</v>
          </cell>
          <cell r="BG177">
            <v>2651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5631232.049999998</v>
          </cell>
          <cell r="BM177">
            <v>6506.8602313300871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411232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407785.1</v>
          </cell>
          <cell r="CB177">
            <v>2600.4499999999998</v>
          </cell>
          <cell r="CC177">
            <v>0</v>
          </cell>
          <cell r="CD177">
            <v>63390</v>
          </cell>
          <cell r="CE177">
            <v>35905.269999999997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85297.66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21179.43</v>
          </cell>
          <cell r="DE177">
            <v>0</v>
          </cell>
          <cell r="DF177">
            <v>20988.47</v>
          </cell>
          <cell r="DG177">
            <v>8998.4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1057376.78</v>
          </cell>
          <cell r="DX177">
            <v>1221.7935361612147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5000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5000</v>
          </cell>
          <cell r="ES177">
            <v>5.7774747813225789</v>
          </cell>
          <cell r="ET177">
            <v>558963.38</v>
          </cell>
          <cell r="EU177">
            <v>645.8793663265659</v>
          </cell>
        </row>
        <row r="178">
          <cell r="A178" t="str">
            <v>19403</v>
          </cell>
          <cell r="B178" t="str">
            <v>Kittitas</v>
          </cell>
          <cell r="C178">
            <v>843.11999999999989</v>
          </cell>
          <cell r="D178">
            <v>7379926.1799999997</v>
          </cell>
          <cell r="E178">
            <v>8753.1148353733752</v>
          </cell>
          <cell r="F178">
            <v>7305839.0499999998</v>
          </cell>
          <cell r="G178">
            <v>8665.2422549577768</v>
          </cell>
          <cell r="H178">
            <v>1004628.02</v>
          </cell>
          <cell r="I178">
            <v>0</v>
          </cell>
          <cell r="J178">
            <v>17.64</v>
          </cell>
          <cell r="K178">
            <v>0</v>
          </cell>
          <cell r="L178">
            <v>0</v>
          </cell>
          <cell r="M178">
            <v>0</v>
          </cell>
          <cell r="N178">
            <v>1191.5808663061014</v>
          </cell>
          <cell r="O178">
            <v>2830</v>
          </cell>
          <cell r="P178">
            <v>0</v>
          </cell>
          <cell r="Q178">
            <v>0</v>
          </cell>
          <cell r="R178">
            <v>2575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94192.7</v>
          </cell>
          <cell r="AB178">
            <v>9505.65</v>
          </cell>
          <cell r="AC178">
            <v>3367.83</v>
          </cell>
          <cell r="AD178">
            <v>0</v>
          </cell>
          <cell r="AE178">
            <v>150</v>
          </cell>
          <cell r="AF178">
            <v>247.61</v>
          </cell>
          <cell r="AG178">
            <v>54193.25</v>
          </cell>
          <cell r="AH178">
            <v>0</v>
          </cell>
          <cell r="AI178">
            <v>5470.66</v>
          </cell>
          <cell r="AJ178">
            <v>0</v>
          </cell>
          <cell r="AK178">
            <v>172532.69999999998</v>
          </cell>
          <cell r="AL178">
            <v>204.63599487617421</v>
          </cell>
          <cell r="AM178">
            <v>3737959.01</v>
          </cell>
          <cell r="AN178">
            <v>78432.479999999996</v>
          </cell>
          <cell r="AO178">
            <v>157201.51999999999</v>
          </cell>
          <cell r="AP178">
            <v>0</v>
          </cell>
          <cell r="AQ178">
            <v>0</v>
          </cell>
          <cell r="AR178">
            <v>0</v>
          </cell>
          <cell r="AS178">
            <v>480475.18</v>
          </cell>
          <cell r="AT178">
            <v>0</v>
          </cell>
          <cell r="AU178">
            <v>0</v>
          </cell>
          <cell r="AV178">
            <v>73072.5</v>
          </cell>
          <cell r="AW178">
            <v>131395.75</v>
          </cell>
          <cell r="AX178">
            <v>1200</v>
          </cell>
          <cell r="AY178">
            <v>0</v>
          </cell>
          <cell r="AZ178">
            <v>35831.14</v>
          </cell>
          <cell r="BA178">
            <v>269116.28000000003</v>
          </cell>
          <cell r="BB178">
            <v>6450.23</v>
          </cell>
          <cell r="BC178">
            <v>35748.480000000003</v>
          </cell>
          <cell r="BD178">
            <v>0</v>
          </cell>
          <cell r="BE178">
            <v>6416.65</v>
          </cell>
          <cell r="BF178">
            <v>211425.48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5224724.7000000011</v>
          </cell>
          <cell r="BM178">
            <v>6196.8933247936257</v>
          </cell>
          <cell r="BN178">
            <v>100.77</v>
          </cell>
          <cell r="BO178">
            <v>0</v>
          </cell>
          <cell r="BP178">
            <v>0</v>
          </cell>
          <cell r="BQ178">
            <v>0</v>
          </cell>
          <cell r="BR178">
            <v>76510.880000000005</v>
          </cell>
          <cell r="BS178">
            <v>76611.650000000009</v>
          </cell>
          <cell r="BT178">
            <v>0</v>
          </cell>
          <cell r="BU178">
            <v>0</v>
          </cell>
          <cell r="BV178">
            <v>373427</v>
          </cell>
          <cell r="BW178">
            <v>0</v>
          </cell>
          <cell r="BX178">
            <v>0</v>
          </cell>
          <cell r="BY178">
            <v>0</v>
          </cell>
          <cell r="BZ178">
            <v>25876.46</v>
          </cell>
          <cell r="CA178">
            <v>129542.46</v>
          </cell>
          <cell r="CB178">
            <v>0</v>
          </cell>
          <cell r="CC178">
            <v>0</v>
          </cell>
          <cell r="CD178">
            <v>106513.94</v>
          </cell>
          <cell r="CE178">
            <v>15600.19</v>
          </cell>
          <cell r="CF178">
            <v>0</v>
          </cell>
          <cell r="CG178">
            <v>0</v>
          </cell>
          <cell r="CH178">
            <v>7121.35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124075.61</v>
          </cell>
          <cell r="CR178">
            <v>45052.09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115.24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903935.99</v>
          </cell>
          <cell r="DX178">
            <v>1072.132068981877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278168.3</v>
          </cell>
          <cell r="EU178">
            <v>329.92729386089763</v>
          </cell>
        </row>
        <row r="179">
          <cell r="A179" t="str">
            <v>24111</v>
          </cell>
          <cell r="B179" t="str">
            <v>Brewster</v>
          </cell>
          <cell r="C179">
            <v>839.1144444444443</v>
          </cell>
          <cell r="D179">
            <v>9138991.4700000007</v>
          </cell>
          <cell r="E179">
            <v>10891.233645787956</v>
          </cell>
          <cell r="F179">
            <v>9519019.0099999998</v>
          </cell>
          <cell r="G179">
            <v>11344.124836633331</v>
          </cell>
          <cell r="H179">
            <v>765626.46</v>
          </cell>
          <cell r="I179">
            <v>0</v>
          </cell>
          <cell r="J179">
            <v>11487.94</v>
          </cell>
          <cell r="K179">
            <v>277.43</v>
          </cell>
          <cell r="L179">
            <v>0</v>
          </cell>
          <cell r="M179">
            <v>0</v>
          </cell>
          <cell r="N179">
            <v>926.4431510468047</v>
          </cell>
          <cell r="O179">
            <v>581</v>
          </cell>
          <cell r="P179">
            <v>7999.3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48.95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6057.5</v>
          </cell>
          <cell r="AB179">
            <v>0</v>
          </cell>
          <cell r="AC179">
            <v>2839.16</v>
          </cell>
          <cell r="AD179">
            <v>0</v>
          </cell>
          <cell r="AE179">
            <v>20525.740000000002</v>
          </cell>
          <cell r="AF179">
            <v>1489.85</v>
          </cell>
          <cell r="AG179">
            <v>2883</v>
          </cell>
          <cell r="AH179">
            <v>2582.9499999999998</v>
          </cell>
          <cell r="AI179">
            <v>5903.74</v>
          </cell>
          <cell r="AJ179">
            <v>0</v>
          </cell>
          <cell r="AK179">
            <v>50911.189999999995</v>
          </cell>
          <cell r="AL179">
            <v>60.672522487331229</v>
          </cell>
          <cell r="AM179">
            <v>4011541.41</v>
          </cell>
          <cell r="AN179">
            <v>141479.64000000001</v>
          </cell>
          <cell r="AO179">
            <v>680115.64</v>
          </cell>
          <cell r="AP179">
            <v>0</v>
          </cell>
          <cell r="AQ179">
            <v>0</v>
          </cell>
          <cell r="AR179">
            <v>0</v>
          </cell>
          <cell r="AS179">
            <v>604433.15</v>
          </cell>
          <cell r="AT179">
            <v>0</v>
          </cell>
          <cell r="AU179">
            <v>0</v>
          </cell>
          <cell r="AV179">
            <v>329362.18</v>
          </cell>
          <cell r="AW179">
            <v>0</v>
          </cell>
          <cell r="AX179">
            <v>105456.54</v>
          </cell>
          <cell r="AY179">
            <v>0</v>
          </cell>
          <cell r="AZ179">
            <v>296648.37</v>
          </cell>
          <cell r="BA179">
            <v>295184.98</v>
          </cell>
          <cell r="BB179">
            <v>0</v>
          </cell>
          <cell r="BC179">
            <v>24199.95</v>
          </cell>
          <cell r="BD179">
            <v>0</v>
          </cell>
          <cell r="BE179">
            <v>34924.46</v>
          </cell>
          <cell r="BF179">
            <v>171755.12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6695101.4400000004</v>
          </cell>
          <cell r="BM179">
            <v>7978.7703385712202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121830.2</v>
          </cell>
          <cell r="BS179">
            <v>121830.2</v>
          </cell>
          <cell r="BT179">
            <v>0</v>
          </cell>
          <cell r="BU179">
            <v>0</v>
          </cell>
          <cell r="BV179">
            <v>391984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212821.45</v>
          </cell>
          <cell r="CB179">
            <v>16551</v>
          </cell>
          <cell r="CC179">
            <v>0</v>
          </cell>
          <cell r="CD179">
            <v>440531.94</v>
          </cell>
          <cell r="CE179">
            <v>98258.65</v>
          </cell>
          <cell r="CF179">
            <v>152180.51999999999</v>
          </cell>
          <cell r="CG179">
            <v>128999.2</v>
          </cell>
          <cell r="CH179">
            <v>0</v>
          </cell>
          <cell r="CI179">
            <v>0</v>
          </cell>
          <cell r="CJ179">
            <v>0</v>
          </cell>
          <cell r="CK179">
            <v>63200.51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265313.98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6462.87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1898134.3199999998</v>
          </cell>
          <cell r="DX179">
            <v>2262.0684610627873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36002.61</v>
          </cell>
          <cell r="EF179">
            <v>0</v>
          </cell>
          <cell r="EG179">
            <v>5157.3</v>
          </cell>
          <cell r="EH179">
            <v>0</v>
          </cell>
          <cell r="EI179">
            <v>0</v>
          </cell>
          <cell r="EJ179">
            <v>14849.31</v>
          </cell>
          <cell r="EK179">
            <v>0</v>
          </cell>
          <cell r="EL179">
            <v>41471.01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97480.23000000001</v>
          </cell>
          <cell r="ES179">
            <v>116.17036346518753</v>
          </cell>
          <cell r="ET179">
            <v>695605.65</v>
          </cell>
          <cell r="EU179">
            <v>828.97589787116863</v>
          </cell>
        </row>
        <row r="180">
          <cell r="A180" t="str">
            <v>33212</v>
          </cell>
          <cell r="B180" t="str">
            <v>Kettle Falls</v>
          </cell>
          <cell r="C180">
            <v>769.85333333333347</v>
          </cell>
          <cell r="D180">
            <v>8230059.8200000003</v>
          </cell>
          <cell r="E180">
            <v>10690.425648175409</v>
          </cell>
          <cell r="F180">
            <v>7934365.6100000003</v>
          </cell>
          <cell r="G180">
            <v>10306.334033322362</v>
          </cell>
          <cell r="H180">
            <v>879271.47</v>
          </cell>
          <cell r="I180">
            <v>0</v>
          </cell>
          <cell r="J180">
            <v>0</v>
          </cell>
          <cell r="K180">
            <v>4705.24</v>
          </cell>
          <cell r="L180">
            <v>0</v>
          </cell>
          <cell r="M180">
            <v>0</v>
          </cell>
          <cell r="N180">
            <v>1148.2404137584645</v>
          </cell>
          <cell r="O180">
            <v>12347</v>
          </cell>
          <cell r="P180">
            <v>0</v>
          </cell>
          <cell r="Q180">
            <v>0</v>
          </cell>
          <cell r="R180">
            <v>0</v>
          </cell>
          <cell r="S180">
            <v>1090</v>
          </cell>
          <cell r="T180">
            <v>0</v>
          </cell>
          <cell r="U180">
            <v>0</v>
          </cell>
          <cell r="V180">
            <v>40</v>
          </cell>
          <cell r="W180">
            <v>7441.94</v>
          </cell>
          <cell r="X180">
            <v>0</v>
          </cell>
          <cell r="Y180">
            <v>0</v>
          </cell>
          <cell r="Z180">
            <v>0</v>
          </cell>
          <cell r="AA180">
            <v>68257.37</v>
          </cell>
          <cell r="AB180">
            <v>0</v>
          </cell>
          <cell r="AC180">
            <v>7192.97</v>
          </cell>
          <cell r="AD180">
            <v>0</v>
          </cell>
          <cell r="AE180">
            <v>21320.99</v>
          </cell>
          <cell r="AF180">
            <v>455.96</v>
          </cell>
          <cell r="AG180">
            <v>6650</v>
          </cell>
          <cell r="AH180">
            <v>21096.06</v>
          </cell>
          <cell r="AI180">
            <v>6923.85</v>
          </cell>
          <cell r="AJ180">
            <v>11176.79</v>
          </cell>
          <cell r="AK180">
            <v>163992.93000000002</v>
          </cell>
          <cell r="AL180">
            <v>213.01840610332704</v>
          </cell>
          <cell r="AM180">
            <v>3719463.56</v>
          </cell>
          <cell r="AN180">
            <v>107590.48</v>
          </cell>
          <cell r="AO180">
            <v>372387.64</v>
          </cell>
          <cell r="AP180">
            <v>0</v>
          </cell>
          <cell r="AQ180">
            <v>46406.78</v>
          </cell>
          <cell r="AR180">
            <v>0</v>
          </cell>
          <cell r="AS180">
            <v>466949.07</v>
          </cell>
          <cell r="AT180">
            <v>0</v>
          </cell>
          <cell r="AU180">
            <v>3537.07</v>
          </cell>
          <cell r="AV180">
            <v>150398.35999999999</v>
          </cell>
          <cell r="AW180">
            <v>0</v>
          </cell>
          <cell r="AX180">
            <v>10160.379999999999</v>
          </cell>
          <cell r="AY180">
            <v>0</v>
          </cell>
          <cell r="AZ180">
            <v>0</v>
          </cell>
          <cell r="BA180">
            <v>281264</v>
          </cell>
          <cell r="BB180">
            <v>7203.57</v>
          </cell>
          <cell r="BC180">
            <v>23519.29</v>
          </cell>
          <cell r="BD180">
            <v>0</v>
          </cell>
          <cell r="BE180">
            <v>11685.28</v>
          </cell>
          <cell r="BF180">
            <v>530336.94999999995</v>
          </cell>
          <cell r="BG180">
            <v>7218.96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5738121.3900000015</v>
          </cell>
          <cell r="BM180">
            <v>7453.525420426402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19663.59</v>
          </cell>
          <cell r="BS180">
            <v>19663.59</v>
          </cell>
          <cell r="BT180">
            <v>0</v>
          </cell>
          <cell r="BU180">
            <v>0</v>
          </cell>
          <cell r="BV180">
            <v>366789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154507.38</v>
          </cell>
          <cell r="CB180">
            <v>10571.08</v>
          </cell>
          <cell r="CC180">
            <v>0</v>
          </cell>
          <cell r="CD180">
            <v>253158.34</v>
          </cell>
          <cell r="CE180">
            <v>90231.74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179620.09</v>
          </cell>
          <cell r="CR180">
            <v>0</v>
          </cell>
          <cell r="CS180">
            <v>0</v>
          </cell>
          <cell r="CT180">
            <v>4649.26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42621.61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20458.71</v>
          </cell>
          <cell r="DW180">
            <v>1142270.8</v>
          </cell>
          <cell r="DX180">
            <v>1483.7511907029909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6003.78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6003.78</v>
          </cell>
          <cell r="ES180">
            <v>7.7986023311799633</v>
          </cell>
          <cell r="ET180">
            <v>344072.21</v>
          </cell>
          <cell r="EU180">
            <v>446.93215590848467</v>
          </cell>
        </row>
        <row r="181">
          <cell r="A181" t="str">
            <v>21014</v>
          </cell>
          <cell r="B181" t="str">
            <v>Napavine</v>
          </cell>
          <cell r="C181">
            <v>749.67222222222222</v>
          </cell>
          <cell r="D181">
            <v>6664262.7199999997</v>
          </cell>
          <cell r="E181">
            <v>8889.5686974307282</v>
          </cell>
          <cell r="F181">
            <v>6843547.3300000001</v>
          </cell>
          <cell r="G181">
            <v>9128.7193617951543</v>
          </cell>
          <cell r="H181">
            <v>521497.49</v>
          </cell>
          <cell r="I181">
            <v>0</v>
          </cell>
          <cell r="J181">
            <v>0</v>
          </cell>
          <cell r="K181">
            <v>2575.21</v>
          </cell>
          <cell r="L181">
            <v>0</v>
          </cell>
          <cell r="M181">
            <v>0</v>
          </cell>
          <cell r="N181">
            <v>699.06911909649409</v>
          </cell>
          <cell r="O181">
            <v>289</v>
          </cell>
          <cell r="P181">
            <v>0</v>
          </cell>
          <cell r="Q181">
            <v>0</v>
          </cell>
          <cell r="R181">
            <v>9040</v>
          </cell>
          <cell r="S181">
            <v>0</v>
          </cell>
          <cell r="T181">
            <v>0</v>
          </cell>
          <cell r="U181">
            <v>0</v>
          </cell>
          <cell r="V181">
            <v>10.9</v>
          </cell>
          <cell r="W181">
            <v>2102.9699999999998</v>
          </cell>
          <cell r="X181">
            <v>0</v>
          </cell>
          <cell r="Y181">
            <v>0</v>
          </cell>
          <cell r="Z181">
            <v>0</v>
          </cell>
          <cell r="AA181">
            <v>83666.58</v>
          </cell>
          <cell r="AB181">
            <v>1656</v>
          </cell>
          <cell r="AC181">
            <v>3513.48</v>
          </cell>
          <cell r="AD181">
            <v>0</v>
          </cell>
          <cell r="AE181">
            <v>7137.96</v>
          </cell>
          <cell r="AF181">
            <v>1026.3499999999999</v>
          </cell>
          <cell r="AG181">
            <v>567.5</v>
          </cell>
          <cell r="AH181">
            <v>0</v>
          </cell>
          <cell r="AI181">
            <v>5911.7</v>
          </cell>
          <cell r="AJ181">
            <v>8320.4699999999993</v>
          </cell>
          <cell r="AK181">
            <v>123242.91</v>
          </cell>
          <cell r="AL181">
            <v>164.395727021439</v>
          </cell>
          <cell r="AM181">
            <v>3608085.57</v>
          </cell>
          <cell r="AN181">
            <v>98275.520000000004</v>
          </cell>
          <cell r="AO181">
            <v>407205.8</v>
          </cell>
          <cell r="AP181">
            <v>131.38</v>
          </cell>
          <cell r="AQ181">
            <v>0</v>
          </cell>
          <cell r="AR181">
            <v>0</v>
          </cell>
          <cell r="AS181">
            <v>547615.31999999995</v>
          </cell>
          <cell r="AT181">
            <v>0</v>
          </cell>
          <cell r="AU181">
            <v>0</v>
          </cell>
          <cell r="AV181">
            <v>86062.14</v>
          </cell>
          <cell r="AW181">
            <v>0</v>
          </cell>
          <cell r="AX181">
            <v>5436.01</v>
          </cell>
          <cell r="AY181">
            <v>0</v>
          </cell>
          <cell r="AZ181">
            <v>0</v>
          </cell>
          <cell r="BA181">
            <v>261149.15</v>
          </cell>
          <cell r="BB181">
            <v>6907.65</v>
          </cell>
          <cell r="BC181">
            <v>23688.03</v>
          </cell>
          <cell r="BD181">
            <v>0</v>
          </cell>
          <cell r="BE181">
            <v>7429.16</v>
          </cell>
          <cell r="BF181">
            <v>157017.67000000001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5209003.4000000004</v>
          </cell>
          <cell r="BM181">
            <v>6948.3745636982094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135278.25</v>
          </cell>
          <cell r="BS181">
            <v>135278.25</v>
          </cell>
          <cell r="BT181">
            <v>0</v>
          </cell>
          <cell r="BU181">
            <v>0</v>
          </cell>
          <cell r="BV181">
            <v>364061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7619.99</v>
          </cell>
          <cell r="CB181">
            <v>10258.299999999999</v>
          </cell>
          <cell r="CC181">
            <v>0</v>
          </cell>
          <cell r="CD181">
            <v>110195.55</v>
          </cell>
          <cell r="CE181">
            <v>33748.480000000003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135531.79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3597.42</v>
          </cell>
          <cell r="DG181">
            <v>138603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11688.54</v>
          </cell>
          <cell r="DW181">
            <v>950582.32000000007</v>
          </cell>
          <cell r="DX181">
            <v>1267.997255096672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22106.53</v>
          </cell>
          <cell r="EG181">
            <v>6670.27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7869.2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36646</v>
          </cell>
          <cell r="ES181">
            <v>48.882696882341172</v>
          </cell>
          <cell r="ET181">
            <v>563996.6</v>
          </cell>
          <cell r="EU181">
            <v>752.32426023224957</v>
          </cell>
        </row>
        <row r="182">
          <cell r="A182" t="str">
            <v>21232</v>
          </cell>
          <cell r="B182" t="str">
            <v>Winlock</v>
          </cell>
          <cell r="C182">
            <v>747.14222222222224</v>
          </cell>
          <cell r="D182">
            <v>7360436.8499999996</v>
          </cell>
          <cell r="E182">
            <v>9851.4534864699253</v>
          </cell>
          <cell r="F182">
            <v>7414638.2999999998</v>
          </cell>
          <cell r="G182">
            <v>9923.998509877636</v>
          </cell>
          <cell r="H182">
            <v>493822.61</v>
          </cell>
          <cell r="I182">
            <v>0</v>
          </cell>
          <cell r="J182">
            <v>0</v>
          </cell>
          <cell r="K182">
            <v>10913.67</v>
          </cell>
          <cell r="L182">
            <v>0</v>
          </cell>
          <cell r="M182">
            <v>0</v>
          </cell>
          <cell r="N182">
            <v>675.55582456411685</v>
          </cell>
          <cell r="O182">
            <v>10165</v>
          </cell>
          <cell r="P182">
            <v>0</v>
          </cell>
          <cell r="Q182">
            <v>0</v>
          </cell>
          <cell r="R182">
            <v>360</v>
          </cell>
          <cell r="S182">
            <v>10600</v>
          </cell>
          <cell r="T182">
            <v>0</v>
          </cell>
          <cell r="U182">
            <v>0</v>
          </cell>
          <cell r="V182">
            <v>595.9</v>
          </cell>
          <cell r="W182">
            <v>1627.38</v>
          </cell>
          <cell r="X182">
            <v>0</v>
          </cell>
          <cell r="Y182">
            <v>0</v>
          </cell>
          <cell r="Z182">
            <v>0</v>
          </cell>
          <cell r="AA182">
            <v>73967.98</v>
          </cell>
          <cell r="AB182">
            <v>60</v>
          </cell>
          <cell r="AC182">
            <v>11773.78</v>
          </cell>
          <cell r="AD182">
            <v>0</v>
          </cell>
          <cell r="AE182">
            <v>400</v>
          </cell>
          <cell r="AF182">
            <v>1921.38</v>
          </cell>
          <cell r="AG182">
            <v>110</v>
          </cell>
          <cell r="AH182">
            <v>6730.72</v>
          </cell>
          <cell r="AI182">
            <v>1221.1400000000001</v>
          </cell>
          <cell r="AJ182">
            <v>0</v>
          </cell>
          <cell r="AK182">
            <v>119533.28</v>
          </cell>
          <cell r="AL182">
            <v>159.98731760128965</v>
          </cell>
          <cell r="AM182">
            <v>3268444.94</v>
          </cell>
          <cell r="AN182">
            <v>161874.73000000001</v>
          </cell>
          <cell r="AO182">
            <v>521628.88</v>
          </cell>
          <cell r="AP182">
            <v>107488.14</v>
          </cell>
          <cell r="AQ182">
            <v>0</v>
          </cell>
          <cell r="AR182">
            <v>0</v>
          </cell>
          <cell r="AS182">
            <v>515994.35</v>
          </cell>
          <cell r="AT182">
            <v>0</v>
          </cell>
          <cell r="AU182">
            <v>3492.65</v>
          </cell>
          <cell r="AV182">
            <v>129733.6</v>
          </cell>
          <cell r="AW182">
            <v>0</v>
          </cell>
          <cell r="AX182">
            <v>20983.96</v>
          </cell>
          <cell r="AY182">
            <v>0</v>
          </cell>
          <cell r="AZ182">
            <v>63758.09</v>
          </cell>
          <cell r="BA182">
            <v>278931.89</v>
          </cell>
          <cell r="BB182">
            <v>6932.13</v>
          </cell>
          <cell r="BC182">
            <v>30462.71</v>
          </cell>
          <cell r="BD182">
            <v>0</v>
          </cell>
          <cell r="BE182">
            <v>9337.61</v>
          </cell>
          <cell r="BF182">
            <v>341297.9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5460361.5800000001</v>
          </cell>
          <cell r="BM182">
            <v>7308.3295490372202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130645.89</v>
          </cell>
          <cell r="BS182">
            <v>130645.89</v>
          </cell>
          <cell r="BT182">
            <v>0</v>
          </cell>
          <cell r="BU182">
            <v>0</v>
          </cell>
          <cell r="BV182">
            <v>355563</v>
          </cell>
          <cell r="BW182">
            <v>0</v>
          </cell>
          <cell r="BX182">
            <v>0</v>
          </cell>
          <cell r="BY182">
            <v>0</v>
          </cell>
          <cell r="BZ182">
            <v>3941.79</v>
          </cell>
          <cell r="CA182">
            <v>2182.1999999999998</v>
          </cell>
          <cell r="CB182">
            <v>11423.13</v>
          </cell>
          <cell r="CC182">
            <v>0</v>
          </cell>
          <cell r="CD182">
            <v>229163.45</v>
          </cell>
          <cell r="CE182">
            <v>87980.14</v>
          </cell>
          <cell r="CF182">
            <v>64569.8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12867.76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196220.46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42667.39</v>
          </cell>
          <cell r="DF182">
            <v>3449.23</v>
          </cell>
          <cell r="DG182">
            <v>162027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11856.7</v>
          </cell>
          <cell r="DW182">
            <v>1314557.94</v>
          </cell>
          <cell r="DX182">
            <v>1759.4480687895209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11365.08</v>
          </cell>
          <cell r="EG182">
            <v>4084.14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15449.22</v>
          </cell>
          <cell r="ES182">
            <v>20.677749885489597</v>
          </cell>
          <cell r="ET182">
            <v>888139.62</v>
          </cell>
          <cell r="EU182">
            <v>1188.7156067266681</v>
          </cell>
        </row>
        <row r="183">
          <cell r="A183" t="str">
            <v>23402</v>
          </cell>
          <cell r="B183" t="str">
            <v>Pioneer</v>
          </cell>
          <cell r="C183">
            <v>726.49999999999989</v>
          </cell>
          <cell r="D183">
            <v>7239674.2800000003</v>
          </cell>
          <cell r="E183">
            <v>9965.1400963523756</v>
          </cell>
          <cell r="F183">
            <v>7768141.04</v>
          </cell>
          <cell r="G183">
            <v>10692.554769442535</v>
          </cell>
          <cell r="H183">
            <v>1662960.95</v>
          </cell>
          <cell r="I183">
            <v>0</v>
          </cell>
          <cell r="J183">
            <v>0</v>
          </cell>
          <cell r="K183">
            <v>10274.75</v>
          </cell>
          <cell r="L183">
            <v>0</v>
          </cell>
          <cell r="M183">
            <v>2771.85</v>
          </cell>
          <cell r="N183">
            <v>2306.9615278733659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2529.7399999999998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66750.67</v>
          </cell>
          <cell r="AB183">
            <v>245.67</v>
          </cell>
          <cell r="AC183">
            <v>1443.99</v>
          </cell>
          <cell r="AD183">
            <v>0</v>
          </cell>
          <cell r="AE183">
            <v>12387.24</v>
          </cell>
          <cell r="AF183">
            <v>1507.9</v>
          </cell>
          <cell r="AG183">
            <v>2760</v>
          </cell>
          <cell r="AH183">
            <v>0</v>
          </cell>
          <cell r="AI183">
            <v>-49.15</v>
          </cell>
          <cell r="AJ183">
            <v>0</v>
          </cell>
          <cell r="AK183">
            <v>87576.060000000012</v>
          </cell>
          <cell r="AL183">
            <v>120.54516173434277</v>
          </cell>
          <cell r="AM183">
            <v>3318833.77</v>
          </cell>
          <cell r="AN183">
            <v>70413.009999999995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580985.38</v>
          </cell>
          <cell r="AT183">
            <v>0</v>
          </cell>
          <cell r="AU183">
            <v>0</v>
          </cell>
          <cell r="AV183">
            <v>127404.61</v>
          </cell>
          <cell r="AW183">
            <v>0</v>
          </cell>
          <cell r="AX183">
            <v>9443.44</v>
          </cell>
          <cell r="AY183">
            <v>0</v>
          </cell>
          <cell r="AZ183">
            <v>0</v>
          </cell>
          <cell r="BA183">
            <v>244093.62</v>
          </cell>
          <cell r="BB183">
            <v>0</v>
          </cell>
          <cell r="BC183">
            <v>16115.64</v>
          </cell>
          <cell r="BD183">
            <v>0</v>
          </cell>
          <cell r="BE183">
            <v>9881.64</v>
          </cell>
          <cell r="BF183">
            <v>320815.3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4697986.4099999983</v>
          </cell>
          <cell r="BM183">
            <v>6466.6020784583607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26171.88</v>
          </cell>
          <cell r="BS183">
            <v>26171.88</v>
          </cell>
          <cell r="BT183">
            <v>0</v>
          </cell>
          <cell r="BU183">
            <v>0</v>
          </cell>
          <cell r="BV183">
            <v>324651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193451.63</v>
          </cell>
          <cell r="CB183">
            <v>0</v>
          </cell>
          <cell r="CC183">
            <v>0</v>
          </cell>
          <cell r="CD183">
            <v>420471.8</v>
          </cell>
          <cell r="CE183">
            <v>91248.7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170259.63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32471.38</v>
          </cell>
          <cell r="DF183">
            <v>5023.67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19982.25</v>
          </cell>
          <cell r="DW183">
            <v>1283731.9399999995</v>
          </cell>
          <cell r="DX183">
            <v>1767.0088644184441</v>
          </cell>
          <cell r="DY183">
            <v>546.4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2626.8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3405</v>
          </cell>
          <cell r="EK183">
            <v>16260.88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22839.08</v>
          </cell>
          <cell r="ES183">
            <v>31.437136958017902</v>
          </cell>
          <cell r="ET183">
            <v>677672.56</v>
          </cell>
          <cell r="EU183">
            <v>932.79086028905738</v>
          </cell>
        </row>
        <row r="184">
          <cell r="A184" t="str">
            <v>09075</v>
          </cell>
          <cell r="B184" t="str">
            <v>Bridgeport</v>
          </cell>
          <cell r="C184">
            <v>725.19999999999993</v>
          </cell>
          <cell r="D184">
            <v>7694311.4000000004</v>
          </cell>
          <cell r="E184">
            <v>10609.916436845009</v>
          </cell>
          <cell r="F184">
            <v>7893167.5</v>
          </cell>
          <cell r="G184">
            <v>10884.125068946498</v>
          </cell>
          <cell r="H184">
            <v>112184.07</v>
          </cell>
          <cell r="I184">
            <v>0</v>
          </cell>
          <cell r="J184">
            <v>60.74</v>
          </cell>
          <cell r="K184">
            <v>0</v>
          </cell>
          <cell r="L184">
            <v>0</v>
          </cell>
          <cell r="M184">
            <v>0</v>
          </cell>
          <cell r="N184">
            <v>154.77773028130173</v>
          </cell>
          <cell r="O184">
            <v>0</v>
          </cell>
          <cell r="P184">
            <v>0</v>
          </cell>
          <cell r="Q184">
            <v>0</v>
          </cell>
          <cell r="R184">
            <v>3925</v>
          </cell>
          <cell r="S184">
            <v>0</v>
          </cell>
          <cell r="T184">
            <v>0</v>
          </cell>
          <cell r="U184">
            <v>0</v>
          </cell>
          <cell r="V184">
            <v>36646.76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2573.1999999999998</v>
          </cell>
          <cell r="AB184">
            <v>18999.97</v>
          </cell>
          <cell r="AC184">
            <v>674.18</v>
          </cell>
          <cell r="AD184">
            <v>0</v>
          </cell>
          <cell r="AE184">
            <v>5828.9</v>
          </cell>
          <cell r="AF184">
            <v>439.25</v>
          </cell>
          <cell r="AG184">
            <v>1495</v>
          </cell>
          <cell r="AH184">
            <v>0</v>
          </cell>
          <cell r="AI184">
            <v>12957.16</v>
          </cell>
          <cell r="AJ184">
            <v>0</v>
          </cell>
          <cell r="AK184">
            <v>83539.42</v>
          </cell>
          <cell r="AL184">
            <v>115.19500827357972</v>
          </cell>
          <cell r="AM184">
            <v>3631159.85</v>
          </cell>
          <cell r="AN184">
            <v>88876.62</v>
          </cell>
          <cell r="AO184">
            <v>707199.52</v>
          </cell>
          <cell r="AP184">
            <v>0</v>
          </cell>
          <cell r="AQ184">
            <v>0</v>
          </cell>
          <cell r="AR184">
            <v>0</v>
          </cell>
          <cell r="AS184">
            <v>435664.69</v>
          </cell>
          <cell r="AT184">
            <v>0</v>
          </cell>
          <cell r="AU184">
            <v>0</v>
          </cell>
          <cell r="AV184">
            <v>280373.15000000002</v>
          </cell>
          <cell r="AW184">
            <v>0</v>
          </cell>
          <cell r="AX184">
            <v>190471.1</v>
          </cell>
          <cell r="AY184">
            <v>2000</v>
          </cell>
          <cell r="AZ184">
            <v>319351.13</v>
          </cell>
          <cell r="BA184">
            <v>244645.3</v>
          </cell>
          <cell r="BB184">
            <v>6689.44</v>
          </cell>
          <cell r="BC184">
            <v>27174.17</v>
          </cell>
          <cell r="BD184">
            <v>0</v>
          </cell>
          <cell r="BE184">
            <v>24419.05</v>
          </cell>
          <cell r="BF184">
            <v>177624.4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6135648.4200000009</v>
          </cell>
          <cell r="BM184">
            <v>8460.6293712079441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42.17</v>
          </cell>
          <cell r="BU184">
            <v>0</v>
          </cell>
          <cell r="BV184">
            <v>337353</v>
          </cell>
          <cell r="BW184">
            <v>0</v>
          </cell>
          <cell r="BX184">
            <v>0</v>
          </cell>
          <cell r="BY184">
            <v>0</v>
          </cell>
          <cell r="BZ184">
            <v>6851.26</v>
          </cell>
          <cell r="CA184">
            <v>147810.23999999999</v>
          </cell>
          <cell r="CB184">
            <v>9397</v>
          </cell>
          <cell r="CC184">
            <v>0</v>
          </cell>
          <cell r="CD184">
            <v>292633</v>
          </cell>
          <cell r="CE184">
            <v>85063</v>
          </cell>
          <cell r="CF184">
            <v>103402</v>
          </cell>
          <cell r="CG184">
            <v>129000</v>
          </cell>
          <cell r="CH184">
            <v>0</v>
          </cell>
          <cell r="CI184">
            <v>0</v>
          </cell>
          <cell r="CJ184">
            <v>0</v>
          </cell>
          <cell r="CK184">
            <v>52521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22118.93</v>
          </cell>
          <cell r="CQ184">
            <v>355359.93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3491.07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-3307.75</v>
          </cell>
          <cell r="DT184">
            <v>0</v>
          </cell>
          <cell r="DU184">
            <v>0</v>
          </cell>
          <cell r="DV184">
            <v>0</v>
          </cell>
          <cell r="DW184">
            <v>1541734.8499999999</v>
          </cell>
          <cell r="DX184">
            <v>2125.9443601765029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15000</v>
          </cell>
          <cell r="EH184">
            <v>0</v>
          </cell>
          <cell r="EI184">
            <v>5000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20000</v>
          </cell>
          <cell r="ES184">
            <v>27.578599007170439</v>
          </cell>
          <cell r="ET184">
            <v>241071.56</v>
          </cell>
          <cell r="EU184">
            <v>332.42079426365143</v>
          </cell>
        </row>
        <row r="185">
          <cell r="A185" t="str">
            <v>36250</v>
          </cell>
          <cell r="B185" t="str">
            <v>College Place</v>
          </cell>
          <cell r="C185">
            <v>709.56</v>
          </cell>
          <cell r="D185">
            <v>8377390.1200000001</v>
          </cell>
          <cell r="E185">
            <v>11806.457692090875</v>
          </cell>
          <cell r="F185">
            <v>8496115.3599999994</v>
          </cell>
          <cell r="G185">
            <v>11973.780032696319</v>
          </cell>
          <cell r="H185">
            <v>1893717.33</v>
          </cell>
          <cell r="I185">
            <v>255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2669.2208269913754</v>
          </cell>
          <cell r="O185">
            <v>2955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4412.0200000000004</v>
          </cell>
          <cell r="W185">
            <v>0</v>
          </cell>
          <cell r="X185">
            <v>0</v>
          </cell>
          <cell r="Y185">
            <v>0</v>
          </cell>
          <cell r="Z185">
            <v>1550</v>
          </cell>
          <cell r="AA185">
            <v>69248.91</v>
          </cell>
          <cell r="AB185">
            <v>5962.62</v>
          </cell>
          <cell r="AC185">
            <v>16922.14</v>
          </cell>
          <cell r="AD185">
            <v>0</v>
          </cell>
          <cell r="AE185">
            <v>5173.75</v>
          </cell>
          <cell r="AF185">
            <v>401.71</v>
          </cell>
          <cell r="AG185">
            <v>4536</v>
          </cell>
          <cell r="AH185">
            <v>0</v>
          </cell>
          <cell r="AI185">
            <v>4404.55</v>
          </cell>
          <cell r="AJ185">
            <v>825.85</v>
          </cell>
          <cell r="AK185">
            <v>116392.55000000002</v>
          </cell>
          <cell r="AL185">
            <v>164.03482439821866</v>
          </cell>
          <cell r="AM185">
            <v>3219191.14</v>
          </cell>
          <cell r="AN185">
            <v>136492.21</v>
          </cell>
          <cell r="AO185">
            <v>315515.40000000002</v>
          </cell>
          <cell r="AP185">
            <v>0</v>
          </cell>
          <cell r="AQ185">
            <v>0</v>
          </cell>
          <cell r="AR185">
            <v>0</v>
          </cell>
          <cell r="AS185">
            <v>572869.48</v>
          </cell>
          <cell r="AT185">
            <v>0</v>
          </cell>
          <cell r="AU185">
            <v>0</v>
          </cell>
          <cell r="AV185">
            <v>146321.85</v>
          </cell>
          <cell r="AW185">
            <v>0</v>
          </cell>
          <cell r="AX185">
            <v>11094.55</v>
          </cell>
          <cell r="AY185">
            <v>0</v>
          </cell>
          <cell r="AZ185">
            <v>132539.82999999999</v>
          </cell>
          <cell r="BA185">
            <v>270208.89</v>
          </cell>
          <cell r="BB185">
            <v>6560.61</v>
          </cell>
          <cell r="BC185">
            <v>15622.71</v>
          </cell>
          <cell r="BD185">
            <v>0</v>
          </cell>
          <cell r="BE185">
            <v>8508.27</v>
          </cell>
          <cell r="BF185">
            <v>256097.65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5091022.59</v>
          </cell>
          <cell r="BM185">
            <v>7174.9007694909524</v>
          </cell>
          <cell r="BN185">
            <v>0</v>
          </cell>
          <cell r="BO185">
            <v>13826.37</v>
          </cell>
          <cell r="BP185">
            <v>0</v>
          </cell>
          <cell r="BQ185">
            <v>0</v>
          </cell>
          <cell r="BR185">
            <v>0</v>
          </cell>
          <cell r="BS185">
            <v>13826.37</v>
          </cell>
          <cell r="BT185">
            <v>0</v>
          </cell>
          <cell r="BU185">
            <v>0</v>
          </cell>
          <cell r="BV185">
            <v>316587.84000000003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270262.2</v>
          </cell>
          <cell r="CB185">
            <v>0</v>
          </cell>
          <cell r="CC185">
            <v>0</v>
          </cell>
          <cell r="CD185">
            <v>293870.84000000003</v>
          </cell>
          <cell r="CE185">
            <v>85899</v>
          </cell>
          <cell r="CF185">
            <v>41638.379999999997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34072.89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224126.77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35755.360000000001</v>
          </cell>
          <cell r="DE185">
            <v>0</v>
          </cell>
          <cell r="DF185">
            <v>23616.44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22858.38</v>
          </cell>
          <cell r="DW185">
            <v>1362514.4700000002</v>
          </cell>
          <cell r="DX185">
            <v>1920.2244630475229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25299.31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7000</v>
          </cell>
          <cell r="EM185">
            <v>0</v>
          </cell>
          <cell r="EN185">
            <v>0</v>
          </cell>
          <cell r="EO185">
            <v>0</v>
          </cell>
          <cell r="EP185">
            <v>-85.89</v>
          </cell>
          <cell r="EQ185">
            <v>0</v>
          </cell>
          <cell r="ER185">
            <v>32213.420000000002</v>
          </cell>
          <cell r="ES185">
            <v>45.399148768250754</v>
          </cell>
          <cell r="ET185">
            <v>785100.97</v>
          </cell>
          <cell r="EU185">
            <v>1106.4617086645246</v>
          </cell>
        </row>
        <row r="186">
          <cell r="A186" t="str">
            <v>29011</v>
          </cell>
          <cell r="B186" t="str">
            <v>Concrete</v>
          </cell>
          <cell r="C186">
            <v>692.11222222222216</v>
          </cell>
          <cell r="D186">
            <v>7789295.4299999997</v>
          </cell>
          <cell r="E186">
            <v>11254.382136166101</v>
          </cell>
          <cell r="F186">
            <v>8127343.7999999998</v>
          </cell>
          <cell r="G186">
            <v>11742.812132265</v>
          </cell>
          <cell r="H186">
            <v>1140561.6299999999</v>
          </cell>
          <cell r="I186">
            <v>0</v>
          </cell>
          <cell r="J186">
            <v>0</v>
          </cell>
          <cell r="K186">
            <v>107595.89</v>
          </cell>
          <cell r="L186">
            <v>0</v>
          </cell>
          <cell r="M186">
            <v>0</v>
          </cell>
          <cell r="N186">
            <v>1803.4033787070496</v>
          </cell>
          <cell r="O186">
            <v>4847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30476.98</v>
          </cell>
          <cell r="W186">
            <v>0</v>
          </cell>
          <cell r="X186">
            <v>0</v>
          </cell>
          <cell r="Y186">
            <v>0</v>
          </cell>
          <cell r="Z186">
            <v>3470.39</v>
          </cell>
          <cell r="AA186">
            <v>57936.2</v>
          </cell>
          <cell r="AB186">
            <v>2241.81</v>
          </cell>
          <cell r="AC186">
            <v>14382.92</v>
          </cell>
          <cell r="AD186">
            <v>0</v>
          </cell>
          <cell r="AE186">
            <v>108740.1</v>
          </cell>
          <cell r="AF186">
            <v>455.49</v>
          </cell>
          <cell r="AG186">
            <v>11119.5</v>
          </cell>
          <cell r="AH186">
            <v>1929.86</v>
          </cell>
          <cell r="AI186">
            <v>80</v>
          </cell>
          <cell r="AJ186">
            <v>7596.25</v>
          </cell>
          <cell r="AK186">
            <v>243276.49999999997</v>
          </cell>
          <cell r="AL186">
            <v>351.49863300909772</v>
          </cell>
          <cell r="AM186">
            <v>3499242.83</v>
          </cell>
          <cell r="AN186">
            <v>127108.73</v>
          </cell>
          <cell r="AO186">
            <v>299837.28000000003</v>
          </cell>
          <cell r="AP186">
            <v>8076.09</v>
          </cell>
          <cell r="AQ186">
            <v>0</v>
          </cell>
          <cell r="AR186">
            <v>235.72</v>
          </cell>
          <cell r="AS186">
            <v>569803.04</v>
          </cell>
          <cell r="AT186">
            <v>0</v>
          </cell>
          <cell r="AU186">
            <v>0</v>
          </cell>
          <cell r="AV186">
            <v>118295.18</v>
          </cell>
          <cell r="AW186">
            <v>0</v>
          </cell>
          <cell r="AX186">
            <v>13047.1</v>
          </cell>
          <cell r="AY186">
            <v>0</v>
          </cell>
          <cell r="AZ186">
            <v>0</v>
          </cell>
          <cell r="BA186">
            <v>246963.08</v>
          </cell>
          <cell r="BB186">
            <v>0</v>
          </cell>
          <cell r="BC186">
            <v>23928.78</v>
          </cell>
          <cell r="BD186">
            <v>0</v>
          </cell>
          <cell r="BE186">
            <v>6646.56</v>
          </cell>
          <cell r="BF186">
            <v>367438.9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5280623.2899999991</v>
          </cell>
          <cell r="BM186">
            <v>7629.7211932554283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19850.98</v>
          </cell>
          <cell r="BS186">
            <v>19850.98</v>
          </cell>
          <cell r="BT186">
            <v>0</v>
          </cell>
          <cell r="BU186">
            <v>0</v>
          </cell>
          <cell r="BV186">
            <v>346467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224462</v>
          </cell>
          <cell r="CB186">
            <v>11793.97</v>
          </cell>
          <cell r="CC186">
            <v>0</v>
          </cell>
          <cell r="CD186">
            <v>398919.35</v>
          </cell>
          <cell r="CE186">
            <v>100889.82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4863.96</v>
          </cell>
          <cell r="CQ186">
            <v>174230.91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22574.09</v>
          </cell>
          <cell r="DG186">
            <v>0</v>
          </cell>
          <cell r="DH186">
            <v>0</v>
          </cell>
          <cell r="DI186">
            <v>0</v>
          </cell>
          <cell r="DJ186">
            <v>15555.63</v>
          </cell>
          <cell r="DK186">
            <v>0</v>
          </cell>
          <cell r="DL186">
            <v>0</v>
          </cell>
          <cell r="DM186">
            <v>4144.67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18255.98</v>
          </cell>
          <cell r="DW186">
            <v>1342008.3599999996</v>
          </cell>
          <cell r="DX186">
            <v>1939.0039893979938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10278.129999999999</v>
          </cell>
          <cell r="EK186">
            <v>0</v>
          </cell>
          <cell r="EL186">
            <v>3000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13278.13</v>
          </cell>
          <cell r="ES186">
            <v>19.184937895428007</v>
          </cell>
          <cell r="ET186">
            <v>1228111.6599999999</v>
          </cell>
          <cell r="EU186">
            <v>1774.4400699308558</v>
          </cell>
        </row>
        <row r="187">
          <cell r="A187" t="str">
            <v>22009</v>
          </cell>
          <cell r="B187" t="str">
            <v>Reardan</v>
          </cell>
          <cell r="C187">
            <v>664.03888888888889</v>
          </cell>
          <cell r="D187">
            <v>6745205.8600000003</v>
          </cell>
          <cell r="E187">
            <v>10157.847639445481</v>
          </cell>
          <cell r="F187">
            <v>6871282.9500000002</v>
          </cell>
          <cell r="G187">
            <v>10347.711655107214</v>
          </cell>
          <cell r="H187">
            <v>921757.94</v>
          </cell>
          <cell r="I187">
            <v>0</v>
          </cell>
          <cell r="J187">
            <v>310.44</v>
          </cell>
          <cell r="K187">
            <v>256.49</v>
          </cell>
          <cell r="L187">
            <v>0</v>
          </cell>
          <cell r="M187">
            <v>0</v>
          </cell>
          <cell r="N187">
            <v>1388.9621307319683</v>
          </cell>
          <cell r="O187">
            <v>30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527.58000000000004</v>
          </cell>
          <cell r="W187">
            <v>1663.97</v>
          </cell>
          <cell r="X187">
            <v>0</v>
          </cell>
          <cell r="Y187">
            <v>0</v>
          </cell>
          <cell r="Z187">
            <v>0</v>
          </cell>
          <cell r="AA187">
            <v>72471.12</v>
          </cell>
          <cell r="AB187">
            <v>0</v>
          </cell>
          <cell r="AC187">
            <v>3859.47</v>
          </cell>
          <cell r="AD187">
            <v>0</v>
          </cell>
          <cell r="AE187">
            <v>250</v>
          </cell>
          <cell r="AF187">
            <v>1469.8</v>
          </cell>
          <cell r="AG187">
            <v>750</v>
          </cell>
          <cell r="AH187">
            <v>86100.65</v>
          </cell>
          <cell r="AI187">
            <v>1342.93</v>
          </cell>
          <cell r="AJ187">
            <v>6316.8</v>
          </cell>
          <cell r="AK187">
            <v>174782.31999999998</v>
          </cell>
          <cell r="AL187">
            <v>263.21096990638097</v>
          </cell>
          <cell r="AM187">
            <v>3294105.69</v>
          </cell>
          <cell r="AN187">
            <v>71634.179999999993</v>
          </cell>
          <cell r="AO187">
            <v>338982.56</v>
          </cell>
          <cell r="AP187">
            <v>0</v>
          </cell>
          <cell r="AQ187">
            <v>0</v>
          </cell>
          <cell r="AR187">
            <v>0</v>
          </cell>
          <cell r="AS187">
            <v>283781.32</v>
          </cell>
          <cell r="AT187">
            <v>0</v>
          </cell>
          <cell r="AU187">
            <v>0</v>
          </cell>
          <cell r="AV187">
            <v>68124.63</v>
          </cell>
          <cell r="AW187">
            <v>0</v>
          </cell>
          <cell r="AX187">
            <v>9410</v>
          </cell>
          <cell r="AY187">
            <v>0</v>
          </cell>
          <cell r="AZ187">
            <v>0</v>
          </cell>
          <cell r="BA187">
            <v>241259.99</v>
          </cell>
          <cell r="BB187">
            <v>6233.24</v>
          </cell>
          <cell r="BC187">
            <v>22059.1</v>
          </cell>
          <cell r="BD187">
            <v>0</v>
          </cell>
          <cell r="BE187">
            <v>5588.27</v>
          </cell>
          <cell r="BF187">
            <v>708120.22</v>
          </cell>
          <cell r="BG187">
            <v>12993.7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5062292.8999999994</v>
          </cell>
          <cell r="BM187">
            <v>7623.4886009018874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318433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126516.97</v>
          </cell>
          <cell r="CB187">
            <v>4126.82</v>
          </cell>
          <cell r="CC187">
            <v>0</v>
          </cell>
          <cell r="CD187">
            <v>87841</v>
          </cell>
          <cell r="CE187">
            <v>37030.03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99795.51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16351.08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1200</v>
          </cell>
          <cell r="DE187">
            <v>0</v>
          </cell>
          <cell r="DF187">
            <v>6270.47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13762.98</v>
          </cell>
          <cell r="DW187">
            <v>711327.86</v>
          </cell>
          <cell r="DX187">
            <v>1071.214159143959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555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555</v>
          </cell>
          <cell r="ES187">
            <v>0.8357944230173936</v>
          </cell>
          <cell r="ET187">
            <v>606108.4</v>
          </cell>
          <cell r="EU187">
            <v>912.76039723242445</v>
          </cell>
        </row>
        <row r="188">
          <cell r="A188" t="str">
            <v>13301</v>
          </cell>
          <cell r="B188" t="str">
            <v>Grand Coulee Dam</v>
          </cell>
          <cell r="C188">
            <v>659.00888888888881</v>
          </cell>
          <cell r="D188">
            <v>8280945.1500000004</v>
          </cell>
          <cell r="E188">
            <v>12565.756379951039</v>
          </cell>
          <cell r="F188">
            <v>8313046.6100000003</v>
          </cell>
          <cell r="G188">
            <v>12614.468105302914</v>
          </cell>
          <cell r="H188">
            <v>789227.52000000002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1197.5976854131122</v>
          </cell>
          <cell r="O188">
            <v>20115.2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3498.64</v>
          </cell>
          <cell r="W188">
            <v>0</v>
          </cell>
          <cell r="X188">
            <v>0</v>
          </cell>
          <cell r="Y188">
            <v>0</v>
          </cell>
          <cell r="Z188">
            <v>7010.96</v>
          </cell>
          <cell r="AA188">
            <v>63154.879999999997</v>
          </cell>
          <cell r="AB188">
            <v>7169.71</v>
          </cell>
          <cell r="AC188">
            <v>15952.87</v>
          </cell>
          <cell r="AD188">
            <v>0</v>
          </cell>
          <cell r="AE188">
            <v>32445.64</v>
          </cell>
          <cell r="AF188">
            <v>1877.84</v>
          </cell>
          <cell r="AG188">
            <v>4503.74</v>
          </cell>
          <cell r="AH188">
            <v>13212.34</v>
          </cell>
          <cell r="AI188">
            <v>17047.439999999999</v>
          </cell>
          <cell r="AJ188">
            <v>12131.83</v>
          </cell>
          <cell r="AK188">
            <v>198121.08999999997</v>
          </cell>
          <cell r="AL188">
            <v>300.6349282086905</v>
          </cell>
          <cell r="AM188">
            <v>3071204.9</v>
          </cell>
          <cell r="AN188">
            <v>97467.49</v>
          </cell>
          <cell r="AO188">
            <v>447320.92</v>
          </cell>
          <cell r="AP188">
            <v>0</v>
          </cell>
          <cell r="AQ188">
            <v>0</v>
          </cell>
          <cell r="AR188">
            <v>0</v>
          </cell>
          <cell r="AS188">
            <v>472977.18</v>
          </cell>
          <cell r="AT188">
            <v>0</v>
          </cell>
          <cell r="AU188">
            <v>0</v>
          </cell>
          <cell r="AV188">
            <v>134571.29999999999</v>
          </cell>
          <cell r="AW188">
            <v>0</v>
          </cell>
          <cell r="AX188">
            <v>284653.77</v>
          </cell>
          <cell r="AY188">
            <v>0</v>
          </cell>
          <cell r="AZ188">
            <v>0</v>
          </cell>
          <cell r="BA188">
            <v>251215.32</v>
          </cell>
          <cell r="BB188">
            <v>0</v>
          </cell>
          <cell r="BC188">
            <v>20925.150000000001</v>
          </cell>
          <cell r="BD188">
            <v>0</v>
          </cell>
          <cell r="BE188">
            <v>10677.07</v>
          </cell>
          <cell r="BF188">
            <v>414863.85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5205876.9500000011</v>
          </cell>
          <cell r="BM188">
            <v>7899.5549798687616</v>
          </cell>
          <cell r="BN188">
            <v>55.89</v>
          </cell>
          <cell r="BO188">
            <v>959880.03</v>
          </cell>
          <cell r="BP188">
            <v>34737.800000000003</v>
          </cell>
          <cell r="BQ188">
            <v>703.98</v>
          </cell>
          <cell r="BR188">
            <v>0</v>
          </cell>
          <cell r="BS188">
            <v>995377.70000000007</v>
          </cell>
          <cell r="BT188">
            <v>0</v>
          </cell>
          <cell r="BU188">
            <v>0</v>
          </cell>
          <cell r="BV188">
            <v>304167</v>
          </cell>
          <cell r="BW188">
            <v>0</v>
          </cell>
          <cell r="BX188">
            <v>0</v>
          </cell>
          <cell r="BY188">
            <v>0</v>
          </cell>
          <cell r="BZ188">
            <v>21579.759999999998</v>
          </cell>
          <cell r="CA188">
            <v>181399</v>
          </cell>
          <cell r="CB188">
            <v>12800</v>
          </cell>
          <cell r="CC188">
            <v>0</v>
          </cell>
          <cell r="CD188">
            <v>181604</v>
          </cell>
          <cell r="CE188">
            <v>75632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731.99</v>
          </cell>
          <cell r="CQ188">
            <v>187228.34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84475</v>
          </cell>
          <cell r="DB188">
            <v>0</v>
          </cell>
          <cell r="DC188">
            <v>0</v>
          </cell>
          <cell r="DD188">
            <v>44790.22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18986.04</v>
          </cell>
          <cell r="DW188">
            <v>2108771.0499999998</v>
          </cell>
          <cell r="DX188">
            <v>3199.9129079358231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11050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11050</v>
          </cell>
          <cell r="ES188">
            <v>16.767603876528391</v>
          </cell>
          <cell r="ET188">
            <v>324573.18</v>
          </cell>
          <cell r="EU188">
            <v>492.51715033349751</v>
          </cell>
        </row>
        <row r="189">
          <cell r="A189" t="str">
            <v>38300</v>
          </cell>
          <cell r="B189" t="str">
            <v>Colfax</v>
          </cell>
          <cell r="C189">
            <v>651.32111111111112</v>
          </cell>
          <cell r="D189">
            <v>6541714.2300000004</v>
          </cell>
          <cell r="E189">
            <v>10043.762006793031</v>
          </cell>
          <cell r="F189">
            <v>6491235.6699999999</v>
          </cell>
          <cell r="G189">
            <v>9966.2602044733012</v>
          </cell>
          <cell r="H189">
            <v>887878.82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1363.196747124221</v>
          </cell>
          <cell r="O189">
            <v>0</v>
          </cell>
          <cell r="P189">
            <v>0</v>
          </cell>
          <cell r="Q189">
            <v>0</v>
          </cell>
          <cell r="R189">
            <v>15515.16</v>
          </cell>
          <cell r="S189">
            <v>0</v>
          </cell>
          <cell r="T189">
            <v>0</v>
          </cell>
          <cell r="U189">
            <v>0</v>
          </cell>
          <cell r="V189">
            <v>5441.78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170076.62</v>
          </cell>
          <cell r="AB189">
            <v>0</v>
          </cell>
          <cell r="AC189">
            <v>9839.49</v>
          </cell>
          <cell r="AD189">
            <v>0</v>
          </cell>
          <cell r="AE189">
            <v>5725.55</v>
          </cell>
          <cell r="AF189">
            <v>1394.01</v>
          </cell>
          <cell r="AG189">
            <v>9909</v>
          </cell>
          <cell r="AH189">
            <v>0</v>
          </cell>
          <cell r="AI189">
            <v>23982.71</v>
          </cell>
          <cell r="AJ189">
            <v>0</v>
          </cell>
          <cell r="AK189">
            <v>241884.31999999998</v>
          </cell>
          <cell r="AL189">
            <v>371.37491150465121</v>
          </cell>
          <cell r="AM189">
            <v>3258937.21</v>
          </cell>
          <cell r="AN189">
            <v>45358.58</v>
          </cell>
          <cell r="AO189">
            <v>325364.08</v>
          </cell>
          <cell r="AP189">
            <v>0</v>
          </cell>
          <cell r="AQ189">
            <v>0</v>
          </cell>
          <cell r="AR189">
            <v>0</v>
          </cell>
          <cell r="AS189">
            <v>350151.72</v>
          </cell>
          <cell r="AT189">
            <v>0</v>
          </cell>
          <cell r="AU189">
            <v>0</v>
          </cell>
          <cell r="AV189">
            <v>61492.75</v>
          </cell>
          <cell r="AW189">
            <v>0</v>
          </cell>
          <cell r="AX189">
            <v>32822.83</v>
          </cell>
          <cell r="AY189">
            <v>0</v>
          </cell>
          <cell r="AZ189">
            <v>0</v>
          </cell>
          <cell r="BA189">
            <v>234980.14</v>
          </cell>
          <cell r="BB189">
            <v>4564.3599999999997</v>
          </cell>
          <cell r="BC189">
            <v>21973.48</v>
          </cell>
          <cell r="BD189">
            <v>0</v>
          </cell>
          <cell r="BE189">
            <v>5579.81</v>
          </cell>
          <cell r="BF189">
            <v>354728.37</v>
          </cell>
          <cell r="BG189">
            <v>8500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4704453.33</v>
          </cell>
          <cell r="BM189">
            <v>7222.9400364046405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313686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119104</v>
          </cell>
          <cell r="CB189">
            <v>4528.0600000000004</v>
          </cell>
          <cell r="CC189">
            <v>0</v>
          </cell>
          <cell r="CD189">
            <v>63898.720000000001</v>
          </cell>
          <cell r="CE189">
            <v>21285.72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91547.93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9651.86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15160.41</v>
          </cell>
          <cell r="DW189">
            <v>638862.69999999995</v>
          </cell>
          <cell r="DX189">
            <v>980.8720907420643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17556.5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600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18156.5</v>
          </cell>
          <cell r="ES189">
            <v>27.876418697723771</v>
          </cell>
          <cell r="ET189">
            <v>497936.85</v>
          </cell>
          <cell r="EU189">
            <v>764.50285658720986</v>
          </cell>
        </row>
        <row r="190">
          <cell r="A190" t="str">
            <v>14172</v>
          </cell>
          <cell r="B190" t="str">
            <v>Ocosta</v>
          </cell>
          <cell r="C190">
            <v>644.48888888888894</v>
          </cell>
          <cell r="D190">
            <v>7480806</v>
          </cell>
          <cell r="E190">
            <v>11607.34673470795</v>
          </cell>
          <cell r="F190">
            <v>7147264.8700000001</v>
          </cell>
          <cell r="G190">
            <v>11089.818603889385</v>
          </cell>
          <cell r="H190">
            <v>1275122.25</v>
          </cell>
          <cell r="I190">
            <v>0</v>
          </cell>
          <cell r="J190">
            <v>194.5</v>
          </cell>
          <cell r="K190">
            <v>29189.41</v>
          </cell>
          <cell r="L190">
            <v>17098.45</v>
          </cell>
          <cell r="M190">
            <v>107.86</v>
          </cell>
          <cell r="N190">
            <v>2050.7917091924692</v>
          </cell>
          <cell r="O190">
            <v>0</v>
          </cell>
          <cell r="P190">
            <v>0</v>
          </cell>
          <cell r="Q190">
            <v>0</v>
          </cell>
          <cell r="R190">
            <v>10039</v>
          </cell>
          <cell r="S190">
            <v>0</v>
          </cell>
          <cell r="T190">
            <v>4883</v>
          </cell>
          <cell r="U190">
            <v>0</v>
          </cell>
          <cell r="V190">
            <v>89.53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79368.479999999996</v>
          </cell>
          <cell r="AB190">
            <v>15618.84</v>
          </cell>
          <cell r="AC190">
            <v>19461.88</v>
          </cell>
          <cell r="AD190">
            <v>0</v>
          </cell>
          <cell r="AE190">
            <v>3551</v>
          </cell>
          <cell r="AF190">
            <v>578.46</v>
          </cell>
          <cell r="AG190">
            <v>0</v>
          </cell>
          <cell r="AH190">
            <v>0</v>
          </cell>
          <cell r="AI190">
            <v>0</v>
          </cell>
          <cell r="AJ190">
            <v>22535.78</v>
          </cell>
          <cell r="AK190">
            <v>156125.96999999997</v>
          </cell>
          <cell r="AL190">
            <v>242.24772946693327</v>
          </cell>
          <cell r="AM190">
            <v>3057823.47</v>
          </cell>
          <cell r="AN190">
            <v>82369.27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416253.37</v>
          </cell>
          <cell r="AT190">
            <v>0</v>
          </cell>
          <cell r="AU190">
            <v>0</v>
          </cell>
          <cell r="AV190">
            <v>135646.12</v>
          </cell>
          <cell r="AW190">
            <v>0</v>
          </cell>
          <cell r="AX190">
            <v>20595.13</v>
          </cell>
          <cell r="AY190">
            <v>0</v>
          </cell>
          <cell r="AZ190">
            <v>35722.620000000003</v>
          </cell>
          <cell r="BA190">
            <v>223215.73</v>
          </cell>
          <cell r="BB190">
            <v>3163.86</v>
          </cell>
          <cell r="BC190">
            <v>20958.96</v>
          </cell>
          <cell r="BD190">
            <v>0</v>
          </cell>
          <cell r="BE190">
            <v>9807.15</v>
          </cell>
          <cell r="BF190">
            <v>299844.51</v>
          </cell>
          <cell r="BG190">
            <v>0</v>
          </cell>
          <cell r="BH190">
            <v>0</v>
          </cell>
          <cell r="BI190">
            <v>0</v>
          </cell>
          <cell r="BJ190">
            <v>56350</v>
          </cell>
          <cell r="BK190">
            <v>0</v>
          </cell>
          <cell r="BL190">
            <v>4361750.1900000004</v>
          </cell>
          <cell r="BM190">
            <v>6767.7663109440728</v>
          </cell>
          <cell r="BN190">
            <v>0</v>
          </cell>
          <cell r="BO190">
            <v>138666.23999999999</v>
          </cell>
          <cell r="BP190">
            <v>6841</v>
          </cell>
          <cell r="BQ190">
            <v>0</v>
          </cell>
          <cell r="BR190">
            <v>16738.71</v>
          </cell>
          <cell r="BS190">
            <v>162245.94999999998</v>
          </cell>
          <cell r="BT190">
            <v>130190.61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159571.04999999999</v>
          </cell>
          <cell r="CB190">
            <v>13664.93</v>
          </cell>
          <cell r="CC190">
            <v>0</v>
          </cell>
          <cell r="CD190">
            <v>308552.90000000002</v>
          </cell>
          <cell r="CE190">
            <v>57847.45</v>
          </cell>
          <cell r="CF190">
            <v>44201.760000000002</v>
          </cell>
          <cell r="CG190">
            <v>0</v>
          </cell>
          <cell r="CH190">
            <v>0</v>
          </cell>
          <cell r="CI190">
            <v>119341.39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11124.39</v>
          </cell>
          <cell r="CQ190">
            <v>214278.84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13682.67</v>
          </cell>
          <cell r="DB190">
            <v>0</v>
          </cell>
          <cell r="DC190">
            <v>0</v>
          </cell>
          <cell r="DD190">
            <v>0</v>
          </cell>
          <cell r="DE190">
            <v>9956.19</v>
          </cell>
          <cell r="DF190">
            <v>4563.24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18340.509999999998</v>
          </cell>
          <cell r="DW190">
            <v>1267561.8799999999</v>
          </cell>
          <cell r="DX190">
            <v>1966.7707261568164</v>
          </cell>
          <cell r="DY190">
            <v>0</v>
          </cell>
          <cell r="DZ190">
            <v>39874.85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239.51</v>
          </cell>
          <cell r="EO190">
            <v>0</v>
          </cell>
          <cell r="EP190">
            <v>0</v>
          </cell>
          <cell r="EQ190">
            <v>0</v>
          </cell>
          <cell r="ER190">
            <v>40114.36</v>
          </cell>
          <cell r="ES190">
            <v>62.242128129094539</v>
          </cell>
          <cell r="ET190">
            <v>1089956.8899999999</v>
          </cell>
          <cell r="EU190">
            <v>1691.1957813254255</v>
          </cell>
        </row>
        <row r="191">
          <cell r="A191" t="str">
            <v>14064</v>
          </cell>
          <cell r="B191" t="str">
            <v>North Beach</v>
          </cell>
          <cell r="C191">
            <v>639.81777777777768</v>
          </cell>
          <cell r="D191">
            <v>7071764.0899999999</v>
          </cell>
          <cell r="E191">
            <v>11052.778362242028</v>
          </cell>
          <cell r="F191">
            <v>7180487.29</v>
          </cell>
          <cell r="G191">
            <v>11222.70674462868</v>
          </cell>
          <cell r="H191">
            <v>1352528.61</v>
          </cell>
          <cell r="I191">
            <v>0</v>
          </cell>
          <cell r="J191">
            <v>0</v>
          </cell>
          <cell r="K191">
            <v>5896.06</v>
          </cell>
          <cell r="L191">
            <v>7624.89</v>
          </cell>
          <cell r="M191">
            <v>0</v>
          </cell>
          <cell r="N191">
            <v>2135.0603366236223</v>
          </cell>
          <cell r="O191">
            <v>0</v>
          </cell>
          <cell r="P191">
            <v>643.65</v>
          </cell>
          <cell r="Q191">
            <v>0</v>
          </cell>
          <cell r="R191">
            <v>150</v>
          </cell>
          <cell r="S191">
            <v>0</v>
          </cell>
          <cell r="T191">
            <v>0</v>
          </cell>
          <cell r="U191">
            <v>0</v>
          </cell>
          <cell r="V191">
            <v>369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59153.45</v>
          </cell>
          <cell r="AB191">
            <v>410</v>
          </cell>
          <cell r="AC191">
            <v>2461.96</v>
          </cell>
          <cell r="AD191">
            <v>0</v>
          </cell>
          <cell r="AE191">
            <v>49093.19</v>
          </cell>
          <cell r="AF191">
            <v>364.96</v>
          </cell>
          <cell r="AG191">
            <v>1823.66</v>
          </cell>
          <cell r="AH191">
            <v>0</v>
          </cell>
          <cell r="AI191">
            <v>100.3</v>
          </cell>
          <cell r="AJ191">
            <v>1893.22</v>
          </cell>
          <cell r="AK191">
            <v>116463.39000000001</v>
          </cell>
          <cell r="AL191">
            <v>182.02587368625794</v>
          </cell>
          <cell r="AM191">
            <v>3131685.08</v>
          </cell>
          <cell r="AN191">
            <v>77707.149999999994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379288.13</v>
          </cell>
          <cell r="AT191">
            <v>0</v>
          </cell>
          <cell r="AU191">
            <v>0</v>
          </cell>
          <cell r="AV191">
            <v>135668.74</v>
          </cell>
          <cell r="AW191">
            <v>0</v>
          </cell>
          <cell r="AX191">
            <v>115112.09</v>
          </cell>
          <cell r="AY191">
            <v>0</v>
          </cell>
          <cell r="AZ191">
            <v>0</v>
          </cell>
          <cell r="BA191">
            <v>232031.87</v>
          </cell>
          <cell r="BB191">
            <v>5978.09</v>
          </cell>
          <cell r="BC191">
            <v>21090.59</v>
          </cell>
          <cell r="BD191">
            <v>0</v>
          </cell>
          <cell r="BE191">
            <v>8856.65</v>
          </cell>
          <cell r="BF191">
            <v>267712.53000000003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4375130.919999999</v>
          </cell>
          <cell r="BM191">
            <v>6838.0890184010723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17035.79</v>
          </cell>
          <cell r="BS191">
            <v>17035.79</v>
          </cell>
          <cell r="BT191">
            <v>0</v>
          </cell>
          <cell r="BU191">
            <v>0</v>
          </cell>
          <cell r="BV191">
            <v>303213</v>
          </cell>
          <cell r="BW191">
            <v>0</v>
          </cell>
          <cell r="BX191">
            <v>0</v>
          </cell>
          <cell r="BY191">
            <v>0</v>
          </cell>
          <cell r="BZ191">
            <v>160.05000000000001</v>
          </cell>
          <cell r="CA191">
            <v>120187</v>
          </cell>
          <cell r="CB191">
            <v>5526</v>
          </cell>
          <cell r="CC191">
            <v>0</v>
          </cell>
          <cell r="CD191">
            <v>135106</v>
          </cell>
          <cell r="CE191">
            <v>246833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199067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167885.64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80972.710000000006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18314.36</v>
          </cell>
          <cell r="DW191">
            <v>1294300.55</v>
          </cell>
          <cell r="DX191">
            <v>2022.9205798178652</v>
          </cell>
          <cell r="DY191">
            <v>0</v>
          </cell>
          <cell r="DZ191">
            <v>28542.87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28542.87</v>
          </cell>
          <cell r="ES191">
            <v>44.610936099861775</v>
          </cell>
          <cell r="ET191">
            <v>336219.7</v>
          </cell>
          <cell r="EU191">
            <v>525.49290075646547</v>
          </cell>
        </row>
        <row r="192">
          <cell r="A192" t="str">
            <v>29311</v>
          </cell>
          <cell r="B192" t="str">
            <v>La Conner</v>
          </cell>
          <cell r="C192">
            <v>615.93666666666672</v>
          </cell>
          <cell r="D192">
            <v>9676867.9900000002</v>
          </cell>
          <cell r="E192">
            <v>15710.816572050155</v>
          </cell>
          <cell r="F192">
            <v>9960160.3000000007</v>
          </cell>
          <cell r="G192">
            <v>16170.753973622828</v>
          </cell>
          <cell r="H192">
            <v>1229846.6499999999</v>
          </cell>
          <cell r="I192">
            <v>0</v>
          </cell>
          <cell r="J192">
            <v>0</v>
          </cell>
          <cell r="K192">
            <v>343.65</v>
          </cell>
          <cell r="L192">
            <v>0</v>
          </cell>
          <cell r="M192">
            <v>0</v>
          </cell>
          <cell r="N192">
            <v>1997.2675220937213</v>
          </cell>
          <cell r="O192">
            <v>14173.25</v>
          </cell>
          <cell r="P192">
            <v>0</v>
          </cell>
          <cell r="Q192">
            <v>0</v>
          </cell>
          <cell r="R192">
            <v>15001.25</v>
          </cell>
          <cell r="S192">
            <v>0</v>
          </cell>
          <cell r="T192">
            <v>0</v>
          </cell>
          <cell r="U192">
            <v>0</v>
          </cell>
          <cell r="V192">
            <v>50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107822.73</v>
          </cell>
          <cell r="AB192">
            <v>0</v>
          </cell>
          <cell r="AC192">
            <v>8272.58</v>
          </cell>
          <cell r="AD192">
            <v>0</v>
          </cell>
          <cell r="AE192">
            <v>0</v>
          </cell>
          <cell r="AF192">
            <v>1417.5</v>
          </cell>
          <cell r="AG192">
            <v>23129.54</v>
          </cell>
          <cell r="AH192">
            <v>0</v>
          </cell>
          <cell r="AI192">
            <v>544895.86</v>
          </cell>
          <cell r="AJ192">
            <v>0</v>
          </cell>
          <cell r="AK192">
            <v>714762.71</v>
          </cell>
          <cell r="AL192">
            <v>1160.4483848447619</v>
          </cell>
          <cell r="AM192">
            <v>3066612.8</v>
          </cell>
          <cell r="AN192">
            <v>85950.52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449741.68</v>
          </cell>
          <cell r="AT192">
            <v>0</v>
          </cell>
          <cell r="AU192">
            <v>0</v>
          </cell>
          <cell r="AV192">
            <v>68525.759999999995</v>
          </cell>
          <cell r="AW192">
            <v>0</v>
          </cell>
          <cell r="AX192">
            <v>16425.73</v>
          </cell>
          <cell r="AY192">
            <v>0</v>
          </cell>
          <cell r="AZ192">
            <v>10174.16</v>
          </cell>
          <cell r="BA192">
            <v>225114.37</v>
          </cell>
          <cell r="BB192">
            <v>0</v>
          </cell>
          <cell r="BC192">
            <v>21718.5</v>
          </cell>
          <cell r="BD192">
            <v>0</v>
          </cell>
          <cell r="BE192">
            <v>5091.55</v>
          </cell>
          <cell r="BF192">
            <v>166725.89000000001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4116080.96</v>
          </cell>
          <cell r="BM192">
            <v>6682.6366780134313</v>
          </cell>
          <cell r="BN192">
            <v>0</v>
          </cell>
          <cell r="BO192">
            <v>2409314.92</v>
          </cell>
          <cell r="BP192">
            <v>51540</v>
          </cell>
          <cell r="BQ192">
            <v>0</v>
          </cell>
          <cell r="BR192">
            <v>17666.900000000001</v>
          </cell>
          <cell r="BS192">
            <v>2478521.8199999998</v>
          </cell>
          <cell r="BT192">
            <v>0</v>
          </cell>
          <cell r="BU192">
            <v>0</v>
          </cell>
          <cell r="BV192">
            <v>301252</v>
          </cell>
          <cell r="BW192">
            <v>0</v>
          </cell>
          <cell r="BX192">
            <v>0</v>
          </cell>
          <cell r="BY192">
            <v>0</v>
          </cell>
          <cell r="BZ192">
            <v>21558.37</v>
          </cell>
          <cell r="CA192">
            <v>155186.01999999999</v>
          </cell>
          <cell r="CB192">
            <v>0</v>
          </cell>
          <cell r="CC192">
            <v>0</v>
          </cell>
          <cell r="CD192">
            <v>206677.81</v>
          </cell>
          <cell r="CE192">
            <v>60763.94</v>
          </cell>
          <cell r="CF192">
            <v>261.19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100260.38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39065.35</v>
          </cell>
          <cell r="DB192">
            <v>0</v>
          </cell>
          <cell r="DC192">
            <v>0</v>
          </cell>
          <cell r="DD192">
            <v>503751.45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3867298.3299999996</v>
          </cell>
          <cell r="DX192">
            <v>6278.7272446842462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31828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31828</v>
          </cell>
          <cell r="ES192">
            <v>51.674143986665293</v>
          </cell>
          <cell r="ET192">
            <v>1613851.56</v>
          </cell>
          <cell r="EU192">
            <v>2620.1582846721253</v>
          </cell>
        </row>
        <row r="193">
          <cell r="A193" t="str">
            <v>21206</v>
          </cell>
          <cell r="B193" t="str">
            <v>Mossyrock</v>
          </cell>
          <cell r="C193">
            <v>614.98666666666668</v>
          </cell>
          <cell r="D193">
            <v>5832539.5499999998</v>
          </cell>
          <cell r="E193">
            <v>9484.0097617292504</v>
          </cell>
          <cell r="F193">
            <v>6073663.1399999997</v>
          </cell>
          <cell r="G193">
            <v>9876.0891401439585</v>
          </cell>
          <cell r="H193">
            <v>479421.72</v>
          </cell>
          <cell r="I193">
            <v>0</v>
          </cell>
          <cell r="J193">
            <v>0</v>
          </cell>
          <cell r="K193">
            <v>56684.67</v>
          </cell>
          <cell r="L193">
            <v>0</v>
          </cell>
          <cell r="M193">
            <v>0</v>
          </cell>
          <cell r="N193">
            <v>871.73660675570204</v>
          </cell>
          <cell r="O193">
            <v>4208.63</v>
          </cell>
          <cell r="P193">
            <v>0</v>
          </cell>
          <cell r="Q193">
            <v>0</v>
          </cell>
          <cell r="R193">
            <v>9620</v>
          </cell>
          <cell r="S193">
            <v>0</v>
          </cell>
          <cell r="T193">
            <v>0</v>
          </cell>
          <cell r="U193">
            <v>0</v>
          </cell>
          <cell r="V193">
            <v>2820.95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62870.69</v>
          </cell>
          <cell r="AB193">
            <v>0</v>
          </cell>
          <cell r="AC193">
            <v>11811.45</v>
          </cell>
          <cell r="AD193">
            <v>0</v>
          </cell>
          <cell r="AE193">
            <v>1916.46</v>
          </cell>
          <cell r="AF193">
            <v>96329.63</v>
          </cell>
          <cell r="AG193">
            <v>518.11</v>
          </cell>
          <cell r="AH193">
            <v>0</v>
          </cell>
          <cell r="AI193">
            <v>4630.8999999999996</v>
          </cell>
          <cell r="AJ193">
            <v>0</v>
          </cell>
          <cell r="AK193">
            <v>194726.81999999998</v>
          </cell>
          <cell r="AL193">
            <v>316.63584034342205</v>
          </cell>
          <cell r="AM193">
            <v>2918686.78</v>
          </cell>
          <cell r="AN193">
            <v>97982.45</v>
          </cell>
          <cell r="AO193">
            <v>275719.56</v>
          </cell>
          <cell r="AP193">
            <v>17239.009999999998</v>
          </cell>
          <cell r="AQ193">
            <v>0</v>
          </cell>
          <cell r="AR193">
            <v>0</v>
          </cell>
          <cell r="AS193">
            <v>417046.31</v>
          </cell>
          <cell r="AT193">
            <v>0</v>
          </cell>
          <cell r="AU193">
            <v>10342.370000000001</v>
          </cell>
          <cell r="AV193">
            <v>103339.65</v>
          </cell>
          <cell r="AW193">
            <v>0</v>
          </cell>
          <cell r="AX193">
            <v>15259.15</v>
          </cell>
          <cell r="AY193">
            <v>0</v>
          </cell>
          <cell r="AZ193">
            <v>38327.199999999997</v>
          </cell>
          <cell r="BA193">
            <v>222642.56</v>
          </cell>
          <cell r="BB193">
            <v>0</v>
          </cell>
          <cell r="BC193">
            <v>21190.63</v>
          </cell>
          <cell r="BD193">
            <v>0</v>
          </cell>
          <cell r="BE193">
            <v>7433.66</v>
          </cell>
          <cell r="BF193">
            <v>305612.40999999997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4450821.74</v>
          </cell>
          <cell r="BM193">
            <v>7237.2654258086895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112630.13</v>
          </cell>
          <cell r="BS193">
            <v>112630.13</v>
          </cell>
          <cell r="BT193">
            <v>0</v>
          </cell>
          <cell r="BU193">
            <v>0</v>
          </cell>
          <cell r="BV193">
            <v>301489</v>
          </cell>
          <cell r="BW193">
            <v>0</v>
          </cell>
          <cell r="BX193">
            <v>0</v>
          </cell>
          <cell r="BY193">
            <v>0</v>
          </cell>
          <cell r="BZ193">
            <v>1413.87</v>
          </cell>
          <cell r="CA193">
            <v>7371.63</v>
          </cell>
          <cell r="CB193">
            <v>5173.5</v>
          </cell>
          <cell r="CC193">
            <v>0</v>
          </cell>
          <cell r="CD193">
            <v>125889.23</v>
          </cell>
          <cell r="CE193">
            <v>28762.23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5888.41</v>
          </cell>
          <cell r="CQ193">
            <v>151457.84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124039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20023.849999999999</v>
          </cell>
          <cell r="DW193">
            <v>884138.69</v>
          </cell>
          <cell r="DX193">
            <v>1437.6550548521377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456.71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7412.79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7869.5</v>
          </cell>
          <cell r="ES193">
            <v>12.796212384008324</v>
          </cell>
          <cell r="ET193">
            <v>1039629.01</v>
          </cell>
          <cell r="EU193">
            <v>1690.4903249934957</v>
          </cell>
        </row>
        <row r="194">
          <cell r="A194" t="str">
            <v>34324</v>
          </cell>
          <cell r="B194" t="str">
            <v>Griffin</v>
          </cell>
          <cell r="C194">
            <v>608.32000000000005</v>
          </cell>
          <cell r="D194">
            <v>6336796.9500000002</v>
          </cell>
          <cell r="E194">
            <v>10416.880835744345</v>
          </cell>
          <cell r="F194">
            <v>6861991</v>
          </cell>
          <cell r="G194">
            <v>11280.232443450814</v>
          </cell>
          <cell r="H194">
            <v>1554601.73</v>
          </cell>
          <cell r="I194">
            <v>0</v>
          </cell>
          <cell r="J194">
            <v>716.86</v>
          </cell>
          <cell r="K194">
            <v>8952.0499999999993</v>
          </cell>
          <cell r="L194">
            <v>0</v>
          </cell>
          <cell r="M194">
            <v>0</v>
          </cell>
          <cell r="N194">
            <v>2571.460152551289</v>
          </cell>
          <cell r="O194">
            <v>74627.03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2339.33</v>
          </cell>
          <cell r="W194">
            <v>0</v>
          </cell>
          <cell r="X194">
            <v>0</v>
          </cell>
          <cell r="Y194">
            <v>0</v>
          </cell>
          <cell r="Z194">
            <v>4055.75</v>
          </cell>
          <cell r="AA194">
            <v>151700.75</v>
          </cell>
          <cell r="AB194">
            <v>0</v>
          </cell>
          <cell r="AC194">
            <v>40406</v>
          </cell>
          <cell r="AD194">
            <v>0</v>
          </cell>
          <cell r="AE194">
            <v>21667.279999999999</v>
          </cell>
          <cell r="AF194">
            <v>852.09</v>
          </cell>
          <cell r="AG194">
            <v>0</v>
          </cell>
          <cell r="AH194">
            <v>0</v>
          </cell>
          <cell r="AI194">
            <v>2307.9899999999998</v>
          </cell>
          <cell r="AJ194">
            <v>1708.99</v>
          </cell>
          <cell r="AK194">
            <v>299665.21000000002</v>
          </cell>
          <cell r="AL194">
            <v>492.61114216201997</v>
          </cell>
          <cell r="AM194">
            <v>2928721</v>
          </cell>
          <cell r="AN194">
            <v>61351.67</v>
          </cell>
          <cell r="AO194">
            <v>0</v>
          </cell>
          <cell r="AP194">
            <v>13.2</v>
          </cell>
          <cell r="AQ194">
            <v>0</v>
          </cell>
          <cell r="AR194">
            <v>0</v>
          </cell>
          <cell r="AS194">
            <v>497536.75</v>
          </cell>
          <cell r="AT194">
            <v>0</v>
          </cell>
          <cell r="AU194">
            <v>0</v>
          </cell>
          <cell r="AV194">
            <v>21481.35</v>
          </cell>
          <cell r="AW194">
            <v>0</v>
          </cell>
          <cell r="AX194">
            <v>12084.27</v>
          </cell>
          <cell r="AY194">
            <v>0</v>
          </cell>
          <cell r="AZ194">
            <v>0</v>
          </cell>
          <cell r="BA194">
            <v>222746.44</v>
          </cell>
          <cell r="BB194">
            <v>5626.81</v>
          </cell>
          <cell r="BC194">
            <v>16109.47</v>
          </cell>
          <cell r="BD194">
            <v>0</v>
          </cell>
          <cell r="BE194">
            <v>2765.6</v>
          </cell>
          <cell r="BF194">
            <v>441728.18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4210164.74</v>
          </cell>
          <cell r="BM194">
            <v>6920.9704431877954</v>
          </cell>
          <cell r="BN194">
            <v>0</v>
          </cell>
          <cell r="BO194">
            <v>0</v>
          </cell>
          <cell r="BP194">
            <v>0</v>
          </cell>
          <cell r="BQ194">
            <v>1777.89</v>
          </cell>
          <cell r="BR194">
            <v>29.32</v>
          </cell>
          <cell r="BS194">
            <v>1807.21</v>
          </cell>
          <cell r="BT194">
            <v>0</v>
          </cell>
          <cell r="BU194">
            <v>0</v>
          </cell>
          <cell r="BV194">
            <v>283614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99574</v>
          </cell>
          <cell r="CB194">
            <v>0</v>
          </cell>
          <cell r="CC194">
            <v>0</v>
          </cell>
          <cell r="CD194">
            <v>79697.67</v>
          </cell>
          <cell r="CE194">
            <v>25042.04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41739.99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18381.349999999999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15255.84</v>
          </cell>
          <cell r="DW194">
            <v>565112.09999999986</v>
          </cell>
          <cell r="DX194">
            <v>928.97175828511274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140521.74</v>
          </cell>
          <cell r="EF194">
            <v>0</v>
          </cell>
          <cell r="EG194">
            <v>7249.42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8007.15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67000</v>
          </cell>
          <cell r="ER194">
            <v>222778.31</v>
          </cell>
          <cell r="ES194">
            <v>366.21894726459755</v>
          </cell>
          <cell r="ET194">
            <v>1196081.08</v>
          </cell>
          <cell r="EU194">
            <v>1966.2037743293004</v>
          </cell>
        </row>
        <row r="195">
          <cell r="A195" t="str">
            <v>24410</v>
          </cell>
          <cell r="B195" t="str">
            <v>Oroville</v>
          </cell>
          <cell r="C195">
            <v>603.5233333333332</v>
          </cell>
          <cell r="D195">
            <v>6382839.0199999996</v>
          </cell>
          <cell r="E195">
            <v>10575.960642228692</v>
          </cell>
          <cell r="F195">
            <v>6630476.5499999998</v>
          </cell>
          <cell r="G195">
            <v>10986.280370270139</v>
          </cell>
          <cell r="H195">
            <v>664014.06000000006</v>
          </cell>
          <cell r="I195">
            <v>0</v>
          </cell>
          <cell r="J195">
            <v>9999.5400000000009</v>
          </cell>
          <cell r="K195">
            <v>303.11</v>
          </cell>
          <cell r="L195">
            <v>0</v>
          </cell>
          <cell r="M195">
            <v>0</v>
          </cell>
          <cell r="N195">
            <v>1117.3001485719969</v>
          </cell>
          <cell r="O195">
            <v>0</v>
          </cell>
          <cell r="P195">
            <v>0</v>
          </cell>
          <cell r="Q195">
            <v>0</v>
          </cell>
          <cell r="R195">
            <v>15571</v>
          </cell>
          <cell r="S195">
            <v>0</v>
          </cell>
          <cell r="T195">
            <v>0</v>
          </cell>
          <cell r="U195">
            <v>0</v>
          </cell>
          <cell r="V195">
            <v>888.85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65929.06</v>
          </cell>
          <cell r="AB195">
            <v>0</v>
          </cell>
          <cell r="AC195">
            <v>2048.77</v>
          </cell>
          <cell r="AD195">
            <v>0</v>
          </cell>
          <cell r="AE195">
            <v>0</v>
          </cell>
          <cell r="AF195">
            <v>416.6</v>
          </cell>
          <cell r="AG195">
            <v>30</v>
          </cell>
          <cell r="AH195">
            <v>0</v>
          </cell>
          <cell r="AI195">
            <v>23637.27</v>
          </cell>
          <cell r="AJ195">
            <v>0</v>
          </cell>
          <cell r="AK195">
            <v>108521.55000000002</v>
          </cell>
          <cell r="AL195">
            <v>179.81334607333608</v>
          </cell>
          <cell r="AM195">
            <v>3108180.32</v>
          </cell>
          <cell r="AN195">
            <v>0</v>
          </cell>
          <cell r="AO195">
            <v>352935.76</v>
          </cell>
          <cell r="AP195">
            <v>0</v>
          </cell>
          <cell r="AQ195">
            <v>0</v>
          </cell>
          <cell r="AR195">
            <v>0</v>
          </cell>
          <cell r="AS195">
            <v>473863.28</v>
          </cell>
          <cell r="AT195">
            <v>0</v>
          </cell>
          <cell r="AU195">
            <v>0</v>
          </cell>
          <cell r="AV195">
            <v>172985.63</v>
          </cell>
          <cell r="AW195">
            <v>0</v>
          </cell>
          <cell r="AX195">
            <v>23431</v>
          </cell>
          <cell r="AY195">
            <v>0</v>
          </cell>
          <cell r="AZ195">
            <v>66814.86</v>
          </cell>
          <cell r="BA195">
            <v>222330.89</v>
          </cell>
          <cell r="BB195">
            <v>5471.65</v>
          </cell>
          <cell r="BC195">
            <v>20707.169999999998</v>
          </cell>
          <cell r="BD195">
            <v>0</v>
          </cell>
          <cell r="BE195">
            <v>5299.67</v>
          </cell>
          <cell r="BF195">
            <v>265724.51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4717744.74</v>
          </cell>
          <cell r="BM195">
            <v>7817.0047112235397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86245.98</v>
          </cell>
          <cell r="BS195">
            <v>86245.98</v>
          </cell>
          <cell r="BT195">
            <v>0</v>
          </cell>
          <cell r="BU195">
            <v>0</v>
          </cell>
          <cell r="BV195">
            <v>291825</v>
          </cell>
          <cell r="BW195">
            <v>0</v>
          </cell>
          <cell r="BX195">
            <v>0</v>
          </cell>
          <cell r="BY195">
            <v>2546.7800000000002</v>
          </cell>
          <cell r="BZ195">
            <v>0</v>
          </cell>
          <cell r="CA195">
            <v>145692</v>
          </cell>
          <cell r="CB195">
            <v>10050</v>
          </cell>
          <cell r="CC195">
            <v>0</v>
          </cell>
          <cell r="CD195">
            <v>255434</v>
          </cell>
          <cell r="CE195">
            <v>53557.65</v>
          </cell>
          <cell r="CF195">
            <v>24532.17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10183.57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197164.79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7107.98</v>
          </cell>
          <cell r="DE195">
            <v>23922.37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21631.26</v>
          </cell>
          <cell r="DW195">
            <v>1129893.55</v>
          </cell>
          <cell r="DX195">
            <v>1872.1621644012664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513095.2</v>
          </cell>
          <cell r="EU195">
            <v>850.16630122005802</v>
          </cell>
        </row>
        <row r="196">
          <cell r="A196" t="str">
            <v>33049</v>
          </cell>
          <cell r="B196" t="str">
            <v>Wellpinit</v>
          </cell>
          <cell r="C196">
            <v>597.04</v>
          </cell>
          <cell r="D196">
            <v>7214249.5999999996</v>
          </cell>
          <cell r="E196">
            <v>12083.360578855689</v>
          </cell>
          <cell r="F196">
            <v>7620162.21</v>
          </cell>
          <cell r="G196">
            <v>12763.235645852876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731.83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37631.25</v>
          </cell>
          <cell r="AB196">
            <v>0</v>
          </cell>
          <cell r="AC196">
            <v>24929.85</v>
          </cell>
          <cell r="AD196">
            <v>0</v>
          </cell>
          <cell r="AE196">
            <v>22289.919999999998</v>
          </cell>
          <cell r="AF196">
            <v>15</v>
          </cell>
          <cell r="AG196">
            <v>33840.11</v>
          </cell>
          <cell r="AH196">
            <v>7840.43</v>
          </cell>
          <cell r="AI196">
            <v>6875.16</v>
          </cell>
          <cell r="AJ196">
            <v>9387.19</v>
          </cell>
          <cell r="AK196">
            <v>143540.74000000002</v>
          </cell>
          <cell r="AL196">
            <v>240.42064183304305</v>
          </cell>
          <cell r="AM196">
            <v>2813942.7</v>
          </cell>
          <cell r="AN196">
            <v>45492.97</v>
          </cell>
          <cell r="AO196">
            <v>0</v>
          </cell>
          <cell r="AP196">
            <v>0</v>
          </cell>
          <cell r="AQ196">
            <v>0</v>
          </cell>
          <cell r="AR196">
            <v>32612.01</v>
          </cell>
          <cell r="AS196">
            <v>224231.1</v>
          </cell>
          <cell r="AT196">
            <v>0</v>
          </cell>
          <cell r="AU196">
            <v>0</v>
          </cell>
          <cell r="AV196">
            <v>171086.7</v>
          </cell>
          <cell r="AW196">
            <v>0</v>
          </cell>
          <cell r="AX196">
            <v>54585</v>
          </cell>
          <cell r="AY196">
            <v>0</v>
          </cell>
          <cell r="AZ196">
            <v>0</v>
          </cell>
          <cell r="BA196">
            <v>196538.03</v>
          </cell>
          <cell r="BB196">
            <v>0</v>
          </cell>
          <cell r="BC196">
            <v>0</v>
          </cell>
          <cell r="BD196">
            <v>0</v>
          </cell>
          <cell r="BE196">
            <v>7197.07</v>
          </cell>
          <cell r="BF196">
            <v>215354.28</v>
          </cell>
          <cell r="BG196">
            <v>800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3761839.86</v>
          </cell>
          <cell r="BM196">
            <v>6300.8171311804908</v>
          </cell>
          <cell r="BN196">
            <v>0</v>
          </cell>
          <cell r="BO196">
            <v>2534200.4900000002</v>
          </cell>
          <cell r="BP196">
            <v>40290</v>
          </cell>
          <cell r="BQ196">
            <v>0</v>
          </cell>
          <cell r="BR196">
            <v>15579.14</v>
          </cell>
          <cell r="BS196">
            <v>2590069.6300000004</v>
          </cell>
          <cell r="BT196">
            <v>0</v>
          </cell>
          <cell r="BU196">
            <v>0</v>
          </cell>
          <cell r="BV196">
            <v>262889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104969</v>
          </cell>
          <cell r="CB196">
            <v>0</v>
          </cell>
          <cell r="CC196">
            <v>0</v>
          </cell>
          <cell r="CD196">
            <v>149009</v>
          </cell>
          <cell r="CE196">
            <v>80382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128962.72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85299</v>
          </cell>
          <cell r="DB196">
            <v>0</v>
          </cell>
          <cell r="DC196">
            <v>0</v>
          </cell>
          <cell r="DD196">
            <v>193266.84</v>
          </cell>
          <cell r="DE196">
            <v>3093.25</v>
          </cell>
          <cell r="DF196">
            <v>33365.86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74185.5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9289.81</v>
          </cell>
          <cell r="DW196">
            <v>3714781.6100000003</v>
          </cell>
          <cell r="DX196">
            <v>6221.9978728393417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615651.93999999994</v>
          </cell>
          <cell r="EU196">
            <v>1031.1736902050113</v>
          </cell>
        </row>
        <row r="197">
          <cell r="A197" t="str">
            <v>08130</v>
          </cell>
          <cell r="B197" t="str">
            <v>Toutle Lake</v>
          </cell>
          <cell r="C197">
            <v>594.90444444444449</v>
          </cell>
          <cell r="D197">
            <v>6619633.4400000004</v>
          </cell>
          <cell r="E197">
            <v>11127.221357678358</v>
          </cell>
          <cell r="F197">
            <v>6568038.2300000004</v>
          </cell>
          <cell r="G197">
            <v>11040.492790625573</v>
          </cell>
          <cell r="H197">
            <v>722179.65</v>
          </cell>
          <cell r="I197">
            <v>0</v>
          </cell>
          <cell r="J197">
            <v>0</v>
          </cell>
          <cell r="K197">
            <v>84570.99</v>
          </cell>
          <cell r="L197">
            <v>0</v>
          </cell>
          <cell r="M197">
            <v>0</v>
          </cell>
          <cell r="N197">
            <v>1356.1012151344567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2050</v>
          </cell>
          <cell r="T197">
            <v>0</v>
          </cell>
          <cell r="U197">
            <v>0</v>
          </cell>
          <cell r="V197">
            <v>25368.720000000001</v>
          </cell>
          <cell r="W197">
            <v>4185</v>
          </cell>
          <cell r="X197">
            <v>0</v>
          </cell>
          <cell r="Y197">
            <v>0</v>
          </cell>
          <cell r="Z197">
            <v>0</v>
          </cell>
          <cell r="AA197">
            <v>123990.08</v>
          </cell>
          <cell r="AB197">
            <v>0</v>
          </cell>
          <cell r="AC197">
            <v>5821.73</v>
          </cell>
          <cell r="AD197">
            <v>0</v>
          </cell>
          <cell r="AE197">
            <v>860</v>
          </cell>
          <cell r="AF197">
            <v>727.3</v>
          </cell>
          <cell r="AG197">
            <v>1787.5</v>
          </cell>
          <cell r="AH197">
            <v>0</v>
          </cell>
          <cell r="AI197">
            <v>10217.56</v>
          </cell>
          <cell r="AJ197">
            <v>10847.07</v>
          </cell>
          <cell r="AK197">
            <v>185854.96</v>
          </cell>
          <cell r="AL197">
            <v>312.41144983134541</v>
          </cell>
          <cell r="AM197">
            <v>3100336.61</v>
          </cell>
          <cell r="AN197">
            <v>81887.490000000005</v>
          </cell>
          <cell r="AO197">
            <v>249984.04</v>
          </cell>
          <cell r="AP197">
            <v>32.880000000000003</v>
          </cell>
          <cell r="AQ197">
            <v>0</v>
          </cell>
          <cell r="AR197">
            <v>0</v>
          </cell>
          <cell r="AS197">
            <v>478150.63</v>
          </cell>
          <cell r="AT197">
            <v>0</v>
          </cell>
          <cell r="AU197">
            <v>0.14000000000000001</v>
          </cell>
          <cell r="AV197">
            <v>66514.22</v>
          </cell>
          <cell r="AW197">
            <v>0</v>
          </cell>
          <cell r="AX197">
            <v>8467.17</v>
          </cell>
          <cell r="AY197">
            <v>0</v>
          </cell>
          <cell r="AZ197">
            <v>0</v>
          </cell>
          <cell r="BA197">
            <v>282982.11</v>
          </cell>
          <cell r="BB197">
            <v>5557.51</v>
          </cell>
          <cell r="BC197">
            <v>22307.39</v>
          </cell>
          <cell r="BD197">
            <v>0</v>
          </cell>
          <cell r="BE197">
            <v>6602.67</v>
          </cell>
          <cell r="BF197">
            <v>276718.58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4579541.4399999995</v>
          </cell>
          <cell r="BM197">
            <v>7697.9445737317274</v>
          </cell>
          <cell r="BN197">
            <v>22695.22</v>
          </cell>
          <cell r="BO197">
            <v>0</v>
          </cell>
          <cell r="BP197">
            <v>0</v>
          </cell>
          <cell r="BQ197">
            <v>0</v>
          </cell>
          <cell r="BR197">
            <v>6114.75</v>
          </cell>
          <cell r="BS197">
            <v>28809.97</v>
          </cell>
          <cell r="BT197">
            <v>0</v>
          </cell>
          <cell r="BU197">
            <v>0</v>
          </cell>
          <cell r="BV197">
            <v>308621</v>
          </cell>
          <cell r="BW197">
            <v>0</v>
          </cell>
          <cell r="BX197">
            <v>0</v>
          </cell>
          <cell r="BY197">
            <v>0</v>
          </cell>
          <cell r="BZ197">
            <v>8540.9</v>
          </cell>
          <cell r="CA197">
            <v>160792</v>
          </cell>
          <cell r="CB197">
            <v>2310.7800000000002</v>
          </cell>
          <cell r="CC197">
            <v>0</v>
          </cell>
          <cell r="CD197">
            <v>71750.86</v>
          </cell>
          <cell r="CE197">
            <v>34772.879999999997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89684.88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27357</v>
          </cell>
          <cell r="DE197">
            <v>31058.75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14279.62</v>
          </cell>
          <cell r="DW197">
            <v>777978.64</v>
          </cell>
          <cell r="DX197">
            <v>1307.7371454612692</v>
          </cell>
          <cell r="DY197">
            <v>1175.8399999999999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3810</v>
          </cell>
          <cell r="EH197">
            <v>0</v>
          </cell>
          <cell r="EI197">
            <v>0</v>
          </cell>
          <cell r="EJ197">
            <v>0</v>
          </cell>
          <cell r="EK197">
            <v>808.29</v>
          </cell>
          <cell r="EL197">
            <v>212118.42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217912.55000000002</v>
          </cell>
          <cell r="ES197">
            <v>366.2984064667715</v>
          </cell>
          <cell r="ET197">
            <v>574047.81000000006</v>
          </cell>
          <cell r="EU197">
            <v>964.94120250871288</v>
          </cell>
        </row>
        <row r="198">
          <cell r="A198" t="str">
            <v>02420</v>
          </cell>
          <cell r="B198" t="str">
            <v>Asotin</v>
          </cell>
          <cell r="C198">
            <v>592.67666666666673</v>
          </cell>
          <cell r="D198">
            <v>6310989.7999999998</v>
          </cell>
          <cell r="E198">
            <v>10648.284562127747</v>
          </cell>
          <cell r="F198">
            <v>6605072.6900000004</v>
          </cell>
          <cell r="G198">
            <v>11144.479041410999</v>
          </cell>
          <cell r="H198">
            <v>848455.63</v>
          </cell>
          <cell r="I198">
            <v>0</v>
          </cell>
          <cell r="J198">
            <v>19063.84</v>
          </cell>
          <cell r="K198">
            <v>504.28</v>
          </cell>
          <cell r="L198">
            <v>0</v>
          </cell>
          <cell r="M198">
            <v>0</v>
          </cell>
          <cell r="N198">
            <v>1464.5822905125333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400</v>
          </cell>
          <cell r="T198">
            <v>0</v>
          </cell>
          <cell r="U198">
            <v>0</v>
          </cell>
          <cell r="V198">
            <v>101.75</v>
          </cell>
          <cell r="W198">
            <v>6729.91</v>
          </cell>
          <cell r="X198">
            <v>0</v>
          </cell>
          <cell r="Y198">
            <v>0</v>
          </cell>
          <cell r="Z198">
            <v>0</v>
          </cell>
          <cell r="AA198">
            <v>81701.89</v>
          </cell>
          <cell r="AB198">
            <v>0</v>
          </cell>
          <cell r="AC198">
            <v>6044.59</v>
          </cell>
          <cell r="AD198">
            <v>0</v>
          </cell>
          <cell r="AE198">
            <v>357</v>
          </cell>
          <cell r="AF198">
            <v>139</v>
          </cell>
          <cell r="AG198">
            <v>845.43</v>
          </cell>
          <cell r="AH198">
            <v>0</v>
          </cell>
          <cell r="AI198">
            <v>320047.37</v>
          </cell>
          <cell r="AJ198">
            <v>0</v>
          </cell>
          <cell r="AK198">
            <v>416366.94</v>
          </cell>
          <cell r="AL198">
            <v>702.51954129007936</v>
          </cell>
          <cell r="AM198">
            <v>3101246.42</v>
          </cell>
          <cell r="AN198">
            <v>59300.38</v>
          </cell>
          <cell r="AO198">
            <v>306671.27</v>
          </cell>
          <cell r="AP198">
            <v>0</v>
          </cell>
          <cell r="AQ198">
            <v>0</v>
          </cell>
          <cell r="AR198">
            <v>0</v>
          </cell>
          <cell r="AS198">
            <v>462103.31</v>
          </cell>
          <cell r="AT198">
            <v>0</v>
          </cell>
          <cell r="AU198">
            <v>0</v>
          </cell>
          <cell r="AV198">
            <v>54504.26</v>
          </cell>
          <cell r="AW198">
            <v>0</v>
          </cell>
          <cell r="AX198">
            <v>43011.02</v>
          </cell>
          <cell r="AY198">
            <v>0</v>
          </cell>
          <cell r="AZ198">
            <v>0</v>
          </cell>
          <cell r="BA198">
            <v>203555.84</v>
          </cell>
          <cell r="BB198">
            <v>5459.03</v>
          </cell>
          <cell r="BC198">
            <v>21018.720000000001</v>
          </cell>
          <cell r="BD198">
            <v>0</v>
          </cell>
          <cell r="BE198">
            <v>30921.040000000001</v>
          </cell>
          <cell r="BF198">
            <v>236857.60000000001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4524648.8899999997</v>
          </cell>
          <cell r="BM198">
            <v>7634.2618909692173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10377.58</v>
          </cell>
          <cell r="BS198">
            <v>10377.58</v>
          </cell>
          <cell r="BT198">
            <v>27268.47</v>
          </cell>
          <cell r="BU198">
            <v>0</v>
          </cell>
          <cell r="BV198">
            <v>300959.63</v>
          </cell>
          <cell r="BW198">
            <v>0</v>
          </cell>
          <cell r="BX198">
            <v>0</v>
          </cell>
          <cell r="BY198">
            <v>0</v>
          </cell>
          <cell r="BZ198">
            <v>450.54</v>
          </cell>
          <cell r="CA198">
            <v>148342.23000000001</v>
          </cell>
          <cell r="CB198">
            <v>5945</v>
          </cell>
          <cell r="CC198">
            <v>0</v>
          </cell>
          <cell r="CD198">
            <v>161235.14000000001</v>
          </cell>
          <cell r="CE198">
            <v>33050.07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81133.66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10638.82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15231.97</v>
          </cell>
          <cell r="DW198">
            <v>794633.10999999987</v>
          </cell>
          <cell r="DX198">
            <v>1340.7531537713082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1400</v>
          </cell>
          <cell r="EO198">
            <v>0</v>
          </cell>
          <cell r="EP198">
            <v>0</v>
          </cell>
          <cell r="EQ198">
            <v>0</v>
          </cell>
          <cell r="ER198">
            <v>1400</v>
          </cell>
          <cell r="ES198">
            <v>2.3621648678593723</v>
          </cell>
          <cell r="ET198">
            <v>669301.05000000005</v>
          </cell>
          <cell r="EU198">
            <v>1129.2853045224208</v>
          </cell>
        </row>
        <row r="199">
          <cell r="A199" t="str">
            <v>39002</v>
          </cell>
          <cell r="B199" t="str">
            <v>Union Gap</v>
          </cell>
          <cell r="C199">
            <v>578.82999999999993</v>
          </cell>
          <cell r="D199">
            <v>5902633.6299999999</v>
          </cell>
          <cell r="E199">
            <v>10197.52540469568</v>
          </cell>
          <cell r="F199">
            <v>6300081.0300000003</v>
          </cell>
          <cell r="G199">
            <v>10884.16465974466</v>
          </cell>
          <cell r="H199">
            <v>788989.62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1363.0765855259749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16488</v>
          </cell>
          <cell r="V199">
            <v>266.58999999999997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39687.75</v>
          </cell>
          <cell r="AB199">
            <v>0</v>
          </cell>
          <cell r="AC199">
            <v>9832.0300000000007</v>
          </cell>
          <cell r="AD199">
            <v>0</v>
          </cell>
          <cell r="AE199">
            <v>1328.25</v>
          </cell>
          <cell r="AF199">
            <v>712.62</v>
          </cell>
          <cell r="AG199">
            <v>35</v>
          </cell>
          <cell r="AH199">
            <v>0</v>
          </cell>
          <cell r="AI199">
            <v>31749.88</v>
          </cell>
          <cell r="AJ199">
            <v>0</v>
          </cell>
          <cell r="AK199">
            <v>100100.12</v>
          </cell>
          <cell r="AL199">
            <v>172.93526596755527</v>
          </cell>
          <cell r="AM199">
            <v>2738225.98</v>
          </cell>
          <cell r="AN199">
            <v>64608.27</v>
          </cell>
          <cell r="AO199">
            <v>391670.48</v>
          </cell>
          <cell r="AP199">
            <v>0</v>
          </cell>
          <cell r="AQ199">
            <v>0</v>
          </cell>
          <cell r="AR199">
            <v>0</v>
          </cell>
          <cell r="AS199">
            <v>401088.53</v>
          </cell>
          <cell r="AT199">
            <v>0</v>
          </cell>
          <cell r="AU199">
            <v>0</v>
          </cell>
          <cell r="AV199">
            <v>194185.78</v>
          </cell>
          <cell r="AW199">
            <v>0</v>
          </cell>
          <cell r="AX199">
            <v>36146.54</v>
          </cell>
          <cell r="AY199">
            <v>0</v>
          </cell>
          <cell r="AZ199">
            <v>112594.07</v>
          </cell>
          <cell r="BA199">
            <v>204609.05</v>
          </cell>
          <cell r="BB199">
            <v>5299.16</v>
          </cell>
          <cell r="BC199">
            <v>0</v>
          </cell>
          <cell r="BD199">
            <v>0</v>
          </cell>
          <cell r="BE199">
            <v>11846.81</v>
          </cell>
          <cell r="BF199">
            <v>89005.07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9883.76</v>
          </cell>
          <cell r="BL199">
            <v>4259163.4999999991</v>
          </cell>
          <cell r="BM199">
            <v>7358.2286681754567</v>
          </cell>
          <cell r="BN199">
            <v>19.829999999999998</v>
          </cell>
          <cell r="BO199">
            <v>0</v>
          </cell>
          <cell r="BP199">
            <v>0</v>
          </cell>
          <cell r="BQ199">
            <v>0</v>
          </cell>
          <cell r="BR199">
            <v>16676.73</v>
          </cell>
          <cell r="BS199">
            <v>16696.560000000001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135001.07999999999</v>
          </cell>
          <cell r="CB199">
            <v>0</v>
          </cell>
          <cell r="CC199">
            <v>0</v>
          </cell>
          <cell r="CD199">
            <v>206856.79</v>
          </cell>
          <cell r="CE199">
            <v>26578.29</v>
          </cell>
          <cell r="CF199">
            <v>50951.01</v>
          </cell>
          <cell r="CG199">
            <v>0</v>
          </cell>
          <cell r="CH199">
            <v>0</v>
          </cell>
          <cell r="CI199">
            <v>262938.09999999998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258999.02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1533.73</v>
          </cell>
          <cell r="DB199">
            <v>0</v>
          </cell>
          <cell r="DC199">
            <v>0</v>
          </cell>
          <cell r="DD199">
            <v>2463.44</v>
          </cell>
          <cell r="DE199">
            <v>26538.91</v>
          </cell>
          <cell r="DF199">
            <v>14573.94</v>
          </cell>
          <cell r="DG199">
            <v>0</v>
          </cell>
          <cell r="DH199">
            <v>0</v>
          </cell>
          <cell r="DI199">
            <v>0</v>
          </cell>
          <cell r="DJ199">
            <v>136300.04999999999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1007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11389.87</v>
          </cell>
          <cell r="DW199">
            <v>1151827.79</v>
          </cell>
          <cell r="DX199">
            <v>1989.9241400756703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799029.36</v>
          </cell>
          <cell r="EU199">
            <v>1380.4214708981913</v>
          </cell>
        </row>
        <row r="200">
          <cell r="A200" t="str">
            <v>21226</v>
          </cell>
          <cell r="B200" t="str">
            <v>Adna</v>
          </cell>
          <cell r="C200">
            <v>575.70444444444445</v>
          </cell>
          <cell r="D200">
            <v>5577819.4100000001</v>
          </cell>
          <cell r="E200">
            <v>9688.6856855562455</v>
          </cell>
          <cell r="F200">
            <v>5441681.54</v>
          </cell>
          <cell r="G200">
            <v>9452.2138790351528</v>
          </cell>
          <cell r="H200">
            <v>519882.14</v>
          </cell>
          <cell r="I200">
            <v>0</v>
          </cell>
          <cell r="J200">
            <v>0</v>
          </cell>
          <cell r="K200">
            <v>21984.23</v>
          </cell>
          <cell r="L200">
            <v>0</v>
          </cell>
          <cell r="M200">
            <v>0</v>
          </cell>
          <cell r="N200">
            <v>941.22318357799327</v>
          </cell>
          <cell r="O200">
            <v>17683</v>
          </cell>
          <cell r="P200">
            <v>0</v>
          </cell>
          <cell r="Q200">
            <v>0</v>
          </cell>
          <cell r="R200">
            <v>14040</v>
          </cell>
          <cell r="S200">
            <v>0</v>
          </cell>
          <cell r="T200">
            <v>0</v>
          </cell>
          <cell r="U200">
            <v>0</v>
          </cell>
          <cell r="V200">
            <v>852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137484.49</v>
          </cell>
          <cell r="AB200">
            <v>0</v>
          </cell>
          <cell r="AC200">
            <v>5829.53</v>
          </cell>
          <cell r="AD200">
            <v>0</v>
          </cell>
          <cell r="AE200">
            <v>0</v>
          </cell>
          <cell r="AF200">
            <v>1039.1600000000001</v>
          </cell>
          <cell r="AG200">
            <v>18050.96</v>
          </cell>
          <cell r="AH200">
            <v>56598.46</v>
          </cell>
          <cell r="AI200">
            <v>3237.5</v>
          </cell>
          <cell r="AJ200">
            <v>0</v>
          </cell>
          <cell r="AK200">
            <v>254815.09999999998</v>
          </cell>
          <cell r="AL200">
            <v>442.61443950792648</v>
          </cell>
          <cell r="AM200">
            <v>2545673.84</v>
          </cell>
          <cell r="AN200">
            <v>54744.13</v>
          </cell>
          <cell r="AO200">
            <v>255148.72</v>
          </cell>
          <cell r="AP200">
            <v>181635.95</v>
          </cell>
          <cell r="AQ200">
            <v>0</v>
          </cell>
          <cell r="AR200">
            <v>0</v>
          </cell>
          <cell r="AS200">
            <v>335815.44</v>
          </cell>
          <cell r="AT200">
            <v>0</v>
          </cell>
          <cell r="AU200">
            <v>4774.8</v>
          </cell>
          <cell r="AV200">
            <v>39790.79</v>
          </cell>
          <cell r="AW200">
            <v>0</v>
          </cell>
          <cell r="AX200">
            <v>11773.61</v>
          </cell>
          <cell r="AY200">
            <v>0</v>
          </cell>
          <cell r="AZ200">
            <v>0</v>
          </cell>
          <cell r="BA200">
            <v>205705.24</v>
          </cell>
          <cell r="BB200">
            <v>0</v>
          </cell>
          <cell r="BC200">
            <v>20770.96</v>
          </cell>
          <cell r="BD200">
            <v>0</v>
          </cell>
          <cell r="BE200">
            <v>4471.21</v>
          </cell>
          <cell r="BF200">
            <v>213050.88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3873355.5699999994</v>
          </cell>
          <cell r="BM200">
            <v>6728.0279097685143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106212.95</v>
          </cell>
          <cell r="BS200">
            <v>106212.95</v>
          </cell>
          <cell r="BT200">
            <v>0</v>
          </cell>
          <cell r="BU200">
            <v>0</v>
          </cell>
          <cell r="BV200">
            <v>292388</v>
          </cell>
          <cell r="BW200">
            <v>0</v>
          </cell>
          <cell r="BX200">
            <v>0</v>
          </cell>
          <cell r="BY200">
            <v>0</v>
          </cell>
          <cell r="BZ200">
            <v>4912.6400000000003</v>
          </cell>
          <cell r="CA200">
            <v>102241</v>
          </cell>
          <cell r="CB200">
            <v>3752</v>
          </cell>
          <cell r="CC200">
            <v>0</v>
          </cell>
          <cell r="CD200">
            <v>49519</v>
          </cell>
          <cell r="CE200">
            <v>66940.06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80293.14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40671.1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8624.1200000000008</v>
          </cell>
          <cell r="DW200">
            <v>755554.00999999989</v>
          </cell>
          <cell r="DX200">
            <v>1312.3991264807944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8416</v>
          </cell>
          <cell r="EG200">
            <v>7674.49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16090.49</v>
          </cell>
          <cell r="ES200">
            <v>27.949219699923184</v>
          </cell>
          <cell r="ET200">
            <v>322508.90999999997</v>
          </cell>
          <cell r="EU200">
            <v>560.19874974427455</v>
          </cell>
        </row>
        <row r="201">
          <cell r="A201" t="str">
            <v>04019</v>
          </cell>
          <cell r="B201" t="str">
            <v>Manson</v>
          </cell>
          <cell r="C201">
            <v>574.26777777777784</v>
          </cell>
          <cell r="D201">
            <v>7159267.7800000003</v>
          </cell>
          <cell r="E201">
            <v>12466.776052983412</v>
          </cell>
          <cell r="F201">
            <v>7415959.8499999996</v>
          </cell>
          <cell r="G201">
            <v>12913.766254999118</v>
          </cell>
          <cell r="H201">
            <v>850788.06</v>
          </cell>
          <cell r="I201">
            <v>0</v>
          </cell>
          <cell r="J201">
            <v>0</v>
          </cell>
          <cell r="K201">
            <v>281.88</v>
          </cell>
          <cell r="L201">
            <v>0</v>
          </cell>
          <cell r="M201">
            <v>0</v>
          </cell>
          <cell r="N201">
            <v>1482.0088692654026</v>
          </cell>
          <cell r="O201">
            <v>10704.49</v>
          </cell>
          <cell r="P201">
            <v>0</v>
          </cell>
          <cell r="Q201">
            <v>0</v>
          </cell>
          <cell r="R201">
            <v>10800</v>
          </cell>
          <cell r="S201">
            <v>0</v>
          </cell>
          <cell r="T201">
            <v>0</v>
          </cell>
          <cell r="U201">
            <v>0</v>
          </cell>
          <cell r="V201">
            <v>1713.75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42170.67</v>
          </cell>
          <cell r="AB201">
            <v>4011.6</v>
          </cell>
          <cell r="AC201">
            <v>6309.26</v>
          </cell>
          <cell r="AD201">
            <v>0</v>
          </cell>
          <cell r="AE201">
            <v>20451.400000000001</v>
          </cell>
          <cell r="AF201">
            <v>1051.58</v>
          </cell>
          <cell r="AG201">
            <v>100</v>
          </cell>
          <cell r="AH201">
            <v>102.3</v>
          </cell>
          <cell r="AI201">
            <v>68391</v>
          </cell>
          <cell r="AJ201">
            <v>4126.09</v>
          </cell>
          <cell r="AK201">
            <v>169932.13999999998</v>
          </cell>
          <cell r="AL201">
            <v>295.91097842469924</v>
          </cell>
          <cell r="AM201">
            <v>3085067.59</v>
          </cell>
          <cell r="AN201">
            <v>51675.93</v>
          </cell>
          <cell r="AO201">
            <v>219348.88</v>
          </cell>
          <cell r="AP201">
            <v>0</v>
          </cell>
          <cell r="AQ201">
            <v>0</v>
          </cell>
          <cell r="AR201">
            <v>0</v>
          </cell>
          <cell r="AS201">
            <v>335753.71</v>
          </cell>
          <cell r="AT201">
            <v>0</v>
          </cell>
          <cell r="AU201">
            <v>0</v>
          </cell>
          <cell r="AV201">
            <v>200755.45</v>
          </cell>
          <cell r="AW201">
            <v>0</v>
          </cell>
          <cell r="AX201">
            <v>84964.59</v>
          </cell>
          <cell r="AY201">
            <v>0</v>
          </cell>
          <cell r="AZ201">
            <v>191726.44</v>
          </cell>
          <cell r="BA201">
            <v>204329.62</v>
          </cell>
          <cell r="BB201">
            <v>5344.63</v>
          </cell>
          <cell r="BC201">
            <v>20740.990000000002</v>
          </cell>
          <cell r="BD201">
            <v>0</v>
          </cell>
          <cell r="BE201">
            <v>11048.16</v>
          </cell>
          <cell r="BF201">
            <v>172195.96</v>
          </cell>
          <cell r="BG201">
            <v>338130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4921081.95</v>
          </cell>
          <cell r="BM201">
            <v>8569.3158147283193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52651.39</v>
          </cell>
          <cell r="BS201">
            <v>52651.39</v>
          </cell>
          <cell r="BT201">
            <v>289239.99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10715.37</v>
          </cell>
          <cell r="CA201">
            <v>125226</v>
          </cell>
          <cell r="CB201">
            <v>8782.6299999999992</v>
          </cell>
          <cell r="CC201">
            <v>0</v>
          </cell>
          <cell r="CD201">
            <v>293596.81</v>
          </cell>
          <cell r="CE201">
            <v>44280.88</v>
          </cell>
          <cell r="CF201">
            <v>66736</v>
          </cell>
          <cell r="CG201">
            <v>128870.45</v>
          </cell>
          <cell r="CH201">
            <v>0</v>
          </cell>
          <cell r="CI201">
            <v>0</v>
          </cell>
          <cell r="CJ201">
            <v>0</v>
          </cell>
          <cell r="CK201">
            <v>40652.959999999999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13655.83</v>
          </cell>
          <cell r="CQ201">
            <v>339910.7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32298.48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11215.2</v>
          </cell>
          <cell r="DW201">
            <v>1457832.6899999997</v>
          </cell>
          <cell r="DX201">
            <v>2538.5939215348621</v>
          </cell>
          <cell r="DY201">
            <v>696.8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14846.33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500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16043.13</v>
          </cell>
          <cell r="ES201">
            <v>27.936671045834206</v>
          </cell>
          <cell r="ET201">
            <v>675037.27</v>
          </cell>
          <cell r="EU201">
            <v>1175.4747456180914</v>
          </cell>
        </row>
        <row r="202">
          <cell r="A202" t="str">
            <v>33207</v>
          </cell>
          <cell r="B202" t="str">
            <v>Mary Walker</v>
          </cell>
          <cell r="C202">
            <v>559.18555555555554</v>
          </cell>
          <cell r="D202">
            <v>5800846.9699999997</v>
          </cell>
          <cell r="E202">
            <v>10373.742512423823</v>
          </cell>
          <cell r="F202">
            <v>6117700.6399999997</v>
          </cell>
          <cell r="G202">
            <v>10940.376730443284</v>
          </cell>
          <cell r="H202">
            <v>137293.87</v>
          </cell>
          <cell r="I202">
            <v>0</v>
          </cell>
          <cell r="J202">
            <v>0</v>
          </cell>
          <cell r="K202">
            <v>4183.3999999999996</v>
          </cell>
          <cell r="L202">
            <v>0</v>
          </cell>
          <cell r="M202">
            <v>0</v>
          </cell>
          <cell r="N202">
            <v>253.0059451543614</v>
          </cell>
          <cell r="O202">
            <v>9142.0300000000007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262.39999999999998</v>
          </cell>
          <cell r="W202">
            <v>0</v>
          </cell>
          <cell r="X202">
            <v>0</v>
          </cell>
          <cell r="Y202">
            <v>0</v>
          </cell>
          <cell r="Z202">
            <v>1200</v>
          </cell>
          <cell r="AA202">
            <v>27282.69</v>
          </cell>
          <cell r="AB202">
            <v>1619.54</v>
          </cell>
          <cell r="AC202">
            <v>811.26</v>
          </cell>
          <cell r="AD202">
            <v>0</v>
          </cell>
          <cell r="AE202">
            <v>229017.04</v>
          </cell>
          <cell r="AF202">
            <v>758.45</v>
          </cell>
          <cell r="AG202">
            <v>135</v>
          </cell>
          <cell r="AH202">
            <v>0</v>
          </cell>
          <cell r="AI202">
            <v>5197.8100000000004</v>
          </cell>
          <cell r="AJ202">
            <v>13331.1</v>
          </cell>
          <cell r="AK202">
            <v>288757.32</v>
          </cell>
          <cell r="AL202">
            <v>516.38908968797875</v>
          </cell>
          <cell r="AM202">
            <v>2910252.76</v>
          </cell>
          <cell r="AN202">
            <v>102643.26</v>
          </cell>
          <cell r="AO202">
            <v>385648.04</v>
          </cell>
          <cell r="AP202">
            <v>0</v>
          </cell>
          <cell r="AQ202">
            <v>0</v>
          </cell>
          <cell r="AR202">
            <v>0</v>
          </cell>
          <cell r="AS202">
            <v>358429.18</v>
          </cell>
          <cell r="AT202">
            <v>0</v>
          </cell>
          <cell r="AU202">
            <v>0</v>
          </cell>
          <cell r="AV202">
            <v>158862.29999999999</v>
          </cell>
          <cell r="AW202">
            <v>0</v>
          </cell>
          <cell r="AX202">
            <v>42473.43</v>
          </cell>
          <cell r="AY202">
            <v>0</v>
          </cell>
          <cell r="AZ202">
            <v>0</v>
          </cell>
          <cell r="BA202">
            <v>200274.41</v>
          </cell>
          <cell r="BB202">
            <v>5220.26</v>
          </cell>
          <cell r="BC202">
            <v>26907.1</v>
          </cell>
          <cell r="BD202">
            <v>0</v>
          </cell>
          <cell r="BE202">
            <v>7587.77</v>
          </cell>
          <cell r="BF202">
            <v>327866.52</v>
          </cell>
          <cell r="BG202">
            <v>18708.830000000002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4544873.8599999994</v>
          </cell>
          <cell r="BM202">
            <v>8127.6667733032355</v>
          </cell>
          <cell r="BN202">
            <v>0</v>
          </cell>
          <cell r="BO202">
            <v>84653.7</v>
          </cell>
          <cell r="BP202">
            <v>0</v>
          </cell>
          <cell r="BQ202">
            <v>0</v>
          </cell>
          <cell r="BR202">
            <v>14004.44</v>
          </cell>
          <cell r="BS202">
            <v>98658.14</v>
          </cell>
          <cell r="BT202">
            <v>0</v>
          </cell>
          <cell r="BU202">
            <v>0</v>
          </cell>
          <cell r="BV202">
            <v>274509</v>
          </cell>
          <cell r="BW202">
            <v>0</v>
          </cell>
          <cell r="BX202">
            <v>0</v>
          </cell>
          <cell r="BY202">
            <v>0</v>
          </cell>
          <cell r="BZ202">
            <v>9423.07</v>
          </cell>
          <cell r="CA202">
            <v>136610.01999999999</v>
          </cell>
          <cell r="CB202">
            <v>12939.07</v>
          </cell>
          <cell r="CC202">
            <v>0</v>
          </cell>
          <cell r="CD202">
            <v>282763.25</v>
          </cell>
          <cell r="CE202">
            <v>55467.6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155859.25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31137.03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32814.300000000003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13191.85</v>
          </cell>
          <cell r="DW202">
            <v>1103372.5799999998</v>
          </cell>
          <cell r="DX202">
            <v>1973.1778996039873</v>
          </cell>
          <cell r="DY202">
            <v>5091.5200000000004</v>
          </cell>
          <cell r="DZ202">
            <v>21408.48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12719.61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39219.61</v>
          </cell>
          <cell r="ES202">
            <v>70.137022693719246</v>
          </cell>
          <cell r="ET202">
            <v>496430.39</v>
          </cell>
          <cell r="EU202">
            <v>887.77398677044198</v>
          </cell>
        </row>
        <row r="203">
          <cell r="A203" t="str">
            <v>22207</v>
          </cell>
          <cell r="B203" t="str">
            <v>Davenport</v>
          </cell>
          <cell r="C203">
            <v>551.31444444444435</v>
          </cell>
          <cell r="D203">
            <v>5904089.3099999996</v>
          </cell>
          <cell r="E203">
            <v>10709.11413530895</v>
          </cell>
          <cell r="F203">
            <v>5851855.6900000004</v>
          </cell>
          <cell r="G203">
            <v>10614.370345215377</v>
          </cell>
          <cell r="H203">
            <v>701866.39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1273.0781808324753</v>
          </cell>
          <cell r="O203">
            <v>3424.85</v>
          </cell>
          <cell r="P203">
            <v>0</v>
          </cell>
          <cell r="Q203">
            <v>0</v>
          </cell>
          <cell r="R203">
            <v>13135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55527.5</v>
          </cell>
          <cell r="AB203">
            <v>0</v>
          </cell>
          <cell r="AC203">
            <v>1228.06</v>
          </cell>
          <cell r="AD203">
            <v>0</v>
          </cell>
          <cell r="AE203">
            <v>100</v>
          </cell>
          <cell r="AF203">
            <v>250.87</v>
          </cell>
          <cell r="AG203">
            <v>600</v>
          </cell>
          <cell r="AH203">
            <v>0</v>
          </cell>
          <cell r="AI203">
            <v>42884.83</v>
          </cell>
          <cell r="AJ203">
            <v>8068.86</v>
          </cell>
          <cell r="AK203">
            <v>125219.97</v>
          </cell>
          <cell r="AL203">
            <v>227.12985531547841</v>
          </cell>
          <cell r="AM203">
            <v>2963487.76</v>
          </cell>
          <cell r="AN203">
            <v>71971.649999999994</v>
          </cell>
          <cell r="AO203">
            <v>380913.08</v>
          </cell>
          <cell r="AP203">
            <v>0</v>
          </cell>
          <cell r="AQ203">
            <v>0</v>
          </cell>
          <cell r="AR203">
            <v>0</v>
          </cell>
          <cell r="AS203">
            <v>286370.78000000003</v>
          </cell>
          <cell r="AT203">
            <v>0</v>
          </cell>
          <cell r="AU203">
            <v>0</v>
          </cell>
          <cell r="AV203">
            <v>82873.05</v>
          </cell>
          <cell r="AW203">
            <v>0</v>
          </cell>
          <cell r="AX203">
            <v>28358.37</v>
          </cell>
          <cell r="AY203">
            <v>0</v>
          </cell>
          <cell r="AZ203">
            <v>0</v>
          </cell>
          <cell r="BA203">
            <v>202828.62</v>
          </cell>
          <cell r="BB203">
            <v>5163.58</v>
          </cell>
          <cell r="BC203">
            <v>19946.419999999998</v>
          </cell>
          <cell r="BD203">
            <v>0</v>
          </cell>
          <cell r="BE203">
            <v>6716.09</v>
          </cell>
          <cell r="BF203">
            <v>335804.03</v>
          </cell>
          <cell r="BG203">
            <v>1886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4386319.43</v>
          </cell>
          <cell r="BM203">
            <v>7956.1119324926494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285132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93875</v>
          </cell>
          <cell r="CB203">
            <v>2609</v>
          </cell>
          <cell r="CC203">
            <v>0</v>
          </cell>
          <cell r="CD203">
            <v>47090</v>
          </cell>
          <cell r="CE203">
            <v>66946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106004.44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10494.35</v>
          </cell>
          <cell r="DF203">
            <v>10224.84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16074.27</v>
          </cell>
          <cell r="DW203">
            <v>638449.89999999991</v>
          </cell>
          <cell r="DX203">
            <v>1158.0503765747719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167193</v>
          </cell>
          <cell r="EU203">
            <v>303.26250597057947</v>
          </cell>
        </row>
        <row r="204">
          <cell r="A204" t="str">
            <v>25118</v>
          </cell>
          <cell r="B204" t="str">
            <v>South Bend</v>
          </cell>
          <cell r="C204">
            <v>536.96444444444444</v>
          </cell>
          <cell r="D204">
            <v>6762260.9800000004</v>
          </cell>
          <cell r="E204">
            <v>12593.498601190231</v>
          </cell>
          <cell r="F204">
            <v>7020076.2400000002</v>
          </cell>
          <cell r="G204">
            <v>13073.633296638718</v>
          </cell>
          <cell r="H204">
            <v>504167.4</v>
          </cell>
          <cell r="I204">
            <v>0</v>
          </cell>
          <cell r="J204">
            <v>16257</v>
          </cell>
          <cell r="K204">
            <v>47109.84</v>
          </cell>
          <cell r="L204">
            <v>0</v>
          </cell>
          <cell r="M204">
            <v>0</v>
          </cell>
          <cell r="N204">
            <v>1056.9307630548681</v>
          </cell>
          <cell r="O204">
            <v>37055</v>
          </cell>
          <cell r="P204">
            <v>0</v>
          </cell>
          <cell r="Q204">
            <v>0</v>
          </cell>
          <cell r="R204">
            <v>13005</v>
          </cell>
          <cell r="S204">
            <v>0</v>
          </cell>
          <cell r="T204">
            <v>0</v>
          </cell>
          <cell r="U204">
            <v>605</v>
          </cell>
          <cell r="V204">
            <v>978.19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54140.65</v>
          </cell>
          <cell r="AB204">
            <v>0</v>
          </cell>
          <cell r="AC204">
            <v>10988.15</v>
          </cell>
          <cell r="AD204">
            <v>0</v>
          </cell>
          <cell r="AE204">
            <v>173728.24</v>
          </cell>
          <cell r="AF204">
            <v>630.41</v>
          </cell>
          <cell r="AG204">
            <v>12100</v>
          </cell>
          <cell r="AH204">
            <v>93266.6</v>
          </cell>
          <cell r="AI204">
            <v>748.92</v>
          </cell>
          <cell r="AJ204">
            <v>14902.54</v>
          </cell>
          <cell r="AK204">
            <v>412148.69999999995</v>
          </cell>
          <cell r="AL204">
            <v>767.5530554474949</v>
          </cell>
          <cell r="AM204">
            <v>2812859</v>
          </cell>
          <cell r="AN204">
            <v>84329.34</v>
          </cell>
          <cell r="AO204">
            <v>465307.16</v>
          </cell>
          <cell r="AP204">
            <v>0</v>
          </cell>
          <cell r="AQ204">
            <v>0</v>
          </cell>
          <cell r="AR204">
            <v>0</v>
          </cell>
          <cell r="AS204">
            <v>378525.88</v>
          </cell>
          <cell r="AT204">
            <v>0</v>
          </cell>
          <cell r="AU204">
            <v>0</v>
          </cell>
          <cell r="AV204">
            <v>119781.38</v>
          </cell>
          <cell r="AW204">
            <v>0</v>
          </cell>
          <cell r="AX204">
            <v>4613.58</v>
          </cell>
          <cell r="AY204">
            <v>0</v>
          </cell>
          <cell r="AZ204">
            <v>76762.929999999993</v>
          </cell>
          <cell r="BA204">
            <v>197784.68</v>
          </cell>
          <cell r="BB204">
            <v>4953.1499999999996</v>
          </cell>
          <cell r="BC204">
            <v>20239.73</v>
          </cell>
          <cell r="BD204">
            <v>0</v>
          </cell>
          <cell r="BE204">
            <v>7351.01</v>
          </cell>
          <cell r="BF204">
            <v>266225.93</v>
          </cell>
          <cell r="BG204">
            <v>0</v>
          </cell>
          <cell r="BH204">
            <v>0</v>
          </cell>
          <cell r="BI204">
            <v>0</v>
          </cell>
          <cell r="BJ204">
            <v>570180</v>
          </cell>
          <cell r="BK204">
            <v>24651.75</v>
          </cell>
          <cell r="BL204">
            <v>5033565.5199999996</v>
          </cell>
          <cell r="BM204">
            <v>9374.1132622064761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274457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97727.94</v>
          </cell>
          <cell r="CB204">
            <v>5104</v>
          </cell>
          <cell r="CC204">
            <v>0</v>
          </cell>
          <cell r="CD204">
            <v>157970.41</v>
          </cell>
          <cell r="CE204">
            <v>54806.87</v>
          </cell>
          <cell r="CF204">
            <v>46342.37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12182.26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145523.89000000001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18855.68</v>
          </cell>
          <cell r="CX204">
            <v>0</v>
          </cell>
          <cell r="CY204">
            <v>0</v>
          </cell>
          <cell r="CZ204">
            <v>0</v>
          </cell>
          <cell r="DA204">
            <v>9890</v>
          </cell>
          <cell r="DB204">
            <v>0</v>
          </cell>
          <cell r="DC204">
            <v>0</v>
          </cell>
          <cell r="DD204">
            <v>0</v>
          </cell>
          <cell r="DE204">
            <v>65074.68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16571.939999999999</v>
          </cell>
          <cell r="DW204">
            <v>904507.04</v>
          </cell>
          <cell r="DX204">
            <v>1684.4821837986376</v>
          </cell>
          <cell r="DY204">
            <v>4585.78</v>
          </cell>
          <cell r="DZ204">
            <v>36702.199999999997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39518.559999999998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21514.2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102320.73999999999</v>
          </cell>
          <cell r="ES204">
            <v>190.55403213123981</v>
          </cell>
          <cell r="ET204">
            <v>871224.46</v>
          </cell>
          <cell r="EU204">
            <v>1622.4993461185097</v>
          </cell>
        </row>
        <row r="205">
          <cell r="A205" t="str">
            <v>24350</v>
          </cell>
          <cell r="B205" t="str">
            <v>Methow Valley</v>
          </cell>
          <cell r="C205">
            <v>529.39555555555546</v>
          </cell>
          <cell r="D205">
            <v>6258466.5</v>
          </cell>
          <cell r="E205">
            <v>11821.909788102157</v>
          </cell>
          <cell r="F205">
            <v>6230848.3300000001</v>
          </cell>
          <cell r="G205">
            <v>11769.740536376918</v>
          </cell>
          <cell r="H205">
            <v>1156334.97</v>
          </cell>
          <cell r="I205">
            <v>0</v>
          </cell>
          <cell r="J205">
            <v>19770.18</v>
          </cell>
          <cell r="K205">
            <v>1006.41</v>
          </cell>
          <cell r="L205">
            <v>0</v>
          </cell>
          <cell r="M205">
            <v>0</v>
          </cell>
          <cell r="N205">
            <v>2223.5010242288899</v>
          </cell>
          <cell r="O205">
            <v>4771.5</v>
          </cell>
          <cell r="P205">
            <v>1207.75</v>
          </cell>
          <cell r="Q205">
            <v>0</v>
          </cell>
          <cell r="R205">
            <v>17319.5</v>
          </cell>
          <cell r="S205">
            <v>0</v>
          </cell>
          <cell r="T205">
            <v>0</v>
          </cell>
          <cell r="U205">
            <v>0</v>
          </cell>
          <cell r="V205">
            <v>5494.06</v>
          </cell>
          <cell r="W205">
            <v>2580.5500000000002</v>
          </cell>
          <cell r="X205">
            <v>0</v>
          </cell>
          <cell r="Y205">
            <v>0</v>
          </cell>
          <cell r="Z205">
            <v>0</v>
          </cell>
          <cell r="AA205">
            <v>71185.73</v>
          </cell>
          <cell r="AB205">
            <v>0</v>
          </cell>
          <cell r="AC205">
            <v>701.87</v>
          </cell>
          <cell r="AD205">
            <v>2904.48</v>
          </cell>
          <cell r="AE205">
            <v>34969.1</v>
          </cell>
          <cell r="AF205">
            <v>1612.18</v>
          </cell>
          <cell r="AG205">
            <v>3613.5</v>
          </cell>
          <cell r="AH205">
            <v>1145.3800000000001</v>
          </cell>
          <cell r="AI205">
            <v>18757.330000000002</v>
          </cell>
          <cell r="AJ205">
            <v>0</v>
          </cell>
          <cell r="AK205">
            <v>166262.93</v>
          </cell>
          <cell r="AL205">
            <v>314.06181683093513</v>
          </cell>
          <cell r="AM205">
            <v>2815469.32</v>
          </cell>
          <cell r="AN205">
            <v>46699.45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280909.84000000003</v>
          </cell>
          <cell r="AT205">
            <v>0</v>
          </cell>
          <cell r="AU205">
            <v>0</v>
          </cell>
          <cell r="AV205">
            <v>57770.52</v>
          </cell>
          <cell r="AW205">
            <v>0</v>
          </cell>
          <cell r="AX205">
            <v>14345</v>
          </cell>
          <cell r="AY205">
            <v>0</v>
          </cell>
          <cell r="AZ205">
            <v>13004.84</v>
          </cell>
          <cell r="BA205">
            <v>194005.32</v>
          </cell>
          <cell r="BB205">
            <v>4933.66</v>
          </cell>
          <cell r="BC205">
            <v>20511.34</v>
          </cell>
          <cell r="BD205">
            <v>0</v>
          </cell>
          <cell r="BE205">
            <v>4536.59</v>
          </cell>
          <cell r="BF205">
            <v>400513.27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3852699.1499999994</v>
          </cell>
          <cell r="BM205">
            <v>7277.5434352804878</v>
          </cell>
          <cell r="BN205">
            <v>14678.71</v>
          </cell>
          <cell r="BO205">
            <v>0</v>
          </cell>
          <cell r="BP205">
            <v>0</v>
          </cell>
          <cell r="BQ205">
            <v>0</v>
          </cell>
          <cell r="BR205">
            <v>76060.990000000005</v>
          </cell>
          <cell r="BS205">
            <v>90739.700000000012</v>
          </cell>
          <cell r="BT205">
            <v>0</v>
          </cell>
          <cell r="BU205">
            <v>0</v>
          </cell>
          <cell r="BV205">
            <v>279064.13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161100</v>
          </cell>
          <cell r="CB205">
            <v>5656</v>
          </cell>
          <cell r="CC205">
            <v>0</v>
          </cell>
          <cell r="CD205">
            <v>136815</v>
          </cell>
          <cell r="CE205">
            <v>43029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83525.42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13969.8</v>
          </cell>
          <cell r="DW205">
            <v>813899.05</v>
          </cell>
          <cell r="DX205">
            <v>1537.4119436002488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220875.64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220875.64</v>
          </cell>
          <cell r="ES205">
            <v>417.22231643635519</v>
          </cell>
          <cell r="ET205">
            <v>189412.65</v>
          </cell>
          <cell r="EU205">
            <v>357.79040457041157</v>
          </cell>
        </row>
        <row r="206">
          <cell r="A206" t="str">
            <v>25116</v>
          </cell>
          <cell r="B206" t="str">
            <v>Raymond</v>
          </cell>
          <cell r="C206">
            <v>514.24666666666656</v>
          </cell>
          <cell r="D206">
            <v>6310095.1299999999</v>
          </cell>
          <cell r="E206">
            <v>12270.561073155557</v>
          </cell>
          <cell r="F206">
            <v>6445346.9900000002</v>
          </cell>
          <cell r="G206">
            <v>12533.570770188109</v>
          </cell>
          <cell r="H206">
            <v>635702.25</v>
          </cell>
          <cell r="I206">
            <v>0</v>
          </cell>
          <cell r="J206">
            <v>0</v>
          </cell>
          <cell r="K206">
            <v>48479.71</v>
          </cell>
          <cell r="L206">
            <v>0</v>
          </cell>
          <cell r="M206">
            <v>0</v>
          </cell>
          <cell r="N206">
            <v>1330.4548271257634</v>
          </cell>
          <cell r="O206">
            <v>20879.919999999998</v>
          </cell>
          <cell r="P206">
            <v>0</v>
          </cell>
          <cell r="Q206">
            <v>0</v>
          </cell>
          <cell r="R206">
            <v>7282.5</v>
          </cell>
          <cell r="S206">
            <v>0</v>
          </cell>
          <cell r="T206">
            <v>0</v>
          </cell>
          <cell r="U206">
            <v>0</v>
          </cell>
          <cell r="V206">
            <v>1466.35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53023.91</v>
          </cell>
          <cell r="AB206">
            <v>0</v>
          </cell>
          <cell r="AC206">
            <v>2936.75</v>
          </cell>
          <cell r="AD206">
            <v>0</v>
          </cell>
          <cell r="AE206">
            <v>54628.01</v>
          </cell>
          <cell r="AF206">
            <v>942.3</v>
          </cell>
          <cell r="AG206">
            <v>617</v>
          </cell>
          <cell r="AH206">
            <v>6596.29</v>
          </cell>
          <cell r="AI206">
            <v>11942.74</v>
          </cell>
          <cell r="AJ206">
            <v>10051.09</v>
          </cell>
          <cell r="AK206">
            <v>170366.86</v>
          </cell>
          <cell r="AL206">
            <v>331.29404825181177</v>
          </cell>
          <cell r="AM206">
            <v>2813071.28</v>
          </cell>
          <cell r="AN206">
            <v>87349.97</v>
          </cell>
          <cell r="AO206">
            <v>363272.32</v>
          </cell>
          <cell r="AP206">
            <v>30584.75</v>
          </cell>
          <cell r="AQ206">
            <v>0</v>
          </cell>
          <cell r="AR206">
            <v>21130.62</v>
          </cell>
          <cell r="AS206">
            <v>304534.03999999998</v>
          </cell>
          <cell r="AT206">
            <v>0</v>
          </cell>
          <cell r="AU206">
            <v>0</v>
          </cell>
          <cell r="AV206">
            <v>131131.64000000001</v>
          </cell>
          <cell r="AW206">
            <v>0</v>
          </cell>
          <cell r="AX206">
            <v>21700</v>
          </cell>
          <cell r="AY206">
            <v>0</v>
          </cell>
          <cell r="AZ206">
            <v>58675.53</v>
          </cell>
          <cell r="BA206">
            <v>181019.32</v>
          </cell>
          <cell r="BB206">
            <v>4829.91</v>
          </cell>
          <cell r="BC206">
            <v>0</v>
          </cell>
          <cell r="BD206">
            <v>0</v>
          </cell>
          <cell r="BE206">
            <v>5821.16</v>
          </cell>
          <cell r="BF206">
            <v>319591.65000000002</v>
          </cell>
          <cell r="BG206">
            <v>0</v>
          </cell>
          <cell r="BH206">
            <v>0</v>
          </cell>
          <cell r="BI206">
            <v>0</v>
          </cell>
          <cell r="BJ206">
            <v>169079.94</v>
          </cell>
          <cell r="BK206">
            <v>0</v>
          </cell>
          <cell r="BL206">
            <v>4511792.1300000008</v>
          </cell>
          <cell r="BM206">
            <v>8773.5952850123849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264817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124822</v>
          </cell>
          <cell r="CB206">
            <v>8754</v>
          </cell>
          <cell r="CC206">
            <v>0</v>
          </cell>
          <cell r="CD206">
            <v>229231</v>
          </cell>
          <cell r="CE206">
            <v>51884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180883.25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9008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25807.66</v>
          </cell>
          <cell r="DF206">
            <v>231.4</v>
          </cell>
          <cell r="DG206">
            <v>0</v>
          </cell>
          <cell r="DH206">
            <v>0</v>
          </cell>
          <cell r="DI206">
            <v>0</v>
          </cell>
          <cell r="DJ206">
            <v>57095.4</v>
          </cell>
          <cell r="DK206">
            <v>0</v>
          </cell>
          <cell r="DL206">
            <v>0</v>
          </cell>
          <cell r="DM206">
            <v>0</v>
          </cell>
          <cell r="DN206">
            <v>5111.71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13724.97</v>
          </cell>
          <cell r="DW206">
            <v>971370.39</v>
          </cell>
          <cell r="DX206">
            <v>1888.9191762707915</v>
          </cell>
          <cell r="DY206">
            <v>9077.6299999999992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98558.02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107635.65000000001</v>
          </cell>
          <cell r="ES206">
            <v>209.30743352736047</v>
          </cell>
          <cell r="ET206">
            <v>349066.35</v>
          </cell>
          <cell r="EU206">
            <v>678.79166288551551</v>
          </cell>
        </row>
        <row r="207">
          <cell r="A207">
            <v>43</v>
          </cell>
          <cell r="C207">
            <v>31481.87333333334</v>
          </cell>
          <cell r="D207">
            <v>332415355.9000001</v>
          </cell>
          <cell r="E207">
            <v>10558.944583136836</v>
          </cell>
          <cell r="F207">
            <v>340051929.19000006</v>
          </cell>
          <cell r="G207">
            <v>10801.515068353619</v>
          </cell>
          <cell r="H207">
            <v>38887912.039999984</v>
          </cell>
          <cell r="I207">
            <v>255</v>
          </cell>
          <cell r="J207">
            <v>84392.03</v>
          </cell>
          <cell r="K207">
            <v>744876.57000000007</v>
          </cell>
          <cell r="L207">
            <v>24723.34</v>
          </cell>
          <cell r="M207">
            <v>44158.99</v>
          </cell>
          <cell r="N207">
            <v>1263.7849580531099</v>
          </cell>
          <cell r="O207">
            <v>454691.3</v>
          </cell>
          <cell r="P207">
            <v>15758.13</v>
          </cell>
          <cell r="Q207">
            <v>0</v>
          </cell>
          <cell r="R207">
            <v>222802.41</v>
          </cell>
          <cell r="S207">
            <v>18962.5</v>
          </cell>
          <cell r="T207">
            <v>4883</v>
          </cell>
          <cell r="U207">
            <v>89367.11</v>
          </cell>
          <cell r="V207">
            <v>166384</v>
          </cell>
          <cell r="W207">
            <v>33970.200000000004</v>
          </cell>
          <cell r="X207">
            <v>0</v>
          </cell>
          <cell r="Y207">
            <v>42448.18</v>
          </cell>
          <cell r="Z207">
            <v>20654.75</v>
          </cell>
          <cell r="AA207">
            <v>3518088.57</v>
          </cell>
          <cell r="AB207">
            <v>101645.89</v>
          </cell>
          <cell r="AC207">
            <v>530878.11</v>
          </cell>
          <cell r="AD207">
            <v>6090.96</v>
          </cell>
          <cell r="AE207">
            <v>1689659.95</v>
          </cell>
          <cell r="AF207">
            <v>136942.44999999998</v>
          </cell>
          <cell r="AG207">
            <v>376049.48999999993</v>
          </cell>
          <cell r="AH207">
            <v>406996.22999999992</v>
          </cell>
          <cell r="AI207">
            <v>1676124.7300000002</v>
          </cell>
          <cell r="AJ207">
            <v>404914.8299999999</v>
          </cell>
          <cell r="AK207">
            <v>9917312.790000001</v>
          </cell>
          <cell r="AL207">
            <v>315.01660288746046</v>
          </cell>
          <cell r="AM207">
            <v>151281828.01999995</v>
          </cell>
          <cell r="AN207">
            <v>3706016.350000001</v>
          </cell>
          <cell r="AO207">
            <v>13266927.43</v>
          </cell>
          <cell r="AP207">
            <v>345232.14</v>
          </cell>
          <cell r="AQ207">
            <v>46406.78</v>
          </cell>
          <cell r="AR207">
            <v>93534.15</v>
          </cell>
          <cell r="AS207">
            <v>20192503.640000001</v>
          </cell>
          <cell r="AT207">
            <v>0</v>
          </cell>
          <cell r="AU207">
            <v>35295.110000000008</v>
          </cell>
          <cell r="AV207">
            <v>5863593.7599999988</v>
          </cell>
          <cell r="AW207">
            <v>131395.75</v>
          </cell>
          <cell r="AX207">
            <v>1884258.29</v>
          </cell>
          <cell r="AY207">
            <v>2000</v>
          </cell>
          <cell r="AZ207">
            <v>2425829.16</v>
          </cell>
          <cell r="BA207">
            <v>11195261.559999999</v>
          </cell>
          <cell r="BB207">
            <v>227867.81999999995</v>
          </cell>
          <cell r="BC207">
            <v>914536.45999999985</v>
          </cell>
          <cell r="BD207">
            <v>0</v>
          </cell>
          <cell r="BE207">
            <v>471755.62000000005</v>
          </cell>
          <cell r="BF207">
            <v>13435374.279999999</v>
          </cell>
          <cell r="BG207">
            <v>510441.35000000003</v>
          </cell>
          <cell r="BH207">
            <v>0</v>
          </cell>
          <cell r="BI207">
            <v>0</v>
          </cell>
          <cell r="BJ207">
            <v>795609.94</v>
          </cell>
          <cell r="BK207">
            <v>34535.51</v>
          </cell>
          <cell r="BL207">
            <v>226860203.12</v>
          </cell>
          <cell r="BM207">
            <v>7206.0579342906522</v>
          </cell>
          <cell r="BN207">
            <v>38449.130000000005</v>
          </cell>
          <cell r="BO207">
            <v>9142645.1699999999</v>
          </cell>
          <cell r="BP207">
            <v>198981.03</v>
          </cell>
          <cell r="BQ207">
            <v>12071.43</v>
          </cell>
          <cell r="BR207">
            <v>1557602.4699999995</v>
          </cell>
          <cell r="BS207">
            <v>10949749.230000002</v>
          </cell>
          <cell r="BT207">
            <v>482425.08999999997</v>
          </cell>
          <cell r="BU207">
            <v>0</v>
          </cell>
          <cell r="BV207">
            <v>13838395.630000001</v>
          </cell>
          <cell r="BW207">
            <v>0</v>
          </cell>
          <cell r="BX207">
            <v>0</v>
          </cell>
          <cell r="BY207">
            <v>2546.7800000000002</v>
          </cell>
          <cell r="BZ207">
            <v>165856.63999999998</v>
          </cell>
          <cell r="CA207">
            <v>6618692.0700000003</v>
          </cell>
          <cell r="CB207">
            <v>281431.94</v>
          </cell>
          <cell r="CC207">
            <v>0</v>
          </cell>
          <cell r="CD207">
            <v>8919924.9899999984</v>
          </cell>
          <cell r="CE207">
            <v>2759110.67</v>
          </cell>
          <cell r="CF207">
            <v>970116.42</v>
          </cell>
          <cell r="CG207">
            <v>515657.59</v>
          </cell>
          <cell r="CH207">
            <v>7121.35</v>
          </cell>
          <cell r="CI207">
            <v>396279.49</v>
          </cell>
          <cell r="CJ207">
            <v>199067</v>
          </cell>
          <cell r="CK207">
            <v>416428.02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92724.599999999991</v>
          </cell>
          <cell r="CQ207">
            <v>7715072.8499999968</v>
          </cell>
          <cell r="CR207">
            <v>45486.95</v>
          </cell>
          <cell r="CS207">
            <v>0</v>
          </cell>
          <cell r="CT207">
            <v>4649.26</v>
          </cell>
          <cell r="CU207">
            <v>0</v>
          </cell>
          <cell r="CV207">
            <v>0</v>
          </cell>
          <cell r="CW207">
            <v>76513.239999999991</v>
          </cell>
          <cell r="CX207">
            <v>0</v>
          </cell>
          <cell r="CY207">
            <v>0</v>
          </cell>
          <cell r="CZ207">
            <v>0</v>
          </cell>
          <cell r="DA207">
            <v>353240.75</v>
          </cell>
          <cell r="DC207">
            <v>0</v>
          </cell>
          <cell r="DD207">
            <v>1202070.26</v>
          </cell>
          <cell r="DE207">
            <v>563829.08000000007</v>
          </cell>
          <cell r="DF207">
            <v>247545.65999999997</v>
          </cell>
          <cell r="DG207">
            <v>624595.4</v>
          </cell>
          <cell r="DH207">
            <v>5206</v>
          </cell>
          <cell r="DI207">
            <v>0</v>
          </cell>
          <cell r="DJ207">
            <v>208951.08</v>
          </cell>
          <cell r="DK207">
            <v>0</v>
          </cell>
          <cell r="DL207">
            <v>0</v>
          </cell>
          <cell r="DM207">
            <v>4144.67</v>
          </cell>
          <cell r="DN207">
            <v>5111.71</v>
          </cell>
          <cell r="DO207">
            <v>1007</v>
          </cell>
          <cell r="DP207">
            <v>74185.5</v>
          </cell>
          <cell r="DQ207">
            <v>32814.300000000003</v>
          </cell>
          <cell r="DR207">
            <v>0</v>
          </cell>
          <cell r="DS207">
            <v>40889.78</v>
          </cell>
          <cell r="DT207">
            <v>0</v>
          </cell>
          <cell r="DU207">
            <v>0</v>
          </cell>
          <cell r="DV207">
            <v>657223.86999999976</v>
          </cell>
          <cell r="DW207">
            <v>58478064.869999975</v>
          </cell>
          <cell r="DX207">
            <v>1857.5154105611239</v>
          </cell>
          <cell r="DY207">
            <v>2524954.0099999993</v>
          </cell>
          <cell r="DZ207">
            <v>138835.75</v>
          </cell>
          <cell r="EA207">
            <v>0</v>
          </cell>
          <cell r="EB207">
            <v>0</v>
          </cell>
          <cell r="EC207">
            <v>9250</v>
          </cell>
          <cell r="ED207">
            <v>0</v>
          </cell>
          <cell r="EE207">
            <v>199179.93</v>
          </cell>
          <cell r="EF207">
            <v>104940.72</v>
          </cell>
          <cell r="EG207">
            <v>405093.71</v>
          </cell>
          <cell r="EH207">
            <v>0</v>
          </cell>
          <cell r="EI207">
            <v>219937.57</v>
          </cell>
          <cell r="EJ207">
            <v>28532.439999999995</v>
          </cell>
          <cell r="EK207">
            <v>17069.169999999998</v>
          </cell>
          <cell r="EL207">
            <v>829601.33000000007</v>
          </cell>
          <cell r="EM207">
            <v>0</v>
          </cell>
          <cell r="EN207">
            <v>1694.51</v>
          </cell>
          <cell r="EO207">
            <v>0</v>
          </cell>
          <cell r="EP207">
            <v>198160.94999999998</v>
          </cell>
          <cell r="EQ207">
            <v>332780.34999999998</v>
          </cell>
          <cell r="ER207">
            <v>5010030.4400000004</v>
          </cell>
          <cell r="ES207">
            <v>159.1401625612707</v>
          </cell>
          <cell r="ET207">
            <v>32030697</v>
          </cell>
          <cell r="EU207">
            <v>1017.4330053632978</v>
          </cell>
        </row>
        <row r="208">
          <cell r="A208" t="str">
            <v>13156</v>
          </cell>
          <cell r="B208" t="str">
            <v>Soap Lake</v>
          </cell>
          <cell r="C208">
            <v>499.38555555555553</v>
          </cell>
          <cell r="D208">
            <v>5489479.1299999999</v>
          </cell>
          <cell r="E208">
            <v>10992.466780287776</v>
          </cell>
          <cell r="F208">
            <v>5560187.9199999999</v>
          </cell>
          <cell r="G208">
            <v>11134.058360607592</v>
          </cell>
          <cell r="H208">
            <v>486388.31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973.97352524324344</v>
          </cell>
          <cell r="O208">
            <v>0</v>
          </cell>
          <cell r="P208">
            <v>0</v>
          </cell>
          <cell r="Q208">
            <v>0</v>
          </cell>
          <cell r="R208">
            <v>6850</v>
          </cell>
          <cell r="S208">
            <v>0</v>
          </cell>
          <cell r="T208">
            <v>0</v>
          </cell>
          <cell r="U208">
            <v>0</v>
          </cell>
          <cell r="V208">
            <v>675.28</v>
          </cell>
          <cell r="W208">
            <v>630</v>
          </cell>
          <cell r="X208">
            <v>0</v>
          </cell>
          <cell r="Y208">
            <v>0</v>
          </cell>
          <cell r="Z208">
            <v>0</v>
          </cell>
          <cell r="AA208">
            <v>14438.2</v>
          </cell>
          <cell r="AB208">
            <v>8251.65</v>
          </cell>
          <cell r="AC208">
            <v>8786.67</v>
          </cell>
          <cell r="AD208">
            <v>0</v>
          </cell>
          <cell r="AE208">
            <v>2214.08</v>
          </cell>
          <cell r="AF208">
            <v>470.95</v>
          </cell>
          <cell r="AG208">
            <v>1925</v>
          </cell>
          <cell r="AH208">
            <v>6143.46</v>
          </cell>
          <cell r="AI208">
            <v>10578.85</v>
          </cell>
          <cell r="AJ208">
            <v>0</v>
          </cell>
          <cell r="AK208">
            <v>60964.139999999992</v>
          </cell>
          <cell r="AL208">
            <v>122.07830066726443</v>
          </cell>
          <cell r="AM208">
            <v>2556019.29</v>
          </cell>
          <cell r="AN208">
            <v>40037.629999999997</v>
          </cell>
          <cell r="AO208">
            <v>407345.64</v>
          </cell>
          <cell r="AP208">
            <v>0</v>
          </cell>
          <cell r="AQ208">
            <v>0</v>
          </cell>
          <cell r="AR208">
            <v>0</v>
          </cell>
          <cell r="AS208">
            <v>219027.03</v>
          </cell>
          <cell r="AT208">
            <v>0</v>
          </cell>
          <cell r="AU208">
            <v>0</v>
          </cell>
          <cell r="AV208">
            <v>144424.20000000001</v>
          </cell>
          <cell r="AW208">
            <v>0</v>
          </cell>
          <cell r="AX208">
            <v>21800</v>
          </cell>
          <cell r="AY208">
            <v>0</v>
          </cell>
          <cell r="AZ208">
            <v>83880.320000000007</v>
          </cell>
          <cell r="BA208">
            <v>169738.53</v>
          </cell>
          <cell r="BB208">
            <v>3492.99</v>
          </cell>
          <cell r="BC208">
            <v>25156.52</v>
          </cell>
          <cell r="BD208">
            <v>0</v>
          </cell>
          <cell r="BE208">
            <v>11080.16</v>
          </cell>
          <cell r="BF208">
            <v>206903.23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3888905.54</v>
          </cell>
          <cell r="BM208">
            <v>7787.3809058687684</v>
          </cell>
          <cell r="BN208">
            <v>31.05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31.05</v>
          </cell>
          <cell r="BT208">
            <v>0</v>
          </cell>
          <cell r="BU208">
            <v>0</v>
          </cell>
          <cell r="BV208">
            <v>238955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95216</v>
          </cell>
          <cell r="CB208">
            <v>10807</v>
          </cell>
          <cell r="CC208">
            <v>0</v>
          </cell>
          <cell r="CD208">
            <v>352646.72</v>
          </cell>
          <cell r="CE208">
            <v>59310</v>
          </cell>
          <cell r="CF208">
            <v>0</v>
          </cell>
          <cell r="CG208">
            <v>129000</v>
          </cell>
          <cell r="CH208">
            <v>0</v>
          </cell>
          <cell r="CI208">
            <v>0</v>
          </cell>
          <cell r="CJ208">
            <v>0</v>
          </cell>
          <cell r="CK208">
            <v>9741.9500000000007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193988.73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15434.36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18799.12</v>
          </cell>
          <cell r="DW208">
            <v>1123929.9300000002</v>
          </cell>
          <cell r="DX208">
            <v>2250.6256288283162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412680.73</v>
          </cell>
          <cell r="EU208">
            <v>826.37698549550896</v>
          </cell>
        </row>
        <row r="209">
          <cell r="A209" t="str">
            <v>07002</v>
          </cell>
          <cell r="B209" t="str">
            <v>Dayton</v>
          </cell>
          <cell r="C209">
            <v>485.21555555555545</v>
          </cell>
          <cell r="D209">
            <v>5485427.6600000001</v>
          </cell>
          <cell r="E209">
            <v>11305.135618991791</v>
          </cell>
          <cell r="F209">
            <v>5549424.8200000003</v>
          </cell>
          <cell r="G209">
            <v>11437.029906524938</v>
          </cell>
          <cell r="H209">
            <v>948408.7</v>
          </cell>
          <cell r="I209">
            <v>0</v>
          </cell>
          <cell r="J209">
            <v>0</v>
          </cell>
          <cell r="K209">
            <v>6832.77</v>
          </cell>
          <cell r="L209">
            <v>0</v>
          </cell>
          <cell r="M209">
            <v>18009.02</v>
          </cell>
          <cell r="N209">
            <v>2005.8105698727259</v>
          </cell>
          <cell r="O209">
            <v>10456.129999999999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1790.27</v>
          </cell>
          <cell r="W209">
            <v>2976.52</v>
          </cell>
          <cell r="X209">
            <v>0</v>
          </cell>
          <cell r="Y209">
            <v>0</v>
          </cell>
          <cell r="Z209">
            <v>0</v>
          </cell>
          <cell r="AA209">
            <v>55052.28</v>
          </cell>
          <cell r="AB209">
            <v>0</v>
          </cell>
          <cell r="AC209">
            <v>1464.27</v>
          </cell>
          <cell r="AD209">
            <v>0</v>
          </cell>
          <cell r="AE209">
            <v>71948.929999999993</v>
          </cell>
          <cell r="AF209">
            <v>867.21</v>
          </cell>
          <cell r="AG209">
            <v>0</v>
          </cell>
          <cell r="AH209">
            <v>2129.42</v>
          </cell>
          <cell r="AI209">
            <v>101.67</v>
          </cell>
          <cell r="AJ209">
            <v>827.29</v>
          </cell>
          <cell r="AK209">
            <v>147613.99000000002</v>
          </cell>
          <cell r="AL209">
            <v>304.22353180945936</v>
          </cell>
          <cell r="AM209">
            <v>2511582.35</v>
          </cell>
          <cell r="AN209">
            <v>34955.629999999997</v>
          </cell>
          <cell r="AO209">
            <v>115979.52</v>
          </cell>
          <cell r="AP209">
            <v>0</v>
          </cell>
          <cell r="AQ209">
            <v>0</v>
          </cell>
          <cell r="AR209">
            <v>0</v>
          </cell>
          <cell r="AS209">
            <v>201383.5</v>
          </cell>
          <cell r="AT209">
            <v>0</v>
          </cell>
          <cell r="AU209">
            <v>0</v>
          </cell>
          <cell r="AV209">
            <v>84489.63</v>
          </cell>
          <cell r="AW209">
            <v>0</v>
          </cell>
          <cell r="AX209">
            <v>15320</v>
          </cell>
          <cell r="AY209">
            <v>0</v>
          </cell>
          <cell r="AZ209">
            <v>0</v>
          </cell>
          <cell r="BA209">
            <v>169494.93</v>
          </cell>
          <cell r="BB209">
            <v>4489.55</v>
          </cell>
          <cell r="BC209">
            <v>20647.53</v>
          </cell>
          <cell r="BD209">
            <v>0</v>
          </cell>
          <cell r="BE209">
            <v>3593.39</v>
          </cell>
          <cell r="BF209">
            <v>260227.59</v>
          </cell>
          <cell r="BG209">
            <v>161866.84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3584030.4599999995</v>
          </cell>
          <cell r="BM209">
            <v>7386.470649928784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160788.76999999999</v>
          </cell>
          <cell r="BS209">
            <v>160788.76999999999</v>
          </cell>
          <cell r="BT209">
            <v>0</v>
          </cell>
          <cell r="BU209">
            <v>0</v>
          </cell>
          <cell r="BV209">
            <v>256745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121284.08</v>
          </cell>
          <cell r="CB209">
            <v>6396.35</v>
          </cell>
          <cell r="CC209">
            <v>0</v>
          </cell>
          <cell r="CD209">
            <v>139355.20000000001</v>
          </cell>
          <cell r="CE209">
            <v>17025.25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4037.4</v>
          </cell>
          <cell r="CQ209">
            <v>87693.73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15070.12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1022.37</v>
          </cell>
          <cell r="DE209">
            <v>7696.48</v>
          </cell>
          <cell r="DF209">
            <v>7083.52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10788.61</v>
          </cell>
          <cell r="DW209">
            <v>834986.88</v>
          </cell>
          <cell r="DX209">
            <v>1720.8576073864083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9493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50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9543</v>
          </cell>
          <cell r="ES209">
            <v>19.667547527559346</v>
          </cell>
          <cell r="ET209">
            <v>145241.76999999999</v>
          </cell>
          <cell r="EU209">
            <v>299.33452944166856</v>
          </cell>
        </row>
        <row r="210">
          <cell r="A210" t="str">
            <v>28137</v>
          </cell>
          <cell r="B210" t="str">
            <v>Orcas Island</v>
          </cell>
          <cell r="C210">
            <v>466.81111111111113</v>
          </cell>
          <cell r="D210">
            <v>5486204.5899999999</v>
          </cell>
          <cell r="E210">
            <v>11752.515009639872</v>
          </cell>
          <cell r="F210">
            <v>5749761.29</v>
          </cell>
          <cell r="G210">
            <v>12317.104612857924</v>
          </cell>
          <cell r="H210">
            <v>1047705.79</v>
          </cell>
          <cell r="I210">
            <v>0</v>
          </cell>
          <cell r="J210">
            <v>4764.55</v>
          </cell>
          <cell r="K210">
            <v>135.94</v>
          </cell>
          <cell r="L210">
            <v>0</v>
          </cell>
          <cell r="M210">
            <v>0</v>
          </cell>
          <cell r="N210">
            <v>2254.8869445171731</v>
          </cell>
          <cell r="O210">
            <v>9532.5499999999993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73556.19</v>
          </cell>
          <cell r="AB210">
            <v>6661.35</v>
          </cell>
          <cell r="AC210">
            <v>7250.17</v>
          </cell>
          <cell r="AD210">
            <v>0</v>
          </cell>
          <cell r="AE210">
            <v>233427.43</v>
          </cell>
          <cell r="AF210">
            <v>243.19</v>
          </cell>
          <cell r="AG210">
            <v>5139</v>
          </cell>
          <cell r="AH210">
            <v>9153.68</v>
          </cell>
          <cell r="AI210">
            <v>35086.32</v>
          </cell>
          <cell r="AJ210">
            <v>11656.56</v>
          </cell>
          <cell r="AK210">
            <v>391826.44</v>
          </cell>
          <cell r="AL210">
            <v>839.36828124628084</v>
          </cell>
          <cell r="AM210">
            <v>2742480.17</v>
          </cell>
          <cell r="AN210">
            <v>56820.53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335597.21</v>
          </cell>
          <cell r="AT210">
            <v>0</v>
          </cell>
          <cell r="AU210">
            <v>0</v>
          </cell>
          <cell r="AV210">
            <v>33834.15</v>
          </cell>
          <cell r="AW210">
            <v>0</v>
          </cell>
          <cell r="AX210">
            <v>66650.720000000001</v>
          </cell>
          <cell r="AY210">
            <v>0</v>
          </cell>
          <cell r="AZ210">
            <v>8482.99</v>
          </cell>
          <cell r="BA210">
            <v>166406.95000000001</v>
          </cell>
          <cell r="BB210">
            <v>3752.45</v>
          </cell>
          <cell r="BC210">
            <v>19973.13</v>
          </cell>
          <cell r="BD210">
            <v>0</v>
          </cell>
          <cell r="BE210">
            <v>4968.08</v>
          </cell>
          <cell r="BF210">
            <v>93017.43</v>
          </cell>
          <cell r="BG210">
            <v>803.05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3532786.8600000003</v>
          </cell>
          <cell r="BM210">
            <v>7567.915107228715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261920.44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101396.09</v>
          </cell>
          <cell r="CB210">
            <v>5169.34</v>
          </cell>
          <cell r="CC210">
            <v>0</v>
          </cell>
          <cell r="CD210">
            <v>141558.63</v>
          </cell>
          <cell r="CE210">
            <v>27342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45979.46</v>
          </cell>
          <cell r="CR210">
            <v>0</v>
          </cell>
          <cell r="CS210">
            <v>0</v>
          </cell>
          <cell r="CT210">
            <v>0</v>
          </cell>
          <cell r="CU210">
            <v>656.94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123780.13</v>
          </cell>
          <cell r="DE210">
            <v>0</v>
          </cell>
          <cell r="DF210">
            <v>15187.06</v>
          </cell>
          <cell r="DG210">
            <v>0</v>
          </cell>
          <cell r="DH210">
            <v>0</v>
          </cell>
          <cell r="DI210">
            <v>0</v>
          </cell>
          <cell r="DJ210">
            <v>1342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6881.01</v>
          </cell>
          <cell r="DW210">
            <v>731213.1</v>
          </cell>
          <cell r="DX210">
            <v>1566.4003760740723</v>
          </cell>
          <cell r="DY210">
            <v>0</v>
          </cell>
          <cell r="DZ210">
            <v>36013.24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3208.5</v>
          </cell>
          <cell r="EF210">
            <v>0</v>
          </cell>
          <cell r="EG210">
            <v>2106.87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41328.61</v>
          </cell>
          <cell r="ES210">
            <v>88.533903791683528</v>
          </cell>
          <cell r="ET210">
            <v>465273.69</v>
          </cell>
          <cell r="EU210">
            <v>996.70654559303068</v>
          </cell>
        </row>
        <row r="211">
          <cell r="A211" t="str">
            <v>31330</v>
          </cell>
          <cell r="B211" t="str">
            <v>Darrington</v>
          </cell>
          <cell r="C211">
            <v>462.20555555555558</v>
          </cell>
          <cell r="D211">
            <v>5351325.13</v>
          </cell>
          <cell r="E211">
            <v>11577.803567436325</v>
          </cell>
          <cell r="F211">
            <v>5689361.8600000003</v>
          </cell>
          <cell r="G211">
            <v>12309.159402382298</v>
          </cell>
          <cell r="H211">
            <v>954747.44</v>
          </cell>
          <cell r="I211">
            <v>0</v>
          </cell>
          <cell r="J211">
            <v>0</v>
          </cell>
          <cell r="K211">
            <v>42641.27</v>
          </cell>
          <cell r="L211">
            <v>0</v>
          </cell>
          <cell r="M211">
            <v>0</v>
          </cell>
          <cell r="N211">
            <v>2157.889921511593</v>
          </cell>
          <cell r="O211">
            <v>0</v>
          </cell>
          <cell r="P211">
            <v>0</v>
          </cell>
          <cell r="Q211">
            <v>0</v>
          </cell>
          <cell r="R211">
            <v>12825</v>
          </cell>
          <cell r="S211">
            <v>0</v>
          </cell>
          <cell r="T211">
            <v>0</v>
          </cell>
          <cell r="U211">
            <v>0</v>
          </cell>
          <cell r="V211">
            <v>855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47704.45</v>
          </cell>
          <cell r="AB211">
            <v>920</v>
          </cell>
          <cell r="AC211">
            <v>11570.66</v>
          </cell>
          <cell r="AD211">
            <v>0</v>
          </cell>
          <cell r="AE211">
            <v>11192</v>
          </cell>
          <cell r="AF211">
            <v>462.16</v>
          </cell>
          <cell r="AG211">
            <v>0</v>
          </cell>
          <cell r="AH211">
            <v>31650.16</v>
          </cell>
          <cell r="AI211">
            <v>35056.92</v>
          </cell>
          <cell r="AJ211">
            <v>3905.01</v>
          </cell>
          <cell r="AK211">
            <v>156141.36000000002</v>
          </cell>
          <cell r="AL211">
            <v>337.8180078608604</v>
          </cell>
          <cell r="AM211">
            <v>2309704.29</v>
          </cell>
          <cell r="AN211">
            <v>67065.98</v>
          </cell>
          <cell r="AO211">
            <v>239101.4</v>
          </cell>
          <cell r="AP211">
            <v>39288.82</v>
          </cell>
          <cell r="AQ211">
            <v>0</v>
          </cell>
          <cell r="AR211">
            <v>0</v>
          </cell>
          <cell r="AS211">
            <v>339392.75</v>
          </cell>
          <cell r="AT211">
            <v>0</v>
          </cell>
          <cell r="AU211">
            <v>0</v>
          </cell>
          <cell r="AV211">
            <v>57602.35</v>
          </cell>
          <cell r="AW211">
            <v>0</v>
          </cell>
          <cell r="AX211">
            <v>4100</v>
          </cell>
          <cell r="AY211">
            <v>0</v>
          </cell>
          <cell r="AZ211">
            <v>0</v>
          </cell>
          <cell r="BA211">
            <v>230515.92</v>
          </cell>
          <cell r="BB211">
            <v>0</v>
          </cell>
          <cell r="BC211">
            <v>19736.060000000001</v>
          </cell>
          <cell r="BD211">
            <v>0</v>
          </cell>
          <cell r="BE211">
            <v>11863.17</v>
          </cell>
          <cell r="BF211">
            <v>147258.1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3465628.84</v>
          </cell>
          <cell r="BM211">
            <v>7498.0250634037275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3948.56</v>
          </cell>
          <cell r="BS211">
            <v>3948.56</v>
          </cell>
          <cell r="BT211">
            <v>0</v>
          </cell>
          <cell r="BU211">
            <v>0</v>
          </cell>
          <cell r="BV211">
            <v>246066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107960.1</v>
          </cell>
          <cell r="CB211">
            <v>6749.28</v>
          </cell>
          <cell r="CC211">
            <v>0</v>
          </cell>
          <cell r="CD211">
            <v>541994.43000000005</v>
          </cell>
          <cell r="CE211">
            <v>59616.01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76140.67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2565.84</v>
          </cell>
          <cell r="DE211">
            <v>15923.76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9238.2999999999993</v>
          </cell>
          <cell r="DW211">
            <v>1070202.9500000002</v>
          </cell>
          <cell r="DX211">
            <v>2315.4264096061161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726636.74</v>
          </cell>
          <cell r="EU211">
            <v>1572.1073259853119</v>
          </cell>
        </row>
        <row r="212">
          <cell r="A212" t="str">
            <v>35200</v>
          </cell>
          <cell r="B212" t="str">
            <v>Wahkiakum</v>
          </cell>
          <cell r="C212">
            <v>459.74444444444435</v>
          </cell>
          <cell r="D212">
            <v>4936884.53</v>
          </cell>
          <cell r="E212">
            <v>10738.323409140346</v>
          </cell>
          <cell r="F212">
            <v>5030684.46</v>
          </cell>
          <cell r="G212">
            <v>10942.349648355368</v>
          </cell>
          <cell r="H212">
            <v>646755.24</v>
          </cell>
          <cell r="I212">
            <v>0</v>
          </cell>
          <cell r="J212">
            <v>0</v>
          </cell>
          <cell r="K212">
            <v>85463.78</v>
          </cell>
          <cell r="L212">
            <v>0</v>
          </cell>
          <cell r="M212">
            <v>0</v>
          </cell>
          <cell r="N212">
            <v>1592.6652923121544</v>
          </cell>
          <cell r="O212">
            <v>5745</v>
          </cell>
          <cell r="P212">
            <v>0</v>
          </cell>
          <cell r="Q212">
            <v>0</v>
          </cell>
          <cell r="R212">
            <v>10759.5</v>
          </cell>
          <cell r="S212">
            <v>0</v>
          </cell>
          <cell r="T212">
            <v>0</v>
          </cell>
          <cell r="U212">
            <v>0</v>
          </cell>
          <cell r="V212">
            <v>583.57000000000005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48385.25</v>
          </cell>
          <cell r="AB212">
            <v>0</v>
          </cell>
          <cell r="AC212">
            <v>6298.47</v>
          </cell>
          <cell r="AD212">
            <v>0</v>
          </cell>
          <cell r="AE212">
            <v>6870</v>
          </cell>
          <cell r="AF212">
            <v>1180.99</v>
          </cell>
          <cell r="AG212">
            <v>650</v>
          </cell>
          <cell r="AH212">
            <v>0</v>
          </cell>
          <cell r="AI212">
            <v>8011.49</v>
          </cell>
          <cell r="AJ212">
            <v>6333.97</v>
          </cell>
          <cell r="AK212">
            <v>94818.240000000005</v>
          </cell>
          <cell r="AL212">
            <v>206.24118713294831</v>
          </cell>
          <cell r="AM212">
            <v>2446276.1</v>
          </cell>
          <cell r="AN212">
            <v>74335.649999999994</v>
          </cell>
          <cell r="AO212">
            <v>69240.2</v>
          </cell>
          <cell r="AP212">
            <v>0</v>
          </cell>
          <cell r="AQ212">
            <v>42607.66</v>
          </cell>
          <cell r="AR212">
            <v>0</v>
          </cell>
          <cell r="AS212">
            <v>395273.05</v>
          </cell>
          <cell r="AT212">
            <v>0</v>
          </cell>
          <cell r="AU212">
            <v>0</v>
          </cell>
          <cell r="AV212">
            <v>74911.39</v>
          </cell>
          <cell r="AW212">
            <v>0</v>
          </cell>
          <cell r="AX212">
            <v>5400</v>
          </cell>
          <cell r="AY212">
            <v>0</v>
          </cell>
          <cell r="AZ212">
            <v>3508.96</v>
          </cell>
          <cell r="BA212">
            <v>169315.81</v>
          </cell>
          <cell r="BB212">
            <v>0</v>
          </cell>
          <cell r="BC212">
            <v>19068.939999999999</v>
          </cell>
          <cell r="BD212">
            <v>0</v>
          </cell>
          <cell r="BE212">
            <v>4506.32</v>
          </cell>
          <cell r="BF212">
            <v>231772.75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3536216.83</v>
          </cell>
          <cell r="BM212">
            <v>7691.7010585591042</v>
          </cell>
          <cell r="BN212">
            <v>0</v>
          </cell>
          <cell r="BO212">
            <v>0</v>
          </cell>
          <cell r="BP212">
            <v>0</v>
          </cell>
          <cell r="BQ212">
            <v>5617.03</v>
          </cell>
          <cell r="BR212">
            <v>0</v>
          </cell>
          <cell r="BS212">
            <v>5617.03</v>
          </cell>
          <cell r="BT212">
            <v>0</v>
          </cell>
          <cell r="BU212">
            <v>0</v>
          </cell>
          <cell r="BV212">
            <v>239258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115610</v>
          </cell>
          <cell r="CB212">
            <v>3707</v>
          </cell>
          <cell r="CC212">
            <v>0</v>
          </cell>
          <cell r="CD212">
            <v>105386.84</v>
          </cell>
          <cell r="CE212">
            <v>22627.31</v>
          </cell>
          <cell r="CF212">
            <v>24243.64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95660.33</v>
          </cell>
          <cell r="CR212">
            <v>35191.03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8447.2000000000007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9181.99</v>
          </cell>
          <cell r="DW212">
            <v>664930.37</v>
          </cell>
          <cell r="DX212">
            <v>1446.3043067404599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2500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2500</v>
          </cell>
          <cell r="ES212">
            <v>5.4378036107015983</v>
          </cell>
          <cell r="ET212">
            <v>605958.07999999996</v>
          </cell>
          <cell r="EU212">
            <v>1318.0324141431231</v>
          </cell>
        </row>
        <row r="213">
          <cell r="A213" t="str">
            <v>32362</v>
          </cell>
          <cell r="B213" t="str">
            <v>Liberty</v>
          </cell>
          <cell r="C213">
            <v>457.13</v>
          </cell>
          <cell r="D213">
            <v>5527308.1500000004</v>
          </cell>
          <cell r="E213">
            <v>12091.326646686939</v>
          </cell>
          <cell r="F213">
            <v>5654746.29</v>
          </cell>
          <cell r="G213">
            <v>12370.105418589897</v>
          </cell>
          <cell r="H213">
            <v>1026514.29</v>
          </cell>
          <cell r="I213">
            <v>0</v>
          </cell>
          <cell r="J213">
            <v>0</v>
          </cell>
          <cell r="K213">
            <v>353.04</v>
          </cell>
          <cell r="L213">
            <v>0</v>
          </cell>
          <cell r="M213">
            <v>0</v>
          </cell>
          <cell r="N213">
            <v>2246.3354625598845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3526.5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71930.86</v>
          </cell>
          <cell r="AB213">
            <v>660</v>
          </cell>
          <cell r="AC213">
            <v>6409.31</v>
          </cell>
          <cell r="AD213">
            <v>38.92</v>
          </cell>
          <cell r="AE213">
            <v>7897.4</v>
          </cell>
          <cell r="AF213">
            <v>367</v>
          </cell>
          <cell r="AG213">
            <v>0</v>
          </cell>
          <cell r="AH213">
            <v>24932.400000000001</v>
          </cell>
          <cell r="AI213">
            <v>9642.23</v>
          </cell>
          <cell r="AJ213">
            <v>822.54</v>
          </cell>
          <cell r="AK213">
            <v>126227.15999999997</v>
          </cell>
          <cell r="AL213">
            <v>276.1296786472119</v>
          </cell>
          <cell r="AM213">
            <v>2519504.69</v>
          </cell>
          <cell r="AN213">
            <v>56606.92</v>
          </cell>
          <cell r="AO213">
            <v>111629.36</v>
          </cell>
          <cell r="AP213">
            <v>0</v>
          </cell>
          <cell r="AQ213">
            <v>0</v>
          </cell>
          <cell r="AR213">
            <v>0</v>
          </cell>
          <cell r="AS213">
            <v>287325.68</v>
          </cell>
          <cell r="AT213">
            <v>0</v>
          </cell>
          <cell r="AU213">
            <v>0</v>
          </cell>
          <cell r="AV213">
            <v>64860.42</v>
          </cell>
          <cell r="AW213">
            <v>0</v>
          </cell>
          <cell r="AX213">
            <v>24843</v>
          </cell>
          <cell r="AY213">
            <v>0</v>
          </cell>
          <cell r="AZ213">
            <v>0</v>
          </cell>
          <cell r="BA213">
            <v>170859.81</v>
          </cell>
          <cell r="BB213">
            <v>0</v>
          </cell>
          <cell r="BC213">
            <v>19505.400000000001</v>
          </cell>
          <cell r="BD213">
            <v>0</v>
          </cell>
          <cell r="BE213">
            <v>6466.84</v>
          </cell>
          <cell r="BF213">
            <v>580624.13</v>
          </cell>
          <cell r="BG213">
            <v>7378.56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3849604.8099999996</v>
          </cell>
          <cell r="BM213">
            <v>8421.2473694572654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244965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127903.27</v>
          </cell>
          <cell r="CB213">
            <v>4310.24</v>
          </cell>
          <cell r="CC213">
            <v>0</v>
          </cell>
          <cell r="CD213">
            <v>78553.62</v>
          </cell>
          <cell r="CE213">
            <v>36614.61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99262.61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29289.200000000001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1720</v>
          </cell>
          <cell r="DE213">
            <v>0</v>
          </cell>
          <cell r="DF213">
            <v>10341.299999999999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14087.14</v>
          </cell>
          <cell r="DW213">
            <v>647046.99</v>
          </cell>
          <cell r="DX213">
            <v>1415.4551002996959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5000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5000</v>
          </cell>
          <cell r="ES213">
            <v>10.937807625839477</v>
          </cell>
          <cell r="ET213">
            <v>355412.78</v>
          </cell>
          <cell r="EU213">
            <v>777.48732308096169</v>
          </cell>
        </row>
        <row r="214">
          <cell r="A214" t="str">
            <v>05401</v>
          </cell>
          <cell r="B214" t="str">
            <v>Cape Flattery</v>
          </cell>
          <cell r="C214">
            <v>432.41222222222223</v>
          </cell>
          <cell r="D214">
            <v>7034824</v>
          </cell>
          <cell r="E214">
            <v>16268.790840016341</v>
          </cell>
          <cell r="F214">
            <v>7265183.3099999996</v>
          </cell>
          <cell r="G214">
            <v>16801.521642157302</v>
          </cell>
          <cell r="H214">
            <v>225817.45</v>
          </cell>
          <cell r="I214">
            <v>0</v>
          </cell>
          <cell r="J214">
            <v>0</v>
          </cell>
          <cell r="K214">
            <v>86357.81</v>
          </cell>
          <cell r="L214">
            <v>0</v>
          </cell>
          <cell r="M214">
            <v>0</v>
          </cell>
          <cell r="N214">
            <v>721.93902937269218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41415.230000000003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68208.03</v>
          </cell>
          <cell r="AB214">
            <v>0</v>
          </cell>
          <cell r="AC214">
            <v>19916.919999999998</v>
          </cell>
          <cell r="AD214">
            <v>0</v>
          </cell>
          <cell r="AE214">
            <v>3755</v>
          </cell>
          <cell r="AF214">
            <v>1877.27</v>
          </cell>
          <cell r="AG214">
            <v>7020.76</v>
          </cell>
          <cell r="AH214">
            <v>1562.33</v>
          </cell>
          <cell r="AI214">
            <v>4916.13</v>
          </cell>
          <cell r="AJ214">
            <v>48888.47</v>
          </cell>
          <cell r="AK214">
            <v>197560.13999999998</v>
          </cell>
          <cell r="AL214">
            <v>456.8791765059575</v>
          </cell>
          <cell r="AM214">
            <v>2455464.7000000002</v>
          </cell>
          <cell r="AN214">
            <v>52188.26</v>
          </cell>
          <cell r="AO214">
            <v>479638.64</v>
          </cell>
          <cell r="AP214">
            <v>121452.88</v>
          </cell>
          <cell r="AQ214">
            <v>1177.24</v>
          </cell>
          <cell r="AR214">
            <v>0</v>
          </cell>
          <cell r="AS214">
            <v>253121.57</v>
          </cell>
          <cell r="AT214">
            <v>0</v>
          </cell>
          <cell r="AU214">
            <v>0</v>
          </cell>
          <cell r="AV214">
            <v>110157.25</v>
          </cell>
          <cell r="AW214">
            <v>0</v>
          </cell>
          <cell r="AX214">
            <v>7001.51</v>
          </cell>
          <cell r="AY214">
            <v>0</v>
          </cell>
          <cell r="AZ214">
            <v>85354.44</v>
          </cell>
          <cell r="BA214">
            <v>155387.67000000001</v>
          </cell>
          <cell r="BB214">
            <v>0</v>
          </cell>
          <cell r="BC214">
            <v>30468.41</v>
          </cell>
          <cell r="BD214">
            <v>0</v>
          </cell>
          <cell r="BE214">
            <v>8750.56</v>
          </cell>
          <cell r="BF214">
            <v>123230.76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3883393.8899999997</v>
          </cell>
          <cell r="BM214">
            <v>8980.7680968006334</v>
          </cell>
          <cell r="BN214">
            <v>0</v>
          </cell>
          <cell r="BO214">
            <v>1725910.58</v>
          </cell>
          <cell r="BP214">
            <v>46880.67</v>
          </cell>
          <cell r="BQ214">
            <v>0</v>
          </cell>
          <cell r="BR214">
            <v>41993.83</v>
          </cell>
          <cell r="BS214">
            <v>1814785.08</v>
          </cell>
          <cell r="BT214">
            <v>0</v>
          </cell>
          <cell r="BU214">
            <v>0</v>
          </cell>
          <cell r="BV214">
            <v>295929</v>
          </cell>
          <cell r="BW214">
            <v>0</v>
          </cell>
          <cell r="BX214">
            <v>0</v>
          </cell>
          <cell r="BY214">
            <v>0</v>
          </cell>
          <cell r="BZ214">
            <v>8614.43</v>
          </cell>
          <cell r="CA214">
            <v>124430.14</v>
          </cell>
          <cell r="CB214">
            <v>25095.93</v>
          </cell>
          <cell r="CC214">
            <v>0</v>
          </cell>
          <cell r="CD214">
            <v>249703.1</v>
          </cell>
          <cell r="CE214">
            <v>40223.74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13135.64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178837.7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60635.86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45152.42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11498.94</v>
          </cell>
          <cell r="DW214">
            <v>2868041.98</v>
          </cell>
          <cell r="DX214">
            <v>6632.6570633474748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15</v>
          </cell>
          <cell r="EH214">
            <v>0</v>
          </cell>
          <cell r="EI214">
            <v>0</v>
          </cell>
          <cell r="EJ214">
            <v>0</v>
          </cell>
          <cell r="EK214">
            <v>213.08</v>
          </cell>
          <cell r="EL214">
            <v>3783.96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4012.04</v>
          </cell>
          <cell r="ES214">
            <v>9.2782761305441568</v>
          </cell>
          <cell r="ET214">
            <v>1301832.27</v>
          </cell>
          <cell r="EU214">
            <v>3010.6278294117496</v>
          </cell>
        </row>
        <row r="215">
          <cell r="A215" t="str">
            <v>25155</v>
          </cell>
          <cell r="B215" t="str">
            <v>Naselle-Grays River</v>
          </cell>
          <cell r="C215">
            <v>417.80222222222227</v>
          </cell>
          <cell r="D215">
            <v>5354938.3099999996</v>
          </cell>
          <cell r="E215">
            <v>12816.921560440611</v>
          </cell>
          <cell r="F215">
            <v>5398551.46</v>
          </cell>
          <cell r="G215">
            <v>12921.308630877978</v>
          </cell>
          <cell r="H215">
            <v>443507.18</v>
          </cell>
          <cell r="I215">
            <v>0</v>
          </cell>
          <cell r="J215">
            <v>734</v>
          </cell>
          <cell r="K215">
            <v>72183.850000000006</v>
          </cell>
          <cell r="L215">
            <v>0</v>
          </cell>
          <cell r="M215">
            <v>0</v>
          </cell>
          <cell r="N215">
            <v>1236.0514198637313</v>
          </cell>
          <cell r="O215">
            <v>604.30999999999995</v>
          </cell>
          <cell r="P215">
            <v>0</v>
          </cell>
          <cell r="Q215">
            <v>0</v>
          </cell>
          <cell r="R215">
            <v>6125</v>
          </cell>
          <cell r="S215">
            <v>0</v>
          </cell>
          <cell r="T215">
            <v>0</v>
          </cell>
          <cell r="U215">
            <v>0</v>
          </cell>
          <cell r="V215">
            <v>9946.7199999999993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52519.42</v>
          </cell>
          <cell r="AB215">
            <v>0</v>
          </cell>
          <cell r="AC215">
            <v>6292.98</v>
          </cell>
          <cell r="AD215">
            <v>0</v>
          </cell>
          <cell r="AE215">
            <v>73242.710000000006</v>
          </cell>
          <cell r="AF215">
            <v>24694.1</v>
          </cell>
          <cell r="AG215">
            <v>1290</v>
          </cell>
          <cell r="AH215">
            <v>0</v>
          </cell>
          <cell r="AI215">
            <v>30</v>
          </cell>
          <cell r="AJ215">
            <v>0</v>
          </cell>
          <cell r="AK215">
            <v>174745.24000000002</v>
          </cell>
          <cell r="AL215">
            <v>418.24870885214165</v>
          </cell>
          <cell r="AM215">
            <v>1950828.41</v>
          </cell>
          <cell r="AN215">
            <v>38847.56</v>
          </cell>
          <cell r="AO215">
            <v>142459.92000000001</v>
          </cell>
          <cell r="AP215">
            <v>59304.98</v>
          </cell>
          <cell r="AQ215">
            <v>0</v>
          </cell>
          <cell r="AR215">
            <v>612.54</v>
          </cell>
          <cell r="AS215">
            <v>239876.33</v>
          </cell>
          <cell r="AT215">
            <v>0</v>
          </cell>
          <cell r="AU215">
            <v>1724.72</v>
          </cell>
          <cell r="AV215">
            <v>55454.45</v>
          </cell>
          <cell r="AW215">
            <v>1243132.27</v>
          </cell>
          <cell r="AX215">
            <v>18075.349999999999</v>
          </cell>
          <cell r="AY215">
            <v>0</v>
          </cell>
          <cell r="AZ215">
            <v>5317.7</v>
          </cell>
          <cell r="BA215">
            <v>116483.44</v>
          </cell>
          <cell r="BB215">
            <v>0</v>
          </cell>
          <cell r="BC215">
            <v>25538.75</v>
          </cell>
          <cell r="BD215">
            <v>0</v>
          </cell>
          <cell r="BE215">
            <v>3719.11</v>
          </cell>
          <cell r="BF215">
            <v>245363.63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4146739.1600000006</v>
          </cell>
          <cell r="BM215">
            <v>9925.1247107881991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196249</v>
          </cell>
          <cell r="BW215">
            <v>0</v>
          </cell>
          <cell r="BX215">
            <v>0</v>
          </cell>
          <cell r="BY215">
            <v>0</v>
          </cell>
          <cell r="BZ215">
            <v>1707.62</v>
          </cell>
          <cell r="CA215">
            <v>98381</v>
          </cell>
          <cell r="CB215">
            <v>0</v>
          </cell>
          <cell r="CC215">
            <v>0</v>
          </cell>
          <cell r="CD215">
            <v>44178.1</v>
          </cell>
          <cell r="CE215">
            <v>32384.85</v>
          </cell>
          <cell r="CF215">
            <v>28303.49</v>
          </cell>
          <cell r="CG215">
            <v>0</v>
          </cell>
          <cell r="CH215">
            <v>63130.1</v>
          </cell>
          <cell r="CI215">
            <v>822.52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85416.34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9774.01</v>
          </cell>
          <cell r="DW215">
            <v>560347.02999999991</v>
          </cell>
          <cell r="DX215">
            <v>1341.1777156655724</v>
          </cell>
          <cell r="DY215">
            <v>0</v>
          </cell>
          <cell r="DZ215">
            <v>295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295</v>
          </cell>
          <cell r="ES215">
            <v>0.70607570833621425</v>
          </cell>
          <cell r="ET215">
            <v>514173.52</v>
          </cell>
          <cell r="EU215">
            <v>1230.6624825143208</v>
          </cell>
        </row>
        <row r="216">
          <cell r="A216" t="str">
            <v>21303</v>
          </cell>
          <cell r="B216" t="str">
            <v>White Pass</v>
          </cell>
          <cell r="C216">
            <v>408.15444444444444</v>
          </cell>
          <cell r="D216">
            <v>5619881.2000000002</v>
          </cell>
          <cell r="E216">
            <v>13769.006503529437</v>
          </cell>
          <cell r="F216">
            <v>5616385.8499999996</v>
          </cell>
          <cell r="G216">
            <v>13760.442710956364</v>
          </cell>
          <cell r="H216">
            <v>826919.65</v>
          </cell>
          <cell r="I216">
            <v>0</v>
          </cell>
          <cell r="J216">
            <v>535.07000000000005</v>
          </cell>
          <cell r="K216">
            <v>225142.09</v>
          </cell>
          <cell r="L216">
            <v>0</v>
          </cell>
          <cell r="M216">
            <v>0</v>
          </cell>
          <cell r="N216">
            <v>2578.9179177816677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552.71</v>
          </cell>
          <cell r="W216">
            <v>976.66</v>
          </cell>
          <cell r="X216">
            <v>0</v>
          </cell>
          <cell r="Y216">
            <v>0</v>
          </cell>
          <cell r="Z216">
            <v>0</v>
          </cell>
          <cell r="AA216">
            <v>60893.07</v>
          </cell>
          <cell r="AB216">
            <v>3069.88</v>
          </cell>
          <cell r="AC216">
            <v>10580.6</v>
          </cell>
          <cell r="AD216">
            <v>0</v>
          </cell>
          <cell r="AE216">
            <v>19294.91</v>
          </cell>
          <cell r="AF216">
            <v>343.28</v>
          </cell>
          <cell r="AG216">
            <v>292.75</v>
          </cell>
          <cell r="AH216">
            <v>0</v>
          </cell>
          <cell r="AI216">
            <v>110324.85</v>
          </cell>
          <cell r="AJ216">
            <v>7086.51</v>
          </cell>
          <cell r="AK216">
            <v>213415.22000000003</v>
          </cell>
          <cell r="AL216">
            <v>522.87858898728427</v>
          </cell>
          <cell r="AM216">
            <v>2200227.33</v>
          </cell>
          <cell r="AN216">
            <v>50592.31</v>
          </cell>
          <cell r="AO216">
            <v>62572.24</v>
          </cell>
          <cell r="AP216">
            <v>0</v>
          </cell>
          <cell r="AQ216">
            <v>0</v>
          </cell>
          <cell r="AR216">
            <v>0</v>
          </cell>
          <cell r="AS216">
            <v>246940.78</v>
          </cell>
          <cell r="AT216">
            <v>0</v>
          </cell>
          <cell r="AU216">
            <v>7633.96</v>
          </cell>
          <cell r="AV216">
            <v>76948.7</v>
          </cell>
          <cell r="AW216">
            <v>0</v>
          </cell>
          <cell r="AX216">
            <v>79826.33</v>
          </cell>
          <cell r="AY216">
            <v>0</v>
          </cell>
          <cell r="AZ216">
            <v>0</v>
          </cell>
          <cell r="BA216">
            <v>163756.01999999999</v>
          </cell>
          <cell r="BB216">
            <v>3692.88</v>
          </cell>
          <cell r="BC216">
            <v>18960.27</v>
          </cell>
          <cell r="BD216">
            <v>0</v>
          </cell>
          <cell r="BE216">
            <v>6004.03</v>
          </cell>
          <cell r="BF216">
            <v>330390.12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3247544.97</v>
          </cell>
          <cell r="BM216">
            <v>7956.6571287012821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75653.16</v>
          </cell>
          <cell r="BS216">
            <v>75653.16</v>
          </cell>
          <cell r="BT216">
            <v>0</v>
          </cell>
          <cell r="BU216">
            <v>0</v>
          </cell>
          <cell r="BV216">
            <v>220483.15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10314.31</v>
          </cell>
          <cell r="CB216">
            <v>10969.41</v>
          </cell>
          <cell r="CC216">
            <v>0</v>
          </cell>
          <cell r="CD216">
            <v>217714.72</v>
          </cell>
          <cell r="CE216">
            <v>49377.56</v>
          </cell>
          <cell r="CF216">
            <v>0</v>
          </cell>
          <cell r="CG216">
            <v>85907.18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106235.26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135984.03</v>
          </cell>
          <cell r="DE216">
            <v>0</v>
          </cell>
          <cell r="DF216">
            <v>4416.22</v>
          </cell>
          <cell r="DG216">
            <v>129778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13168.59</v>
          </cell>
          <cell r="DW216">
            <v>1060001.5899999999</v>
          </cell>
          <cell r="DX216">
            <v>2597.0600208526726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42827.26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42827.26</v>
          </cell>
          <cell r="ES216">
            <v>104.92905463345848</v>
          </cell>
          <cell r="ET216">
            <v>681125.06</v>
          </cell>
          <cell r="EU216">
            <v>1668.7924614593062</v>
          </cell>
        </row>
        <row r="217">
          <cell r="A217" t="str">
            <v>29317</v>
          </cell>
          <cell r="B217" t="str">
            <v>Conway</v>
          </cell>
          <cell r="C217">
            <v>406.64</v>
          </cell>
          <cell r="D217">
            <v>4370180.43</v>
          </cell>
          <cell r="E217">
            <v>10747.050044265197</v>
          </cell>
          <cell r="F217">
            <v>4343449.74</v>
          </cell>
          <cell r="G217">
            <v>10681.314528821564</v>
          </cell>
          <cell r="H217">
            <v>1022482.37</v>
          </cell>
          <cell r="I217">
            <v>0</v>
          </cell>
          <cell r="J217">
            <v>0</v>
          </cell>
          <cell r="K217">
            <v>7069.72</v>
          </cell>
          <cell r="L217">
            <v>0</v>
          </cell>
          <cell r="M217">
            <v>0</v>
          </cell>
          <cell r="N217">
            <v>2531.8514902616566</v>
          </cell>
          <cell r="O217">
            <v>1508.5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62059.01</v>
          </cell>
          <cell r="AB217">
            <v>0</v>
          </cell>
          <cell r="AC217">
            <v>11618.75</v>
          </cell>
          <cell r="AD217">
            <v>0</v>
          </cell>
          <cell r="AE217">
            <v>0</v>
          </cell>
          <cell r="AF217">
            <v>11.9</v>
          </cell>
          <cell r="AG217">
            <v>700</v>
          </cell>
          <cell r="AH217">
            <v>0</v>
          </cell>
          <cell r="AI217">
            <v>57006.22</v>
          </cell>
          <cell r="AJ217">
            <v>3950.39</v>
          </cell>
          <cell r="AK217">
            <v>136854.77000000002</v>
          </cell>
          <cell r="AL217">
            <v>336.55019181585686</v>
          </cell>
          <cell r="AM217">
            <v>1923438.15</v>
          </cell>
          <cell r="AN217">
            <v>34241.68</v>
          </cell>
          <cell r="AO217">
            <v>55966.44</v>
          </cell>
          <cell r="AP217">
            <v>7022.13</v>
          </cell>
          <cell r="AQ217">
            <v>0</v>
          </cell>
          <cell r="AR217">
            <v>0</v>
          </cell>
          <cell r="AS217">
            <v>231234.09</v>
          </cell>
          <cell r="AT217">
            <v>0</v>
          </cell>
          <cell r="AU217">
            <v>0</v>
          </cell>
          <cell r="AV217">
            <v>30773.39</v>
          </cell>
          <cell r="AW217">
            <v>0</v>
          </cell>
          <cell r="AX217">
            <v>71992.89</v>
          </cell>
          <cell r="AY217">
            <v>0</v>
          </cell>
          <cell r="AZ217">
            <v>18991.77</v>
          </cell>
          <cell r="BA217">
            <v>183363.69</v>
          </cell>
          <cell r="BB217">
            <v>3768.77</v>
          </cell>
          <cell r="BC217">
            <v>12547.56</v>
          </cell>
          <cell r="BD217">
            <v>0</v>
          </cell>
          <cell r="BE217">
            <v>2112.5100000000002</v>
          </cell>
          <cell r="BF217">
            <v>125804.54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2701257.61</v>
          </cell>
          <cell r="BM217">
            <v>6642.8723440881367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11861.53</v>
          </cell>
          <cell r="BS217">
            <v>11861.53</v>
          </cell>
          <cell r="BT217">
            <v>709.01</v>
          </cell>
          <cell r="BU217">
            <v>0</v>
          </cell>
          <cell r="BV217">
            <v>191201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91378.83</v>
          </cell>
          <cell r="CB217">
            <v>0</v>
          </cell>
          <cell r="CC217">
            <v>0</v>
          </cell>
          <cell r="CD217">
            <v>60732</v>
          </cell>
          <cell r="CE217">
            <v>13653.35</v>
          </cell>
          <cell r="CF217">
            <v>15643.21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44595.31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33448.949999999997</v>
          </cell>
          <cell r="DE217">
            <v>0</v>
          </cell>
          <cell r="DF217">
            <v>3574.77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8987.31</v>
          </cell>
          <cell r="DW217">
            <v>475785.27000000008</v>
          </cell>
          <cell r="DX217">
            <v>1170.0405026559122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117764.73</v>
          </cell>
          <cell r="EU217">
            <v>289.60439209128469</v>
          </cell>
        </row>
        <row r="218">
          <cell r="A218" t="str">
            <v>10309</v>
          </cell>
          <cell r="B218" t="str">
            <v>Republic</v>
          </cell>
          <cell r="C218">
            <v>384.20666666666671</v>
          </cell>
          <cell r="D218">
            <v>3991150.03</v>
          </cell>
          <cell r="E218">
            <v>10388.029090246568</v>
          </cell>
          <cell r="F218">
            <v>4127001.09</v>
          </cell>
          <cell r="G218">
            <v>10741.61759296212</v>
          </cell>
          <cell r="H218">
            <v>288804.03000000003</v>
          </cell>
          <cell r="I218">
            <v>0</v>
          </cell>
          <cell r="J218">
            <v>1109.5899999999999</v>
          </cell>
          <cell r="K218">
            <v>6003.12</v>
          </cell>
          <cell r="L218">
            <v>0</v>
          </cell>
          <cell r="M218">
            <v>0</v>
          </cell>
          <cell r="N218">
            <v>770.20199198348121</v>
          </cell>
          <cell r="O218">
            <v>5808.75</v>
          </cell>
          <cell r="P218">
            <v>0</v>
          </cell>
          <cell r="Q218">
            <v>0</v>
          </cell>
          <cell r="R218">
            <v>10075</v>
          </cell>
          <cell r="S218">
            <v>0</v>
          </cell>
          <cell r="T218">
            <v>0</v>
          </cell>
          <cell r="U218">
            <v>0</v>
          </cell>
          <cell r="V218">
            <v>446.94</v>
          </cell>
          <cell r="W218">
            <v>12</v>
          </cell>
          <cell r="X218">
            <v>0</v>
          </cell>
          <cell r="Y218">
            <v>0</v>
          </cell>
          <cell r="Z218">
            <v>769</v>
          </cell>
          <cell r="AA218">
            <v>50607.69</v>
          </cell>
          <cell r="AB218">
            <v>0</v>
          </cell>
          <cell r="AC218">
            <v>3344.93</v>
          </cell>
          <cell r="AD218">
            <v>0</v>
          </cell>
          <cell r="AE218">
            <v>9690.41</v>
          </cell>
          <cell r="AF218">
            <v>855</v>
          </cell>
          <cell r="AG218">
            <v>1510.45</v>
          </cell>
          <cell r="AH218">
            <v>0</v>
          </cell>
          <cell r="AI218">
            <v>4294.32</v>
          </cell>
          <cell r="AJ218">
            <v>953.39</v>
          </cell>
          <cell r="AK218">
            <v>88367.87999999999</v>
          </cell>
          <cell r="AL218">
            <v>230.00090229216909</v>
          </cell>
          <cell r="AM218">
            <v>1992833.77</v>
          </cell>
          <cell r="AN218">
            <v>41909.519999999997</v>
          </cell>
          <cell r="AO218">
            <v>199384.64</v>
          </cell>
          <cell r="AP218">
            <v>0</v>
          </cell>
          <cell r="AQ218">
            <v>0</v>
          </cell>
          <cell r="AR218">
            <v>0</v>
          </cell>
          <cell r="AS218">
            <v>182768.39</v>
          </cell>
          <cell r="AT218">
            <v>0</v>
          </cell>
          <cell r="AU218">
            <v>2031.9</v>
          </cell>
          <cell r="AV218">
            <v>70463.14</v>
          </cell>
          <cell r="AW218">
            <v>0</v>
          </cell>
          <cell r="AX218">
            <v>26299.69</v>
          </cell>
          <cell r="AY218">
            <v>0</v>
          </cell>
          <cell r="AZ218">
            <v>0</v>
          </cell>
          <cell r="BA218">
            <v>183020.11</v>
          </cell>
          <cell r="BB218">
            <v>0</v>
          </cell>
          <cell r="BC218">
            <v>17583.95</v>
          </cell>
          <cell r="BD218">
            <v>0</v>
          </cell>
          <cell r="BE218">
            <v>15187.75</v>
          </cell>
          <cell r="BF218">
            <v>184677.13</v>
          </cell>
          <cell r="BG218">
            <v>5550</v>
          </cell>
          <cell r="BH218">
            <v>0</v>
          </cell>
          <cell r="BI218">
            <v>0</v>
          </cell>
          <cell r="BJ218">
            <v>243.81</v>
          </cell>
          <cell r="BK218">
            <v>0</v>
          </cell>
          <cell r="BL218">
            <v>2921953.8000000003</v>
          </cell>
          <cell r="BM218">
            <v>7605.161631760684</v>
          </cell>
          <cell r="BN218">
            <v>0</v>
          </cell>
          <cell r="BO218">
            <v>26660.59</v>
          </cell>
          <cell r="BP218">
            <v>656.78</v>
          </cell>
          <cell r="BQ218">
            <v>0</v>
          </cell>
          <cell r="BR218">
            <v>142407.46</v>
          </cell>
          <cell r="BS218">
            <v>169724.83</v>
          </cell>
          <cell r="BT218">
            <v>0</v>
          </cell>
          <cell r="BU218">
            <v>0</v>
          </cell>
          <cell r="BV218">
            <v>202021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81258.399999999994</v>
          </cell>
          <cell r="CB218">
            <v>1930.37</v>
          </cell>
          <cell r="CC218">
            <v>0</v>
          </cell>
          <cell r="CD218">
            <v>177920.08</v>
          </cell>
          <cell r="CE218">
            <v>19211.63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109452.94</v>
          </cell>
          <cell r="CR218">
            <v>23687.07</v>
          </cell>
          <cell r="CS218">
            <v>0</v>
          </cell>
          <cell r="CT218">
            <v>174.24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18652.87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4379.16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12350.08</v>
          </cell>
          <cell r="DW218">
            <v>820762.66999999981</v>
          </cell>
          <cell r="DX218">
            <v>2136.2530669257858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389734.97</v>
          </cell>
          <cell r="EU218">
            <v>1014.3888792490151</v>
          </cell>
        </row>
        <row r="219">
          <cell r="A219" t="str">
            <v>21214</v>
          </cell>
          <cell r="B219" t="str">
            <v>Morton</v>
          </cell>
          <cell r="C219">
            <v>345.97111111111116</v>
          </cell>
          <cell r="D219">
            <v>4013970.02</v>
          </cell>
          <cell r="E219">
            <v>11602.038121358879</v>
          </cell>
          <cell r="F219">
            <v>4287554.95</v>
          </cell>
          <cell r="G219">
            <v>12392.8120363293</v>
          </cell>
          <cell r="H219">
            <v>477675.99</v>
          </cell>
          <cell r="I219">
            <v>0</v>
          </cell>
          <cell r="J219">
            <v>0</v>
          </cell>
          <cell r="K219">
            <v>115450.9</v>
          </cell>
          <cell r="L219">
            <v>0</v>
          </cell>
          <cell r="M219">
            <v>0</v>
          </cell>
          <cell r="N219">
            <v>1714.3827069697531</v>
          </cell>
          <cell r="O219">
            <v>5920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534.46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35676.67</v>
          </cell>
          <cell r="AB219">
            <v>2863.53</v>
          </cell>
          <cell r="AC219">
            <v>9636.48</v>
          </cell>
          <cell r="AD219">
            <v>0</v>
          </cell>
          <cell r="AE219">
            <v>3261.47</v>
          </cell>
          <cell r="AF219">
            <v>457.46</v>
          </cell>
          <cell r="AG219">
            <v>0</v>
          </cell>
          <cell r="AH219">
            <v>0</v>
          </cell>
          <cell r="AI219">
            <v>2564</v>
          </cell>
          <cell r="AJ219">
            <v>0</v>
          </cell>
          <cell r="AK219">
            <v>60914.07</v>
          </cell>
          <cell r="AL219">
            <v>176.06692594757428</v>
          </cell>
          <cell r="AM219">
            <v>2028284.43</v>
          </cell>
          <cell r="AN219">
            <v>66598.12</v>
          </cell>
          <cell r="AO219">
            <v>136959.51999999999</v>
          </cell>
          <cell r="AP219">
            <v>0</v>
          </cell>
          <cell r="AQ219">
            <v>0</v>
          </cell>
          <cell r="AR219">
            <v>14563.13</v>
          </cell>
          <cell r="AS219">
            <v>236574.9</v>
          </cell>
          <cell r="AT219">
            <v>0</v>
          </cell>
          <cell r="AU219">
            <v>0</v>
          </cell>
          <cell r="AV219">
            <v>64049.14</v>
          </cell>
          <cell r="AW219">
            <v>0</v>
          </cell>
          <cell r="AX219">
            <v>18166.21</v>
          </cell>
          <cell r="AY219">
            <v>0</v>
          </cell>
          <cell r="AZ219">
            <v>0</v>
          </cell>
          <cell r="BA219">
            <v>137225.20000000001</v>
          </cell>
          <cell r="BB219">
            <v>0</v>
          </cell>
          <cell r="BC219">
            <v>19018.22</v>
          </cell>
          <cell r="BD219">
            <v>0</v>
          </cell>
          <cell r="BE219">
            <v>5022.41</v>
          </cell>
          <cell r="BF219">
            <v>170221.72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2896683.0000000005</v>
          </cell>
          <cell r="BM219">
            <v>8372.6152472589238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62744.35</v>
          </cell>
          <cell r="BS219">
            <v>62744.35</v>
          </cell>
          <cell r="BT219">
            <v>0</v>
          </cell>
          <cell r="BU219">
            <v>0</v>
          </cell>
          <cell r="BV219">
            <v>205539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94982</v>
          </cell>
          <cell r="CB219">
            <v>3906.23</v>
          </cell>
          <cell r="CC219">
            <v>0</v>
          </cell>
          <cell r="CD219">
            <v>117499.56</v>
          </cell>
          <cell r="CE219">
            <v>57825.97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81204.03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10129.85</v>
          </cell>
          <cell r="DW219">
            <v>633830.99</v>
          </cell>
          <cell r="DX219">
            <v>1832.0344376858695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3000</v>
          </cell>
          <cell r="EP219">
            <v>0</v>
          </cell>
          <cell r="EQ219">
            <v>100000</v>
          </cell>
          <cell r="ER219">
            <v>103000</v>
          </cell>
          <cell r="ES219">
            <v>297.71271846718093</v>
          </cell>
          <cell r="ET219">
            <v>884909.29</v>
          </cell>
          <cell r="EU219">
            <v>2557.754857502553</v>
          </cell>
        </row>
        <row r="220">
          <cell r="A220" t="str">
            <v>04127</v>
          </cell>
          <cell r="B220" t="str">
            <v>Entiat</v>
          </cell>
          <cell r="C220">
            <v>344.22555555555556</v>
          </cell>
          <cell r="D220">
            <v>3803710.01</v>
          </cell>
          <cell r="E220">
            <v>11050.051190595314</v>
          </cell>
          <cell r="F220">
            <v>3892067.16</v>
          </cell>
          <cell r="G220">
            <v>11306.735067123302</v>
          </cell>
          <cell r="H220">
            <v>342007.59</v>
          </cell>
          <cell r="I220">
            <v>0</v>
          </cell>
          <cell r="J220">
            <v>0</v>
          </cell>
          <cell r="K220">
            <v>910.74</v>
          </cell>
          <cell r="L220">
            <v>0</v>
          </cell>
          <cell r="M220">
            <v>0</v>
          </cell>
          <cell r="N220">
            <v>996.20241572870509</v>
          </cell>
          <cell r="O220">
            <v>100</v>
          </cell>
          <cell r="P220">
            <v>0</v>
          </cell>
          <cell r="Q220">
            <v>0</v>
          </cell>
          <cell r="R220">
            <v>9100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35308.75</v>
          </cell>
          <cell r="AB220">
            <v>0</v>
          </cell>
          <cell r="AC220">
            <v>4926.3599999999997</v>
          </cell>
          <cell r="AD220">
            <v>0</v>
          </cell>
          <cell r="AE220">
            <v>724.45</v>
          </cell>
          <cell r="AF220">
            <v>161.44999999999999</v>
          </cell>
          <cell r="AG220">
            <v>0</v>
          </cell>
          <cell r="AH220">
            <v>41760.959999999999</v>
          </cell>
          <cell r="AI220">
            <v>10.07</v>
          </cell>
          <cell r="AJ220">
            <v>6426.1</v>
          </cell>
          <cell r="AK220">
            <v>98518.140000000014</v>
          </cell>
          <cell r="AL220">
            <v>286.20228338653925</v>
          </cell>
          <cell r="AM220">
            <v>2074036.48</v>
          </cell>
          <cell r="AN220">
            <v>40576.29</v>
          </cell>
          <cell r="AO220">
            <v>183348.88</v>
          </cell>
          <cell r="AP220">
            <v>0</v>
          </cell>
          <cell r="AQ220">
            <v>0</v>
          </cell>
          <cell r="AR220">
            <v>0</v>
          </cell>
          <cell r="AS220">
            <v>191310.75</v>
          </cell>
          <cell r="AT220">
            <v>0</v>
          </cell>
          <cell r="AU220">
            <v>0</v>
          </cell>
          <cell r="AV220">
            <v>61109.18</v>
          </cell>
          <cell r="AW220">
            <v>0</v>
          </cell>
          <cell r="AX220">
            <v>13343.01</v>
          </cell>
          <cell r="AY220">
            <v>0</v>
          </cell>
          <cell r="AZ220">
            <v>38092.06</v>
          </cell>
          <cell r="BA220">
            <v>126438.76</v>
          </cell>
          <cell r="BB220">
            <v>0</v>
          </cell>
          <cell r="BC220">
            <v>18174.28</v>
          </cell>
          <cell r="BD220">
            <v>0</v>
          </cell>
          <cell r="BE220">
            <v>4059.07</v>
          </cell>
          <cell r="BF220">
            <v>113674.64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2864163.3999999994</v>
          </cell>
          <cell r="BM220">
            <v>8320.6007043185491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31131.65</v>
          </cell>
          <cell r="BS220">
            <v>31131.65</v>
          </cell>
          <cell r="BT220">
            <v>0</v>
          </cell>
          <cell r="BU220">
            <v>0</v>
          </cell>
          <cell r="BV220">
            <v>204045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74115</v>
          </cell>
          <cell r="CB220">
            <v>0</v>
          </cell>
          <cell r="CC220">
            <v>0</v>
          </cell>
          <cell r="CD220">
            <v>57972.35</v>
          </cell>
          <cell r="CE220">
            <v>86894.34</v>
          </cell>
          <cell r="CF220">
            <v>19845.28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89462.01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4038.67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10586.99</v>
          </cell>
          <cell r="DW220">
            <v>578091.29</v>
          </cell>
          <cell r="DX220">
            <v>1679.3967811802986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8000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376</v>
          </cell>
          <cell r="EO220">
            <v>0</v>
          </cell>
          <cell r="EP220">
            <v>0</v>
          </cell>
          <cell r="EQ220">
            <v>0</v>
          </cell>
          <cell r="ER220">
            <v>8376</v>
          </cell>
          <cell r="ES220">
            <v>24.332882509207465</v>
          </cell>
          <cell r="ET220">
            <v>562911.6</v>
          </cell>
          <cell r="EU220">
            <v>1635.2986898125582</v>
          </cell>
        </row>
        <row r="221">
          <cell r="A221" t="str">
            <v>01160</v>
          </cell>
          <cell r="B221" t="str">
            <v>Ritzville</v>
          </cell>
          <cell r="C221">
            <v>340.83000000000004</v>
          </cell>
          <cell r="D221">
            <v>4182997.86</v>
          </cell>
          <cell r="E221">
            <v>12272.974386057564</v>
          </cell>
          <cell r="F221">
            <v>4284853.08</v>
          </cell>
          <cell r="G221">
            <v>12571.819030014962</v>
          </cell>
          <cell r="H221">
            <v>725860.95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2129.6862072000699</v>
          </cell>
          <cell r="O221">
            <v>1880.26</v>
          </cell>
          <cell r="P221">
            <v>0</v>
          </cell>
          <cell r="Q221">
            <v>0</v>
          </cell>
          <cell r="R221">
            <v>18925</v>
          </cell>
          <cell r="S221">
            <v>0</v>
          </cell>
          <cell r="T221">
            <v>0</v>
          </cell>
          <cell r="U221">
            <v>0</v>
          </cell>
          <cell r="V221">
            <v>3082.46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49821.37</v>
          </cell>
          <cell r="AB221">
            <v>0</v>
          </cell>
          <cell r="AC221">
            <v>1102.23</v>
          </cell>
          <cell r="AD221">
            <v>0</v>
          </cell>
          <cell r="AE221">
            <v>1480.74</v>
          </cell>
          <cell r="AF221">
            <v>860.88</v>
          </cell>
          <cell r="AG221">
            <v>930</v>
          </cell>
          <cell r="AH221">
            <v>0</v>
          </cell>
          <cell r="AI221">
            <v>12684.09</v>
          </cell>
          <cell r="AJ221">
            <v>6920.1</v>
          </cell>
          <cell r="AK221">
            <v>97687.13</v>
          </cell>
          <cell r="AL221">
            <v>286.61540944165711</v>
          </cell>
          <cell r="AM221">
            <v>2080328.88</v>
          </cell>
          <cell r="AN221">
            <v>12545.26</v>
          </cell>
          <cell r="AO221">
            <v>151059.51999999999</v>
          </cell>
          <cell r="AP221">
            <v>0</v>
          </cell>
          <cell r="AQ221">
            <v>0</v>
          </cell>
          <cell r="AR221">
            <v>0</v>
          </cell>
          <cell r="AS221">
            <v>104101.04</v>
          </cell>
          <cell r="AT221">
            <v>0</v>
          </cell>
          <cell r="AU221">
            <v>0</v>
          </cell>
          <cell r="AV221">
            <v>41005.019999999997</v>
          </cell>
          <cell r="AW221">
            <v>0</v>
          </cell>
          <cell r="AX221">
            <v>3500</v>
          </cell>
          <cell r="AY221">
            <v>0</v>
          </cell>
          <cell r="AZ221">
            <v>0</v>
          </cell>
          <cell r="BA221">
            <v>123232.56</v>
          </cell>
          <cell r="BB221">
            <v>0</v>
          </cell>
          <cell r="BC221">
            <v>18708.150000000001</v>
          </cell>
          <cell r="BD221">
            <v>0</v>
          </cell>
          <cell r="BE221">
            <v>3789.47</v>
          </cell>
          <cell r="BF221">
            <v>354034.8</v>
          </cell>
          <cell r="BG221">
            <v>43813.19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2936117.8899999997</v>
          </cell>
          <cell r="BM221">
            <v>8614.6110671008992</v>
          </cell>
          <cell r="BN221">
            <v>0</v>
          </cell>
          <cell r="BO221">
            <v>0</v>
          </cell>
          <cell r="BP221">
            <v>0</v>
          </cell>
          <cell r="BQ221">
            <v>155.68</v>
          </cell>
          <cell r="BR221">
            <v>0</v>
          </cell>
          <cell r="BS221">
            <v>155.68</v>
          </cell>
          <cell r="BT221">
            <v>3372</v>
          </cell>
          <cell r="BU221">
            <v>0</v>
          </cell>
          <cell r="BV221">
            <v>198376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66008</v>
          </cell>
          <cell r="CB221">
            <v>865.35</v>
          </cell>
          <cell r="CC221">
            <v>0</v>
          </cell>
          <cell r="CD221">
            <v>75198.91</v>
          </cell>
          <cell r="CE221">
            <v>16734.21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41847.589999999997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25610.34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9383.52</v>
          </cell>
          <cell r="DW221">
            <v>437551.60000000009</v>
          </cell>
          <cell r="DX221">
            <v>1283.7825308804977</v>
          </cell>
          <cell r="DY221">
            <v>70017.100000000006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17618.41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87635.510000000009</v>
          </cell>
          <cell r="ES221">
            <v>257.12381539183758</v>
          </cell>
          <cell r="ET221">
            <v>254902.66</v>
          </cell>
          <cell r="EU221">
            <v>747.88797934454124</v>
          </cell>
        </row>
        <row r="222">
          <cell r="A222" t="str">
            <v>36401</v>
          </cell>
          <cell r="B222" t="str">
            <v>Waitsburg</v>
          </cell>
          <cell r="C222">
            <v>328.08333333333337</v>
          </cell>
          <cell r="D222">
            <v>3840188.39</v>
          </cell>
          <cell r="E222">
            <v>11704.917622555244</v>
          </cell>
          <cell r="F222">
            <v>3818596.58</v>
          </cell>
          <cell r="G222">
            <v>11639.105654051307</v>
          </cell>
          <cell r="H222">
            <v>373230.94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1137.6101803403606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15072.5</v>
          </cell>
          <cell r="V222">
            <v>434.46</v>
          </cell>
          <cell r="W222">
            <v>1135.71</v>
          </cell>
          <cell r="X222">
            <v>0</v>
          </cell>
          <cell r="Y222">
            <v>0</v>
          </cell>
          <cell r="Z222">
            <v>6611.63</v>
          </cell>
          <cell r="AA222">
            <v>51063.9</v>
          </cell>
          <cell r="AB222">
            <v>134</v>
          </cell>
          <cell r="AC222">
            <v>12830.71</v>
          </cell>
          <cell r="AD222">
            <v>0</v>
          </cell>
          <cell r="AE222">
            <v>6761.75</v>
          </cell>
          <cell r="AF222">
            <v>575.82000000000005</v>
          </cell>
          <cell r="AG222">
            <v>2727</v>
          </cell>
          <cell r="AH222">
            <v>1659.96</v>
          </cell>
          <cell r="AI222">
            <v>6958.58</v>
          </cell>
          <cell r="AJ222">
            <v>3217.14</v>
          </cell>
          <cell r="AK222">
            <v>109183.16000000002</v>
          </cell>
          <cell r="AL222">
            <v>332.79093726187455</v>
          </cell>
          <cell r="AM222">
            <v>2020044.78</v>
          </cell>
          <cell r="AN222">
            <v>32716.6</v>
          </cell>
          <cell r="AO222">
            <v>246902.12</v>
          </cell>
          <cell r="AP222">
            <v>0</v>
          </cell>
          <cell r="AQ222">
            <v>0</v>
          </cell>
          <cell r="AR222">
            <v>219.58</v>
          </cell>
          <cell r="AS222">
            <v>202715.37</v>
          </cell>
          <cell r="AT222">
            <v>0</v>
          </cell>
          <cell r="AU222">
            <v>0</v>
          </cell>
          <cell r="AV222">
            <v>35762.730000000003</v>
          </cell>
          <cell r="AW222">
            <v>0</v>
          </cell>
          <cell r="AX222">
            <v>9410</v>
          </cell>
          <cell r="AY222">
            <v>0</v>
          </cell>
          <cell r="AZ222">
            <v>0</v>
          </cell>
          <cell r="BA222">
            <v>121631.26</v>
          </cell>
          <cell r="BB222">
            <v>0</v>
          </cell>
          <cell r="BC222">
            <v>18742.5</v>
          </cell>
          <cell r="BD222">
            <v>0</v>
          </cell>
          <cell r="BE222">
            <v>4174.8</v>
          </cell>
          <cell r="BF222">
            <v>125568.35</v>
          </cell>
          <cell r="BG222">
            <v>1602.5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2819490.59</v>
          </cell>
          <cell r="BM222">
            <v>8593.8245059690107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121.55</v>
          </cell>
          <cell r="BS222">
            <v>121.55</v>
          </cell>
          <cell r="BT222">
            <v>0</v>
          </cell>
          <cell r="BU222">
            <v>0</v>
          </cell>
          <cell r="BV222">
            <v>194825</v>
          </cell>
          <cell r="BW222">
            <v>0</v>
          </cell>
          <cell r="BX222">
            <v>0</v>
          </cell>
          <cell r="BY222">
            <v>0</v>
          </cell>
          <cell r="BZ222">
            <v>11790.35</v>
          </cell>
          <cell r="CA222">
            <v>72850.710000000006</v>
          </cell>
          <cell r="CB222">
            <v>3012</v>
          </cell>
          <cell r="CC222">
            <v>0</v>
          </cell>
          <cell r="CD222">
            <v>71822.83</v>
          </cell>
          <cell r="CE222">
            <v>75310.210000000006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56603.97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9160.85</v>
          </cell>
          <cell r="DW222">
            <v>495497.47000000003</v>
          </cell>
          <cell r="DX222">
            <v>1510.2793091186181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20904.84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219.58</v>
          </cell>
          <cell r="EM222">
            <v>0</v>
          </cell>
          <cell r="EN222">
            <v>70</v>
          </cell>
          <cell r="EO222">
            <v>0</v>
          </cell>
          <cell r="EP222">
            <v>0</v>
          </cell>
          <cell r="EQ222">
            <v>0</v>
          </cell>
          <cell r="ER222">
            <v>21194.420000000002</v>
          </cell>
          <cell r="ES222">
            <v>64.600721361442723</v>
          </cell>
          <cell r="ET222">
            <v>636149.13</v>
          </cell>
          <cell r="EU222">
            <v>1938.9864262128522</v>
          </cell>
        </row>
        <row r="223">
          <cell r="A223" t="str">
            <v>20406</v>
          </cell>
          <cell r="B223" t="str">
            <v>Lyle</v>
          </cell>
          <cell r="C223">
            <v>323.98222222222222</v>
          </cell>
          <cell r="D223">
            <v>4054975.49</v>
          </cell>
          <cell r="E223">
            <v>12516.043201958955</v>
          </cell>
          <cell r="F223">
            <v>4098210.27</v>
          </cell>
          <cell r="G223">
            <v>12649.491203221027</v>
          </cell>
          <cell r="H223">
            <v>321287.03000000003</v>
          </cell>
          <cell r="I223">
            <v>0</v>
          </cell>
          <cell r="J223">
            <v>21947.77</v>
          </cell>
          <cell r="K223">
            <v>23285.69</v>
          </cell>
          <cell r="L223">
            <v>0</v>
          </cell>
          <cell r="M223">
            <v>1531.92</v>
          </cell>
          <cell r="N223">
            <v>1136.0265618140913</v>
          </cell>
          <cell r="O223">
            <v>7290.77</v>
          </cell>
          <cell r="P223">
            <v>0</v>
          </cell>
          <cell r="Q223">
            <v>0</v>
          </cell>
          <cell r="R223">
            <v>5670</v>
          </cell>
          <cell r="S223">
            <v>0</v>
          </cell>
          <cell r="T223">
            <v>0</v>
          </cell>
          <cell r="U223">
            <v>0</v>
          </cell>
          <cell r="V223">
            <v>2978.33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3122.5</v>
          </cell>
          <cell r="AB223">
            <v>0</v>
          </cell>
          <cell r="AC223">
            <v>1822.47</v>
          </cell>
          <cell r="AD223">
            <v>157.68</v>
          </cell>
          <cell r="AE223">
            <v>607.67999999999995</v>
          </cell>
          <cell r="AF223">
            <v>244.32</v>
          </cell>
          <cell r="AG223">
            <v>50</v>
          </cell>
          <cell r="AH223">
            <v>0</v>
          </cell>
          <cell r="AI223">
            <v>3600</v>
          </cell>
          <cell r="AJ223">
            <v>0</v>
          </cell>
          <cell r="AK223">
            <v>25543.75</v>
          </cell>
          <cell r="AL223">
            <v>78.84306066176471</v>
          </cell>
          <cell r="AM223">
            <v>2035234.76</v>
          </cell>
          <cell r="AN223">
            <v>49702.61</v>
          </cell>
          <cell r="AO223">
            <v>149126.92000000001</v>
          </cell>
          <cell r="AP223">
            <v>29116.75</v>
          </cell>
          <cell r="AQ223">
            <v>0</v>
          </cell>
          <cell r="AR223">
            <v>0</v>
          </cell>
          <cell r="AS223">
            <v>310397.34999999998</v>
          </cell>
          <cell r="AT223">
            <v>0</v>
          </cell>
          <cell r="AU223">
            <v>0</v>
          </cell>
          <cell r="AV223">
            <v>86778.07</v>
          </cell>
          <cell r="AW223">
            <v>0</v>
          </cell>
          <cell r="AX223">
            <v>7955.8</v>
          </cell>
          <cell r="AY223">
            <v>0</v>
          </cell>
          <cell r="AZ223">
            <v>0</v>
          </cell>
          <cell r="BA223">
            <v>114806.9</v>
          </cell>
          <cell r="BB223">
            <v>0</v>
          </cell>
          <cell r="BC223">
            <v>18746.98</v>
          </cell>
          <cell r="BD223">
            <v>0</v>
          </cell>
          <cell r="BE223">
            <v>4903.28</v>
          </cell>
          <cell r="BF223">
            <v>211581.77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3018351.1899999995</v>
          </cell>
          <cell r="BM223">
            <v>9316.4099230410429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14.78</v>
          </cell>
          <cell r="BS223">
            <v>14.78</v>
          </cell>
          <cell r="BT223">
            <v>0</v>
          </cell>
          <cell r="BU223">
            <v>0</v>
          </cell>
          <cell r="BV223">
            <v>193136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95584</v>
          </cell>
          <cell r="CB223">
            <v>0</v>
          </cell>
          <cell r="CC223">
            <v>0</v>
          </cell>
          <cell r="CD223">
            <v>139870.70000000001</v>
          </cell>
          <cell r="CE223">
            <v>52649.93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101219.31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20279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755.78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9015.4599999999991</v>
          </cell>
          <cell r="DW223">
            <v>612524.96</v>
          </cell>
          <cell r="DX223">
            <v>1890.6128731343283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15233.96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58504</v>
          </cell>
          <cell r="ER223">
            <v>73737.959999999992</v>
          </cell>
          <cell r="ES223">
            <v>227.59878456979806</v>
          </cell>
          <cell r="ET223">
            <v>300820.28999999998</v>
          </cell>
          <cell r="EU223">
            <v>928.50863216088669</v>
          </cell>
        </row>
        <row r="224">
          <cell r="A224" t="str">
            <v>12110</v>
          </cell>
          <cell r="B224" t="str">
            <v>Pomeroy</v>
          </cell>
          <cell r="C224">
            <v>321.65555555555557</v>
          </cell>
          <cell r="D224">
            <v>4092868.47</v>
          </cell>
          <cell r="E224">
            <v>12724.382959687728</v>
          </cell>
          <cell r="F224">
            <v>4352839.16</v>
          </cell>
          <cell r="G224">
            <v>13532.609913986666</v>
          </cell>
          <cell r="H224">
            <v>512183.28</v>
          </cell>
          <cell r="I224">
            <v>0</v>
          </cell>
          <cell r="J224">
            <v>0</v>
          </cell>
          <cell r="K224">
            <v>13612.96</v>
          </cell>
          <cell r="L224">
            <v>0</v>
          </cell>
          <cell r="M224">
            <v>307.11</v>
          </cell>
          <cell r="N224">
            <v>1635.6109537462432</v>
          </cell>
          <cell r="O224">
            <v>0</v>
          </cell>
          <cell r="P224">
            <v>0</v>
          </cell>
          <cell r="Q224">
            <v>0</v>
          </cell>
          <cell r="R224">
            <v>4780</v>
          </cell>
          <cell r="S224">
            <v>300</v>
          </cell>
          <cell r="T224">
            <v>0</v>
          </cell>
          <cell r="U224">
            <v>0</v>
          </cell>
          <cell r="V224">
            <v>633.83000000000004</v>
          </cell>
          <cell r="W224">
            <v>1051.57</v>
          </cell>
          <cell r="X224">
            <v>0</v>
          </cell>
          <cell r="Y224">
            <v>0</v>
          </cell>
          <cell r="Z224">
            <v>0</v>
          </cell>
          <cell r="AA224">
            <v>52372.5</v>
          </cell>
          <cell r="AB224">
            <v>7193.57</v>
          </cell>
          <cell r="AC224">
            <v>4163.3</v>
          </cell>
          <cell r="AD224">
            <v>0</v>
          </cell>
          <cell r="AE224">
            <v>47700</v>
          </cell>
          <cell r="AF224">
            <v>1099.93</v>
          </cell>
          <cell r="AG224">
            <v>4226.53</v>
          </cell>
          <cell r="AH224">
            <v>0</v>
          </cell>
          <cell r="AI224">
            <v>14962.49</v>
          </cell>
          <cell r="AJ224">
            <v>8728.61</v>
          </cell>
          <cell r="AK224">
            <v>147212.33000000002</v>
          </cell>
          <cell r="AL224">
            <v>457.67072092300253</v>
          </cell>
          <cell r="AM224">
            <v>1928475.02</v>
          </cell>
          <cell r="AN224">
            <v>52059.14</v>
          </cell>
          <cell r="AO224">
            <v>235521.4</v>
          </cell>
          <cell r="AP224">
            <v>0</v>
          </cell>
          <cell r="AQ224">
            <v>0</v>
          </cell>
          <cell r="AR224">
            <v>0</v>
          </cell>
          <cell r="AS224">
            <v>225674.13</v>
          </cell>
          <cell r="AT224">
            <v>0</v>
          </cell>
          <cell r="AU224">
            <v>5110.16</v>
          </cell>
          <cell r="AV224">
            <v>52742.95</v>
          </cell>
          <cell r="AW224">
            <v>0</v>
          </cell>
          <cell r="AX224">
            <v>24299.43</v>
          </cell>
          <cell r="AY224">
            <v>0</v>
          </cell>
          <cell r="AZ224">
            <v>3961.14</v>
          </cell>
          <cell r="BA224">
            <v>124325.18</v>
          </cell>
          <cell r="BB224">
            <v>2995.54</v>
          </cell>
          <cell r="BC224">
            <v>19083.439999999999</v>
          </cell>
          <cell r="BD224">
            <v>0</v>
          </cell>
          <cell r="BE224">
            <v>9198.24</v>
          </cell>
          <cell r="BF224">
            <v>276438.23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2959884.0000000009</v>
          </cell>
          <cell r="BM224">
            <v>9202.0297765035084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95555.64</v>
          </cell>
          <cell r="BS224">
            <v>95555.64</v>
          </cell>
          <cell r="BT224">
            <v>0</v>
          </cell>
          <cell r="BU224">
            <v>0</v>
          </cell>
          <cell r="BV224">
            <v>195313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79324</v>
          </cell>
          <cell r="CB224">
            <v>2689</v>
          </cell>
          <cell r="CC224">
            <v>0</v>
          </cell>
          <cell r="CD224">
            <v>76289.789999999994</v>
          </cell>
          <cell r="CE224">
            <v>176532.14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66081.42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17626.12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10228.370000000001</v>
          </cell>
          <cell r="DW224">
            <v>719639.48</v>
          </cell>
          <cell r="DX224">
            <v>2237.2984628139138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658851.56999999995</v>
          </cell>
          <cell r="EU224">
            <v>2048.3139763031536</v>
          </cell>
        </row>
        <row r="225">
          <cell r="A225" t="str">
            <v>25160</v>
          </cell>
          <cell r="B225" t="str">
            <v>Willapa Valley</v>
          </cell>
          <cell r="C225">
            <v>315.65000000000003</v>
          </cell>
          <cell r="D225">
            <v>4278531.3</v>
          </cell>
          <cell r="E225">
            <v>13554.669095517185</v>
          </cell>
          <cell r="F225">
            <v>4352900.72</v>
          </cell>
          <cell r="G225">
            <v>13790.276318707427</v>
          </cell>
          <cell r="H225">
            <v>419107.42</v>
          </cell>
          <cell r="I225">
            <v>0</v>
          </cell>
          <cell r="J225">
            <v>6888</v>
          </cell>
          <cell r="K225">
            <v>119388.49</v>
          </cell>
          <cell r="L225">
            <v>0</v>
          </cell>
          <cell r="M225">
            <v>0</v>
          </cell>
          <cell r="N225">
            <v>1727.8121653730398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37945.43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5635.98</v>
          </cell>
          <cell r="AD225">
            <v>0</v>
          </cell>
          <cell r="AE225">
            <v>0</v>
          </cell>
          <cell r="AF225">
            <v>5131.8599999999997</v>
          </cell>
          <cell r="AG225">
            <v>0</v>
          </cell>
          <cell r="AH225">
            <v>0</v>
          </cell>
          <cell r="AI225">
            <v>0</v>
          </cell>
          <cell r="AJ225">
            <v>159.11000000000001</v>
          </cell>
          <cell r="AK225">
            <v>48872.380000000005</v>
          </cell>
          <cell r="AL225">
            <v>154.83092032314272</v>
          </cell>
          <cell r="AM225">
            <v>1816144.26</v>
          </cell>
          <cell r="AN225">
            <v>56113.79</v>
          </cell>
          <cell r="AO225">
            <v>203670.6</v>
          </cell>
          <cell r="AP225">
            <v>240219.7</v>
          </cell>
          <cell r="AQ225">
            <v>0</v>
          </cell>
          <cell r="AR225">
            <v>660.1</v>
          </cell>
          <cell r="AS225">
            <v>225780.88</v>
          </cell>
          <cell r="AT225">
            <v>0</v>
          </cell>
          <cell r="AU225">
            <v>0</v>
          </cell>
          <cell r="AV225">
            <v>46077.9</v>
          </cell>
          <cell r="AW225">
            <v>0</v>
          </cell>
          <cell r="AX225">
            <v>18086.099999999999</v>
          </cell>
          <cell r="AY225">
            <v>0</v>
          </cell>
          <cell r="AZ225">
            <v>0</v>
          </cell>
          <cell r="BA225">
            <v>122594.91</v>
          </cell>
          <cell r="BB225">
            <v>0</v>
          </cell>
          <cell r="BC225">
            <v>19183.759999999998</v>
          </cell>
          <cell r="BD225">
            <v>0</v>
          </cell>
          <cell r="BE225">
            <v>5413.21</v>
          </cell>
          <cell r="BF225">
            <v>399661.97</v>
          </cell>
          <cell r="BG225">
            <v>0</v>
          </cell>
          <cell r="BH225">
            <v>0</v>
          </cell>
          <cell r="BI225">
            <v>0</v>
          </cell>
          <cell r="BJ225">
            <v>77631.94</v>
          </cell>
          <cell r="BK225">
            <v>0</v>
          </cell>
          <cell r="BL225">
            <v>3231239.1199999996</v>
          </cell>
          <cell r="BM225">
            <v>10236.778457151906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197823</v>
          </cell>
          <cell r="BW225">
            <v>0</v>
          </cell>
          <cell r="BX225">
            <v>0</v>
          </cell>
          <cell r="BY225">
            <v>0</v>
          </cell>
          <cell r="BZ225">
            <v>525.26</v>
          </cell>
          <cell r="CA225">
            <v>54247.02</v>
          </cell>
          <cell r="CB225">
            <v>4085.03</v>
          </cell>
          <cell r="CC225">
            <v>0</v>
          </cell>
          <cell r="CD225">
            <v>66299.710000000006</v>
          </cell>
          <cell r="CE225">
            <v>12536.88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82483.67</v>
          </cell>
          <cell r="CR225">
            <v>42402.27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14299.67</v>
          </cell>
          <cell r="DW225">
            <v>474702.51</v>
          </cell>
          <cell r="DX225">
            <v>1503.8888325677174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52702.8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52702.8</v>
          </cell>
          <cell r="ES225">
            <v>166.96594329162045</v>
          </cell>
          <cell r="ET225">
            <v>473222.39</v>
          </cell>
          <cell r="EU225">
            <v>1499.1997148740693</v>
          </cell>
        </row>
        <row r="226">
          <cell r="A226" t="str">
            <v>26070</v>
          </cell>
          <cell r="B226" t="str">
            <v>Selkirk</v>
          </cell>
          <cell r="C226">
            <v>308.75777777777779</v>
          </cell>
          <cell r="D226">
            <v>3979274.99</v>
          </cell>
          <cell r="E226">
            <v>12888.015384227838</v>
          </cell>
          <cell r="F226">
            <v>3988398.2</v>
          </cell>
          <cell r="G226">
            <v>12917.563498175485</v>
          </cell>
          <cell r="H226">
            <v>231821.51</v>
          </cell>
          <cell r="I226">
            <v>0</v>
          </cell>
          <cell r="J226">
            <v>0</v>
          </cell>
          <cell r="K226">
            <v>28519.82</v>
          </cell>
          <cell r="L226">
            <v>0</v>
          </cell>
          <cell r="M226">
            <v>0</v>
          </cell>
          <cell r="N226">
            <v>843.18954448291004</v>
          </cell>
          <cell r="O226">
            <v>200</v>
          </cell>
          <cell r="P226">
            <v>0</v>
          </cell>
          <cell r="Q226">
            <v>0</v>
          </cell>
          <cell r="R226">
            <v>8303</v>
          </cell>
          <cell r="S226">
            <v>0</v>
          </cell>
          <cell r="T226">
            <v>0</v>
          </cell>
          <cell r="U226">
            <v>0</v>
          </cell>
          <cell r="V226">
            <v>6317</v>
          </cell>
          <cell r="W226">
            <v>146.66999999999999</v>
          </cell>
          <cell r="X226">
            <v>0</v>
          </cell>
          <cell r="Y226">
            <v>0</v>
          </cell>
          <cell r="Z226">
            <v>10489.36</v>
          </cell>
          <cell r="AA226">
            <v>44358.22</v>
          </cell>
          <cell r="AB226">
            <v>6453.65</v>
          </cell>
          <cell r="AC226">
            <v>4441.54</v>
          </cell>
          <cell r="AD226">
            <v>0</v>
          </cell>
          <cell r="AE226">
            <v>0</v>
          </cell>
          <cell r="AF226">
            <v>103.99</v>
          </cell>
          <cell r="AG226">
            <v>235</v>
          </cell>
          <cell r="AH226">
            <v>16220.54</v>
          </cell>
          <cell r="AI226">
            <v>174723.18</v>
          </cell>
          <cell r="AJ226">
            <v>14789.95</v>
          </cell>
          <cell r="AK226">
            <v>286782.10000000003</v>
          </cell>
          <cell r="AL226">
            <v>928.82550866914744</v>
          </cell>
          <cell r="AM226">
            <v>1904277.4</v>
          </cell>
          <cell r="AN226">
            <v>31431.29</v>
          </cell>
          <cell r="AO226">
            <v>130169.8</v>
          </cell>
          <cell r="AP226">
            <v>0</v>
          </cell>
          <cell r="AQ226">
            <v>0</v>
          </cell>
          <cell r="AR226">
            <v>0</v>
          </cell>
          <cell r="AS226">
            <v>212779.08</v>
          </cell>
          <cell r="AT226">
            <v>0</v>
          </cell>
          <cell r="AU226">
            <v>0</v>
          </cell>
          <cell r="AV226">
            <v>47771.8</v>
          </cell>
          <cell r="AW226">
            <v>0</v>
          </cell>
          <cell r="AX226">
            <v>39899.440000000002</v>
          </cell>
          <cell r="AY226">
            <v>0</v>
          </cell>
          <cell r="AZ226">
            <v>0</v>
          </cell>
          <cell r="BA226">
            <v>112904.68</v>
          </cell>
          <cell r="BB226">
            <v>0</v>
          </cell>
          <cell r="BC226">
            <v>19625.66</v>
          </cell>
          <cell r="BD226">
            <v>0</v>
          </cell>
          <cell r="BE226">
            <v>3253.28</v>
          </cell>
          <cell r="BF226">
            <v>378465.07</v>
          </cell>
          <cell r="BG226">
            <v>34444.11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2915021.6099999994</v>
          </cell>
          <cell r="BM226">
            <v>9441.1277052849746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82208.320000000007</v>
          </cell>
          <cell r="BS226">
            <v>82208.320000000007</v>
          </cell>
          <cell r="BT226">
            <v>36849.72</v>
          </cell>
          <cell r="BU226">
            <v>0</v>
          </cell>
          <cell r="BV226">
            <v>117932.23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79674.95</v>
          </cell>
          <cell r="CB226">
            <v>5044.3500000000004</v>
          </cell>
          <cell r="CC226">
            <v>0</v>
          </cell>
          <cell r="CD226">
            <v>77765.789999999994</v>
          </cell>
          <cell r="CE226">
            <v>20533.52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65141.77</v>
          </cell>
          <cell r="CR226">
            <v>31251.5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9801.01</v>
          </cell>
          <cell r="DW226">
            <v>526203.16000000015</v>
          </cell>
          <cell r="DX226">
            <v>1704.2588004980535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50</v>
          </cell>
          <cell r="EO226">
            <v>0</v>
          </cell>
          <cell r="EP226">
            <v>0</v>
          </cell>
          <cell r="EQ226">
            <v>0</v>
          </cell>
          <cell r="ER226">
            <v>50</v>
          </cell>
          <cell r="ES226">
            <v>0.16193924039700303</v>
          </cell>
          <cell r="ET226">
            <v>288344.73</v>
          </cell>
          <cell r="EU226">
            <v>933.8865309735786</v>
          </cell>
        </row>
        <row r="227">
          <cell r="A227" t="str">
            <v>36300</v>
          </cell>
          <cell r="B227" t="str">
            <v>Touchet</v>
          </cell>
          <cell r="C227">
            <v>304.99222222222221</v>
          </cell>
          <cell r="D227">
            <v>3778393.99</v>
          </cell>
          <cell r="E227">
            <v>12388.492934246047</v>
          </cell>
          <cell r="F227">
            <v>3819063.81</v>
          </cell>
          <cell r="G227">
            <v>12521.840006848992</v>
          </cell>
          <cell r="H227">
            <v>659258.74</v>
          </cell>
          <cell r="I227">
            <v>114.15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2161.9334591410347</v>
          </cell>
          <cell r="O227">
            <v>250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3687.16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45444.15</v>
          </cell>
          <cell r="AB227">
            <v>325.39999999999998</v>
          </cell>
          <cell r="AC227">
            <v>3240.35</v>
          </cell>
          <cell r="AD227">
            <v>0</v>
          </cell>
          <cell r="AE227">
            <v>424.63</v>
          </cell>
          <cell r="AF227">
            <v>442</v>
          </cell>
          <cell r="AG227">
            <v>6610</v>
          </cell>
          <cell r="AH227">
            <v>0</v>
          </cell>
          <cell r="AI227">
            <v>44091.38</v>
          </cell>
          <cell r="AJ227">
            <v>884.4</v>
          </cell>
          <cell r="AK227">
            <v>105399.46999999999</v>
          </cell>
          <cell r="AL227">
            <v>345.58084541317993</v>
          </cell>
          <cell r="AM227">
            <v>1925218</v>
          </cell>
          <cell r="AN227">
            <v>28494.720000000001</v>
          </cell>
          <cell r="AO227">
            <v>71936.960000000006</v>
          </cell>
          <cell r="AP227">
            <v>0</v>
          </cell>
          <cell r="AQ227">
            <v>0</v>
          </cell>
          <cell r="AR227">
            <v>86111.73</v>
          </cell>
          <cell r="AS227">
            <v>154292.29999999999</v>
          </cell>
          <cell r="AT227">
            <v>0</v>
          </cell>
          <cell r="AU227">
            <v>0</v>
          </cell>
          <cell r="AV227">
            <v>48295.43</v>
          </cell>
          <cell r="AW227">
            <v>0</v>
          </cell>
          <cell r="AX227">
            <v>29861.47</v>
          </cell>
          <cell r="AY227">
            <v>0</v>
          </cell>
          <cell r="AZ227">
            <v>18167.150000000001</v>
          </cell>
          <cell r="BA227">
            <v>108448.24</v>
          </cell>
          <cell r="BB227">
            <v>2848.33</v>
          </cell>
          <cell r="BC227">
            <v>18798.150000000001</v>
          </cell>
          <cell r="BD227">
            <v>0</v>
          </cell>
          <cell r="BE227">
            <v>19099.16</v>
          </cell>
          <cell r="BF227">
            <v>110472.62</v>
          </cell>
          <cell r="BG227">
            <v>216.04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2622260.3000000007</v>
          </cell>
          <cell r="BM227">
            <v>8597.7940056759217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185743</v>
          </cell>
          <cell r="BW227">
            <v>0</v>
          </cell>
          <cell r="BX227">
            <v>0</v>
          </cell>
          <cell r="BY227">
            <v>0</v>
          </cell>
          <cell r="BZ227">
            <v>1587.59</v>
          </cell>
          <cell r="CA227">
            <v>44405.45</v>
          </cell>
          <cell r="CB227">
            <v>0</v>
          </cell>
          <cell r="CC227">
            <v>0</v>
          </cell>
          <cell r="CD227">
            <v>60492.53</v>
          </cell>
          <cell r="CE227">
            <v>39692.199999999997</v>
          </cell>
          <cell r="CF227">
            <v>16294.63</v>
          </cell>
          <cell r="CG227">
            <v>0</v>
          </cell>
          <cell r="CH227">
            <v>0</v>
          </cell>
          <cell r="CI227">
            <v>8817.1299999999992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4153.8999999999996</v>
          </cell>
          <cell r="CQ227">
            <v>60950.19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9894.5300000000007</v>
          </cell>
          <cell r="DW227">
            <v>432031.15</v>
          </cell>
          <cell r="DX227">
            <v>1416.5316966188575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156053.24</v>
          </cell>
          <cell r="EU227">
            <v>511.66301508599491</v>
          </cell>
        </row>
        <row r="228">
          <cell r="A228" t="str">
            <v>21301</v>
          </cell>
          <cell r="B228" t="str">
            <v>Pe Ell</v>
          </cell>
          <cell r="C228">
            <v>299.63555555555553</v>
          </cell>
          <cell r="D228">
            <v>3390193.6</v>
          </cell>
          <cell r="E228">
            <v>11314.390222195854</v>
          </cell>
          <cell r="F228">
            <v>3580447.59</v>
          </cell>
          <cell r="G228">
            <v>11949.341537126584</v>
          </cell>
          <cell r="H228">
            <v>197302</v>
          </cell>
          <cell r="I228">
            <v>0</v>
          </cell>
          <cell r="J228">
            <v>0</v>
          </cell>
          <cell r="K228">
            <v>153602.79999999999</v>
          </cell>
          <cell r="L228">
            <v>0</v>
          </cell>
          <cell r="M228">
            <v>0</v>
          </cell>
          <cell r="N228">
            <v>1171.105342786793</v>
          </cell>
          <cell r="O228">
            <v>8197.1</v>
          </cell>
          <cell r="P228">
            <v>0</v>
          </cell>
          <cell r="Q228">
            <v>0</v>
          </cell>
          <cell r="R228">
            <v>8495.24</v>
          </cell>
          <cell r="S228">
            <v>0</v>
          </cell>
          <cell r="T228">
            <v>0</v>
          </cell>
          <cell r="U228">
            <v>0</v>
          </cell>
          <cell r="V228">
            <v>47.99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30987.200000000001</v>
          </cell>
          <cell r="AB228">
            <v>0</v>
          </cell>
          <cell r="AC228">
            <v>1156.1500000000001</v>
          </cell>
          <cell r="AD228">
            <v>0</v>
          </cell>
          <cell r="AE228">
            <v>0</v>
          </cell>
          <cell r="AF228">
            <v>770.02</v>
          </cell>
          <cell r="AG228">
            <v>400</v>
          </cell>
          <cell r="AH228">
            <v>0</v>
          </cell>
          <cell r="AI228">
            <v>75</v>
          </cell>
          <cell r="AJ228">
            <v>0</v>
          </cell>
          <cell r="AK228">
            <v>50128.7</v>
          </cell>
          <cell r="AL228">
            <v>167.29890385357027</v>
          </cell>
          <cell r="AM228">
            <v>1478873.07</v>
          </cell>
          <cell r="AN228">
            <v>23550.95</v>
          </cell>
          <cell r="AO228">
            <v>170753.96</v>
          </cell>
          <cell r="AP228">
            <v>375353.99</v>
          </cell>
          <cell r="AQ228">
            <v>0</v>
          </cell>
          <cell r="AR228">
            <v>0</v>
          </cell>
          <cell r="AS228">
            <v>191311.28</v>
          </cell>
          <cell r="AT228">
            <v>0</v>
          </cell>
          <cell r="AU228">
            <v>0</v>
          </cell>
          <cell r="AV228">
            <v>52019.01</v>
          </cell>
          <cell r="AW228">
            <v>0</v>
          </cell>
          <cell r="AX228">
            <v>3733.58</v>
          </cell>
          <cell r="AY228">
            <v>0</v>
          </cell>
          <cell r="AZ228">
            <v>0</v>
          </cell>
          <cell r="BA228">
            <v>112073.57</v>
          </cell>
          <cell r="BB228">
            <v>0</v>
          </cell>
          <cell r="BC228">
            <v>17835.259999999998</v>
          </cell>
          <cell r="BD228">
            <v>0</v>
          </cell>
          <cell r="BE228">
            <v>6034.63</v>
          </cell>
          <cell r="BF228">
            <v>134720.76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2566260.0599999996</v>
          </cell>
          <cell r="BM228">
            <v>8564.6046085615108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54413.919999999998</v>
          </cell>
          <cell r="BS228">
            <v>54413.919999999998</v>
          </cell>
          <cell r="BT228">
            <v>0</v>
          </cell>
          <cell r="BU228">
            <v>0</v>
          </cell>
          <cell r="BV228">
            <v>181644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12596</v>
          </cell>
          <cell r="CB228">
            <v>3550</v>
          </cell>
          <cell r="CC228">
            <v>0</v>
          </cell>
          <cell r="CD228">
            <v>102193</v>
          </cell>
          <cell r="CE228">
            <v>44436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105702.74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7125.64</v>
          </cell>
          <cell r="DF228">
            <v>5275.01</v>
          </cell>
          <cell r="DG228">
            <v>59665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14000.04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7559.78</v>
          </cell>
          <cell r="DW228">
            <v>598161.13000000012</v>
          </cell>
          <cell r="DX228">
            <v>1996.295562757721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13000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1992.9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14992.9</v>
          </cell>
          <cell r="ES228">
            <v>50.037119166988049</v>
          </cell>
          <cell r="ET228">
            <v>305753.18</v>
          </cell>
          <cell r="EU228">
            <v>1020.4168842148981</v>
          </cell>
        </row>
        <row r="229">
          <cell r="A229" t="str">
            <v>23404</v>
          </cell>
          <cell r="B229" t="str">
            <v>Hood Canal</v>
          </cell>
          <cell r="C229">
            <v>291.78000000000003</v>
          </cell>
          <cell r="D229">
            <v>4110047.69</v>
          </cell>
          <cell r="E229">
            <v>14086.118616766054</v>
          </cell>
          <cell r="F229">
            <v>4185147.98</v>
          </cell>
          <cell r="G229">
            <v>14343.505312221536</v>
          </cell>
          <cell r="H229">
            <v>660323.44999999995</v>
          </cell>
          <cell r="I229">
            <v>0</v>
          </cell>
          <cell r="J229">
            <v>0</v>
          </cell>
          <cell r="K229">
            <v>42906.15</v>
          </cell>
          <cell r="L229">
            <v>0</v>
          </cell>
          <cell r="M229">
            <v>1466.3</v>
          </cell>
          <cell r="N229">
            <v>2415.1617657138941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318.74</v>
          </cell>
          <cell r="W229">
            <v>0</v>
          </cell>
          <cell r="X229">
            <v>0</v>
          </cell>
          <cell r="Y229">
            <v>0</v>
          </cell>
          <cell r="Z229">
            <v>48</v>
          </cell>
          <cell r="AA229">
            <v>6207.04</v>
          </cell>
          <cell r="AB229">
            <v>0</v>
          </cell>
          <cell r="AC229">
            <v>7099.99</v>
          </cell>
          <cell r="AD229">
            <v>0</v>
          </cell>
          <cell r="AE229">
            <v>4401.47</v>
          </cell>
          <cell r="AF229">
            <v>339.44</v>
          </cell>
          <cell r="AG229">
            <v>100</v>
          </cell>
          <cell r="AH229">
            <v>0</v>
          </cell>
          <cell r="AI229">
            <v>10240.08</v>
          </cell>
          <cell r="AJ229">
            <v>0</v>
          </cell>
          <cell r="AK229">
            <v>28754.760000000002</v>
          </cell>
          <cell r="AL229">
            <v>98.549455068887511</v>
          </cell>
          <cell r="AM229">
            <v>1347092.6</v>
          </cell>
          <cell r="AN229">
            <v>42689.75</v>
          </cell>
          <cell r="AO229">
            <v>0</v>
          </cell>
          <cell r="AP229">
            <v>33345.949999999997</v>
          </cell>
          <cell r="AQ229">
            <v>0</v>
          </cell>
          <cell r="AR229">
            <v>0</v>
          </cell>
          <cell r="AS229">
            <v>286245.26</v>
          </cell>
          <cell r="AT229">
            <v>0</v>
          </cell>
          <cell r="AU229">
            <v>0</v>
          </cell>
          <cell r="AV229">
            <v>61471.17</v>
          </cell>
          <cell r="AW229">
            <v>0</v>
          </cell>
          <cell r="AX229">
            <v>25851.57</v>
          </cell>
          <cell r="AY229">
            <v>0</v>
          </cell>
          <cell r="AZ229">
            <v>0</v>
          </cell>
          <cell r="BA229">
            <v>101899.72</v>
          </cell>
          <cell r="BB229">
            <v>0</v>
          </cell>
          <cell r="BC229">
            <v>11668.52</v>
          </cell>
          <cell r="BD229">
            <v>0</v>
          </cell>
          <cell r="BE229">
            <v>6217.27</v>
          </cell>
          <cell r="BF229">
            <v>361091.5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2277573.31</v>
          </cell>
          <cell r="BM229">
            <v>7805.7896702995404</v>
          </cell>
          <cell r="BN229">
            <v>0</v>
          </cell>
          <cell r="BO229">
            <v>621938.99</v>
          </cell>
          <cell r="BP229">
            <v>26058.29</v>
          </cell>
          <cell r="BQ229">
            <v>0</v>
          </cell>
          <cell r="BR229">
            <v>10166.02</v>
          </cell>
          <cell r="BS229">
            <v>658163.30000000005</v>
          </cell>
          <cell r="BT229">
            <v>0</v>
          </cell>
          <cell r="BU229">
            <v>0</v>
          </cell>
          <cell r="BV229">
            <v>133162.88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66426</v>
          </cell>
          <cell r="CB229">
            <v>0</v>
          </cell>
          <cell r="CC229">
            <v>0</v>
          </cell>
          <cell r="CD229">
            <v>99545.71</v>
          </cell>
          <cell r="CE229">
            <v>52531.73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125206.42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17682.34</v>
          </cell>
          <cell r="DB229">
            <v>0</v>
          </cell>
          <cell r="DC229">
            <v>0</v>
          </cell>
          <cell r="DD229">
            <v>0</v>
          </cell>
          <cell r="DE229">
            <v>7792.94</v>
          </cell>
          <cell r="DF229">
            <v>1495.3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9670.98</v>
          </cell>
          <cell r="DW229">
            <v>1171677.6000000001</v>
          </cell>
          <cell r="DX229">
            <v>4015.6199876619371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2446.41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2446.41</v>
          </cell>
          <cell r="ES229">
            <v>8.3844334772773994</v>
          </cell>
          <cell r="ET229">
            <v>634821.27</v>
          </cell>
          <cell r="EU229">
            <v>2175.6846596750975</v>
          </cell>
        </row>
        <row r="230">
          <cell r="A230" t="str">
            <v>05313</v>
          </cell>
          <cell r="B230" t="str">
            <v>Crescent</v>
          </cell>
          <cell r="C230">
            <v>289.8366666666667</v>
          </cell>
          <cell r="D230">
            <v>2917310.23</v>
          </cell>
          <cell r="E230">
            <v>10065.359443824682</v>
          </cell>
          <cell r="F230">
            <v>3165847.56</v>
          </cell>
          <cell r="G230">
            <v>10922.867684097939</v>
          </cell>
          <cell r="H230">
            <v>336251.76</v>
          </cell>
          <cell r="I230">
            <v>0</v>
          </cell>
          <cell r="J230">
            <v>0</v>
          </cell>
          <cell r="K230">
            <v>10257.959999999999</v>
          </cell>
          <cell r="L230">
            <v>0</v>
          </cell>
          <cell r="M230">
            <v>0</v>
          </cell>
          <cell r="N230">
            <v>1195.5344504376028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805.79</v>
          </cell>
          <cell r="W230">
            <v>0</v>
          </cell>
          <cell r="X230">
            <v>0</v>
          </cell>
          <cell r="Y230">
            <v>0</v>
          </cell>
          <cell r="Z230">
            <v>768.34</v>
          </cell>
          <cell r="AA230">
            <v>23476.46</v>
          </cell>
          <cell r="AB230">
            <v>76.33</v>
          </cell>
          <cell r="AC230">
            <v>17190.61</v>
          </cell>
          <cell r="AD230">
            <v>0</v>
          </cell>
          <cell r="AE230">
            <v>16749.46</v>
          </cell>
          <cell r="AF230">
            <v>404.53</v>
          </cell>
          <cell r="AG230">
            <v>1340.48</v>
          </cell>
          <cell r="AH230">
            <v>0</v>
          </cell>
          <cell r="AI230">
            <v>0</v>
          </cell>
          <cell r="AJ230">
            <v>3057.88</v>
          </cell>
          <cell r="AK230">
            <v>63869.88</v>
          </cell>
          <cell r="AL230">
            <v>220.36507918252806</v>
          </cell>
          <cell r="AM230">
            <v>1370634.12</v>
          </cell>
          <cell r="AN230">
            <v>19978.29</v>
          </cell>
          <cell r="AO230">
            <v>0</v>
          </cell>
          <cell r="AP230">
            <v>499268.86</v>
          </cell>
          <cell r="AQ230">
            <v>0</v>
          </cell>
          <cell r="AR230">
            <v>218.28</v>
          </cell>
          <cell r="AS230">
            <v>104056.22</v>
          </cell>
          <cell r="AT230">
            <v>0</v>
          </cell>
          <cell r="AU230">
            <v>0</v>
          </cell>
          <cell r="AV230">
            <v>47318.74</v>
          </cell>
          <cell r="AW230">
            <v>0</v>
          </cell>
          <cell r="AX230">
            <v>300</v>
          </cell>
          <cell r="AY230">
            <v>0</v>
          </cell>
          <cell r="AZ230">
            <v>0</v>
          </cell>
          <cell r="BA230">
            <v>97977.05</v>
          </cell>
          <cell r="BB230">
            <v>0</v>
          </cell>
          <cell r="BC230">
            <v>18409.43</v>
          </cell>
          <cell r="BD230">
            <v>0</v>
          </cell>
          <cell r="BE230">
            <v>2690.16</v>
          </cell>
          <cell r="BF230">
            <v>92221.3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2253072.4500000002</v>
          </cell>
          <cell r="BM230">
            <v>7773.5935756920562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26553.26</v>
          </cell>
          <cell r="BS230">
            <v>26553.26</v>
          </cell>
          <cell r="BT230">
            <v>0</v>
          </cell>
          <cell r="BU230">
            <v>0</v>
          </cell>
          <cell r="BV230">
            <v>183103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62429</v>
          </cell>
          <cell r="CB230">
            <v>5355.99</v>
          </cell>
          <cell r="CC230">
            <v>0</v>
          </cell>
          <cell r="CD230">
            <v>141047.78</v>
          </cell>
          <cell r="CE230">
            <v>26652.080000000002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42649.760000000002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5724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4425.59</v>
          </cell>
          <cell r="DW230">
            <v>497940.46000000008</v>
          </cell>
          <cell r="DX230">
            <v>1718.0036802336949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1265.1099999999999</v>
          </cell>
          <cell r="EJ230">
            <v>0</v>
          </cell>
          <cell r="EK230">
            <v>0</v>
          </cell>
          <cell r="EL230">
            <v>3189.94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4455.05</v>
          </cell>
          <cell r="ES230">
            <v>15.370898552058055</v>
          </cell>
          <cell r="ET230">
            <v>912159.79</v>
          </cell>
          <cell r="EU230">
            <v>3147.1511195960943</v>
          </cell>
        </row>
        <row r="231">
          <cell r="A231" t="str">
            <v>26059</v>
          </cell>
          <cell r="B231" t="str">
            <v>Cusick</v>
          </cell>
          <cell r="C231">
            <v>288.20999999999998</v>
          </cell>
          <cell r="D231">
            <v>3603163.17</v>
          </cell>
          <cell r="E231">
            <v>12501.867284271886</v>
          </cell>
          <cell r="F231">
            <v>3616375.15</v>
          </cell>
          <cell r="G231">
            <v>12547.708788730441</v>
          </cell>
          <cell r="H231">
            <v>319455.07</v>
          </cell>
          <cell r="I231">
            <v>0</v>
          </cell>
          <cell r="J231">
            <v>0</v>
          </cell>
          <cell r="K231">
            <v>10495.68</v>
          </cell>
          <cell r="L231">
            <v>0</v>
          </cell>
          <cell r="M231">
            <v>0</v>
          </cell>
          <cell r="N231">
            <v>1144.8275562957567</v>
          </cell>
          <cell r="O231">
            <v>0</v>
          </cell>
          <cell r="P231">
            <v>2610.65</v>
          </cell>
          <cell r="Q231">
            <v>0</v>
          </cell>
          <cell r="R231">
            <v>4002</v>
          </cell>
          <cell r="S231">
            <v>0</v>
          </cell>
          <cell r="T231">
            <v>0</v>
          </cell>
          <cell r="U231">
            <v>0</v>
          </cell>
          <cell r="V231">
            <v>49.91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35225.599999999999</v>
          </cell>
          <cell r="AB231">
            <v>2185.7399999999998</v>
          </cell>
          <cell r="AC231">
            <v>6630.58</v>
          </cell>
          <cell r="AD231">
            <v>0</v>
          </cell>
          <cell r="AE231">
            <v>1950</v>
          </cell>
          <cell r="AF231">
            <v>609.91</v>
          </cell>
          <cell r="AG231">
            <v>0</v>
          </cell>
          <cell r="AH231">
            <v>4717.3900000000003</v>
          </cell>
          <cell r="AI231">
            <v>26428.06</v>
          </cell>
          <cell r="AJ231">
            <v>4969.55</v>
          </cell>
          <cell r="AK231">
            <v>89379.39</v>
          </cell>
          <cell r="AL231">
            <v>310.11897574685128</v>
          </cell>
          <cell r="AM231">
            <v>1742180.83</v>
          </cell>
          <cell r="AN231">
            <v>50027.81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174903.39</v>
          </cell>
          <cell r="AT231">
            <v>0</v>
          </cell>
          <cell r="AU231">
            <v>0</v>
          </cell>
          <cell r="AV231">
            <v>47560.78</v>
          </cell>
          <cell r="AW231">
            <v>0</v>
          </cell>
          <cell r="AX231">
            <v>7715.2</v>
          </cell>
          <cell r="AY231">
            <v>0</v>
          </cell>
          <cell r="AZ231">
            <v>0</v>
          </cell>
          <cell r="BA231">
            <v>99857.79</v>
          </cell>
          <cell r="BB231">
            <v>0</v>
          </cell>
          <cell r="BC231">
            <v>18249.7</v>
          </cell>
          <cell r="BD231">
            <v>0</v>
          </cell>
          <cell r="BE231">
            <v>4102.1000000000004</v>
          </cell>
          <cell r="BF231">
            <v>224729.36</v>
          </cell>
          <cell r="BG231">
            <v>3510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2372836.9600000004</v>
          </cell>
          <cell r="BM231">
            <v>8233.0139828597221</v>
          </cell>
          <cell r="BN231">
            <v>0</v>
          </cell>
          <cell r="BO231">
            <v>100047.89</v>
          </cell>
          <cell r="BP231">
            <v>4275.9399999999996</v>
          </cell>
          <cell r="BQ231">
            <v>0</v>
          </cell>
          <cell r="BR231">
            <v>77843.759999999995</v>
          </cell>
          <cell r="BS231">
            <v>182167.59</v>
          </cell>
          <cell r="BT231">
            <v>0</v>
          </cell>
          <cell r="BU231">
            <v>0</v>
          </cell>
          <cell r="BV231">
            <v>177797</v>
          </cell>
          <cell r="BW231">
            <v>0</v>
          </cell>
          <cell r="BX231">
            <v>0</v>
          </cell>
          <cell r="BY231">
            <v>0</v>
          </cell>
          <cell r="BZ231">
            <v>1185.3</v>
          </cell>
          <cell r="CA231">
            <v>58086.39</v>
          </cell>
          <cell r="CB231">
            <v>0</v>
          </cell>
          <cell r="CC231">
            <v>0</v>
          </cell>
          <cell r="CD231">
            <v>125871.62</v>
          </cell>
          <cell r="CE231">
            <v>124786.79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79954.28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10280.85</v>
          </cell>
          <cell r="CX231">
            <v>0</v>
          </cell>
          <cell r="CY231">
            <v>0</v>
          </cell>
          <cell r="CZ231">
            <v>0</v>
          </cell>
          <cell r="DA231">
            <v>15521.01</v>
          </cell>
          <cell r="DB231">
            <v>0</v>
          </cell>
          <cell r="DC231">
            <v>0</v>
          </cell>
          <cell r="DD231">
            <v>16500.169999999998</v>
          </cell>
          <cell r="DE231">
            <v>12207.86</v>
          </cell>
          <cell r="DF231">
            <v>3886.36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5578.2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10199.629999999999</v>
          </cell>
          <cell r="DW231">
            <v>824023.04999999993</v>
          </cell>
          <cell r="DX231">
            <v>2859.1063807640262</v>
          </cell>
          <cell r="DY231">
            <v>150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35</v>
          </cell>
          <cell r="EO231">
            <v>0</v>
          </cell>
          <cell r="EP231">
            <v>0</v>
          </cell>
          <cell r="EQ231">
            <v>0</v>
          </cell>
          <cell r="ER231">
            <v>185</v>
          </cell>
          <cell r="ES231">
            <v>0.64189306408521574</v>
          </cell>
          <cell r="ET231">
            <v>502539.03</v>
          </cell>
          <cell r="EU231">
            <v>1743.6557718330387</v>
          </cell>
        </row>
        <row r="232">
          <cell r="A232" t="str">
            <v>09209</v>
          </cell>
          <cell r="B232" t="str">
            <v>Waterville</v>
          </cell>
          <cell r="C232">
            <v>286.50888888888886</v>
          </cell>
          <cell r="D232">
            <v>3764393.6</v>
          </cell>
          <cell r="E232">
            <v>13138.83703433673</v>
          </cell>
          <cell r="F232">
            <v>3858954.65</v>
          </cell>
          <cell r="G232">
            <v>13468.882815347983</v>
          </cell>
          <cell r="H232">
            <v>495927.36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1730.9318462099295</v>
          </cell>
          <cell r="O232">
            <v>225</v>
          </cell>
          <cell r="P232">
            <v>0</v>
          </cell>
          <cell r="Q232">
            <v>0</v>
          </cell>
          <cell r="R232">
            <v>7085</v>
          </cell>
          <cell r="S232">
            <v>0</v>
          </cell>
          <cell r="T232">
            <v>0</v>
          </cell>
          <cell r="U232">
            <v>0</v>
          </cell>
          <cell r="V232">
            <v>15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27820.05</v>
          </cell>
          <cell r="AB232">
            <v>0</v>
          </cell>
          <cell r="AC232">
            <v>4644.68</v>
          </cell>
          <cell r="AD232">
            <v>0</v>
          </cell>
          <cell r="AE232">
            <v>15830.16</v>
          </cell>
          <cell r="AF232">
            <v>87</v>
          </cell>
          <cell r="AG232">
            <v>0</v>
          </cell>
          <cell r="AH232">
            <v>9841.7000000000007</v>
          </cell>
          <cell r="AI232">
            <v>0</v>
          </cell>
          <cell r="AJ232">
            <v>0</v>
          </cell>
          <cell r="AK232">
            <v>65548.59</v>
          </cell>
          <cell r="AL232">
            <v>228.78379185443151</v>
          </cell>
          <cell r="AM232">
            <v>1775843.63</v>
          </cell>
          <cell r="AN232">
            <v>41556.9</v>
          </cell>
          <cell r="AO232">
            <v>170257.16</v>
          </cell>
          <cell r="AP232">
            <v>0</v>
          </cell>
          <cell r="AQ232">
            <v>0</v>
          </cell>
          <cell r="AR232">
            <v>6661</v>
          </cell>
          <cell r="AS232">
            <v>257238.72</v>
          </cell>
          <cell r="AT232">
            <v>0</v>
          </cell>
          <cell r="AU232">
            <v>0</v>
          </cell>
          <cell r="AV232">
            <v>55278.9</v>
          </cell>
          <cell r="AW232">
            <v>0</v>
          </cell>
          <cell r="AX232">
            <v>34713.82</v>
          </cell>
          <cell r="AY232">
            <v>0</v>
          </cell>
          <cell r="AZ232">
            <v>16312.7</v>
          </cell>
          <cell r="BA232">
            <v>104407.36</v>
          </cell>
          <cell r="BB232">
            <v>0</v>
          </cell>
          <cell r="BC232">
            <v>18354.53</v>
          </cell>
          <cell r="BD232">
            <v>0</v>
          </cell>
          <cell r="BE232">
            <v>3889.49</v>
          </cell>
          <cell r="BF232">
            <v>218040.82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2702555.0299999993</v>
          </cell>
          <cell r="BM232">
            <v>9432.7091926564226</v>
          </cell>
          <cell r="BN232">
            <v>171.82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171.82</v>
          </cell>
          <cell r="BT232">
            <v>0</v>
          </cell>
          <cell r="BU232">
            <v>0</v>
          </cell>
          <cell r="BV232">
            <v>172966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143346</v>
          </cell>
          <cell r="CB232">
            <v>0</v>
          </cell>
          <cell r="CC232">
            <v>0</v>
          </cell>
          <cell r="CD232">
            <v>24409.93</v>
          </cell>
          <cell r="CE232">
            <v>6071.74</v>
          </cell>
          <cell r="CF232">
            <v>24304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64780.08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54961.64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6944.89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6771.83</v>
          </cell>
          <cell r="DW232">
            <v>504727.93000000005</v>
          </cell>
          <cell r="DX232">
            <v>1761.6484150191193</v>
          </cell>
          <cell r="DY232">
            <v>31011.47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59003.87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180.4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90195.739999999991</v>
          </cell>
          <cell r="ES232">
            <v>314.80956960807885</v>
          </cell>
          <cell r="ET232">
            <v>564067.30000000005</v>
          </cell>
          <cell r="EU232">
            <v>1968.7602091073386</v>
          </cell>
        </row>
        <row r="233">
          <cell r="A233" t="str">
            <v>24122</v>
          </cell>
          <cell r="B233" t="str">
            <v>Pateros</v>
          </cell>
          <cell r="C233">
            <v>280.36</v>
          </cell>
          <cell r="D233">
            <v>3477584.51</v>
          </cell>
          <cell r="E233">
            <v>12403.996682836352</v>
          </cell>
          <cell r="F233">
            <v>3638146.07</v>
          </cell>
          <cell r="G233">
            <v>12976.694499928662</v>
          </cell>
          <cell r="H233">
            <v>390946.93</v>
          </cell>
          <cell r="I233">
            <v>0</v>
          </cell>
          <cell r="J233">
            <v>4699.26</v>
          </cell>
          <cell r="K233">
            <v>366.24</v>
          </cell>
          <cell r="L233">
            <v>0</v>
          </cell>
          <cell r="M233">
            <v>0</v>
          </cell>
          <cell r="N233">
            <v>1412.5140176915393</v>
          </cell>
          <cell r="O233">
            <v>19101.18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43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20436.05</v>
          </cell>
          <cell r="AB233">
            <v>115</v>
          </cell>
          <cell r="AC233">
            <v>2941.11</v>
          </cell>
          <cell r="AD233">
            <v>0</v>
          </cell>
          <cell r="AE233">
            <v>3107.34</v>
          </cell>
          <cell r="AF233">
            <v>292</v>
          </cell>
          <cell r="AG233">
            <v>600</v>
          </cell>
          <cell r="AH233">
            <v>0</v>
          </cell>
          <cell r="AI233">
            <v>26419.46</v>
          </cell>
          <cell r="AJ233">
            <v>10246.74</v>
          </cell>
          <cell r="AK233">
            <v>83301.87999999999</v>
          </cell>
          <cell r="AL233">
            <v>297.12469681837632</v>
          </cell>
          <cell r="AM233">
            <v>1901617.63</v>
          </cell>
          <cell r="AN233">
            <v>33584.239999999998</v>
          </cell>
          <cell r="AO233">
            <v>139991.20000000001</v>
          </cell>
          <cell r="AP233">
            <v>0</v>
          </cell>
          <cell r="AQ233">
            <v>0</v>
          </cell>
          <cell r="AR233">
            <v>0</v>
          </cell>
          <cell r="AS233">
            <v>155232.48000000001</v>
          </cell>
          <cell r="AT233">
            <v>0</v>
          </cell>
          <cell r="AU233">
            <v>0</v>
          </cell>
          <cell r="AV233">
            <v>72160.05</v>
          </cell>
          <cell r="AW233">
            <v>0</v>
          </cell>
          <cell r="AX233">
            <v>880</v>
          </cell>
          <cell r="AY233">
            <v>0</v>
          </cell>
          <cell r="AZ233">
            <v>27691.81</v>
          </cell>
          <cell r="BA233">
            <v>97823.02</v>
          </cell>
          <cell r="BB233">
            <v>2618.37</v>
          </cell>
          <cell r="BC233">
            <v>19178.310000000001</v>
          </cell>
          <cell r="BD233">
            <v>0</v>
          </cell>
          <cell r="BE233">
            <v>4541.8100000000004</v>
          </cell>
          <cell r="BF233">
            <v>104271.02</v>
          </cell>
          <cell r="BG233">
            <v>47500.480000000003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2607090.42</v>
          </cell>
          <cell r="BM233">
            <v>9299.0812526751306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39959.29</v>
          </cell>
          <cell r="BS233">
            <v>39959.29</v>
          </cell>
          <cell r="BT233">
            <v>0</v>
          </cell>
          <cell r="BU233">
            <v>0</v>
          </cell>
          <cell r="BV233">
            <v>182289</v>
          </cell>
          <cell r="BW233">
            <v>0</v>
          </cell>
          <cell r="BX233">
            <v>0</v>
          </cell>
          <cell r="BY233">
            <v>0</v>
          </cell>
          <cell r="BZ233">
            <v>36320.36</v>
          </cell>
          <cell r="CA233">
            <v>49359</v>
          </cell>
          <cell r="CB233">
            <v>0</v>
          </cell>
          <cell r="CC233">
            <v>0</v>
          </cell>
          <cell r="CD233">
            <v>41358</v>
          </cell>
          <cell r="CE233">
            <v>22833.82</v>
          </cell>
          <cell r="CF233">
            <v>29338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450.27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98209.4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2907.95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8310.5400000000009</v>
          </cell>
          <cell r="DW233">
            <v>511335.62999999995</v>
          </cell>
          <cell r="DX233">
            <v>1823.8537237837063</v>
          </cell>
          <cell r="DY233">
            <v>40405.71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40405.71</v>
          </cell>
          <cell r="ES233">
            <v>144.12080895990869</v>
          </cell>
          <cell r="ET233">
            <v>332673.05</v>
          </cell>
          <cell r="EU233">
            <v>1186.5924168925667</v>
          </cell>
        </row>
        <row r="234">
          <cell r="A234" t="str">
            <v>33211</v>
          </cell>
          <cell r="B234" t="str">
            <v>Northport</v>
          </cell>
          <cell r="C234">
            <v>270.33</v>
          </cell>
          <cell r="D234">
            <v>2844922.56</v>
          </cell>
          <cell r="E234">
            <v>10523.887692819888</v>
          </cell>
          <cell r="F234">
            <v>3063180.52</v>
          </cell>
          <cell r="G234">
            <v>11331.263714719047</v>
          </cell>
          <cell r="H234">
            <v>95528.65</v>
          </cell>
          <cell r="I234">
            <v>0</v>
          </cell>
          <cell r="J234">
            <v>0</v>
          </cell>
          <cell r="K234">
            <v>7002.63</v>
          </cell>
          <cell r="L234">
            <v>0</v>
          </cell>
          <cell r="M234">
            <v>0</v>
          </cell>
          <cell r="N234">
            <v>379.28191469685203</v>
          </cell>
          <cell r="O234">
            <v>0</v>
          </cell>
          <cell r="P234">
            <v>0</v>
          </cell>
          <cell r="Q234">
            <v>0</v>
          </cell>
          <cell r="R234">
            <v>200</v>
          </cell>
          <cell r="S234">
            <v>0</v>
          </cell>
          <cell r="T234">
            <v>0</v>
          </cell>
          <cell r="U234">
            <v>0</v>
          </cell>
          <cell r="V234">
            <v>44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11666.35</v>
          </cell>
          <cell r="AB234">
            <v>0</v>
          </cell>
          <cell r="AC234">
            <v>322.52</v>
          </cell>
          <cell r="AD234">
            <v>0</v>
          </cell>
          <cell r="AE234">
            <v>1280.1300000000001</v>
          </cell>
          <cell r="AF234">
            <v>3529.78</v>
          </cell>
          <cell r="AG234">
            <v>0</v>
          </cell>
          <cell r="AH234">
            <v>40000</v>
          </cell>
          <cell r="AI234">
            <v>8991.39</v>
          </cell>
          <cell r="AJ234">
            <v>5366.81</v>
          </cell>
          <cell r="AK234">
            <v>71400.98</v>
          </cell>
          <cell r="AL234">
            <v>264.12525431879556</v>
          </cell>
          <cell r="AM234">
            <v>1824682.86</v>
          </cell>
          <cell r="AN234">
            <v>26656.02</v>
          </cell>
          <cell r="AO234">
            <v>99277.68</v>
          </cell>
          <cell r="AP234">
            <v>0</v>
          </cell>
          <cell r="AQ234">
            <v>0</v>
          </cell>
          <cell r="AR234">
            <v>0</v>
          </cell>
          <cell r="AS234">
            <v>97337.89</v>
          </cell>
          <cell r="AT234">
            <v>0</v>
          </cell>
          <cell r="AU234">
            <v>0</v>
          </cell>
          <cell r="AV234">
            <v>54405.54</v>
          </cell>
          <cell r="AW234">
            <v>0</v>
          </cell>
          <cell r="AX234">
            <v>26133.19</v>
          </cell>
          <cell r="AY234">
            <v>0</v>
          </cell>
          <cell r="AZ234">
            <v>0</v>
          </cell>
          <cell r="BA234">
            <v>72069.56</v>
          </cell>
          <cell r="BB234">
            <v>0</v>
          </cell>
          <cell r="BC234">
            <v>17841.28</v>
          </cell>
          <cell r="BD234">
            <v>0</v>
          </cell>
          <cell r="BE234">
            <v>4438.01</v>
          </cell>
          <cell r="BF234">
            <v>218364.53</v>
          </cell>
          <cell r="BG234">
            <v>25999.94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2467206.4999999991</v>
          </cell>
          <cell r="BM234">
            <v>9126.6470609995158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6829.14</v>
          </cell>
          <cell r="BS234">
            <v>6829.14</v>
          </cell>
          <cell r="BT234">
            <v>17398.8</v>
          </cell>
          <cell r="BU234">
            <v>0</v>
          </cell>
          <cell r="BV234">
            <v>171233.32</v>
          </cell>
          <cell r="BW234">
            <v>0</v>
          </cell>
          <cell r="BX234">
            <v>0</v>
          </cell>
          <cell r="BY234">
            <v>0</v>
          </cell>
          <cell r="BZ234">
            <v>1636.72</v>
          </cell>
          <cell r="CA234">
            <v>23173.8</v>
          </cell>
          <cell r="CB234">
            <v>0</v>
          </cell>
          <cell r="CC234">
            <v>0</v>
          </cell>
          <cell r="CD234">
            <v>81875.649999999994</v>
          </cell>
          <cell r="CE234">
            <v>27162.31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83697.850000000006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5080.38</v>
          </cell>
          <cell r="DW234">
            <v>418087.97</v>
          </cell>
          <cell r="DX234">
            <v>1546.5836940036252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3953.79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3953.79</v>
          </cell>
          <cell r="ES234">
            <v>14.625790700255244</v>
          </cell>
          <cell r="ET234">
            <v>300407.99</v>
          </cell>
          <cell r="EU234">
            <v>1111.2639736618207</v>
          </cell>
        </row>
        <row r="235">
          <cell r="A235" t="str">
            <v>14400</v>
          </cell>
          <cell r="B235" t="str">
            <v>Oakville</v>
          </cell>
          <cell r="C235">
            <v>267.58333333333337</v>
          </cell>
          <cell r="D235">
            <v>3335472.46</v>
          </cell>
          <cell r="E235">
            <v>12465.172693864837</v>
          </cell>
          <cell r="F235">
            <v>3874757.59</v>
          </cell>
          <cell r="G235">
            <v>14480.564023668636</v>
          </cell>
          <cell r="H235">
            <v>306807.03000000003</v>
          </cell>
          <cell r="I235">
            <v>0</v>
          </cell>
          <cell r="J235">
            <v>0</v>
          </cell>
          <cell r="K235">
            <v>32659.52</v>
          </cell>
          <cell r="L235">
            <v>0</v>
          </cell>
          <cell r="M235">
            <v>0</v>
          </cell>
          <cell r="N235">
            <v>1268.6386172531923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12842.06</v>
          </cell>
          <cell r="AB235">
            <v>0</v>
          </cell>
          <cell r="AC235">
            <v>140.32</v>
          </cell>
          <cell r="AD235">
            <v>0</v>
          </cell>
          <cell r="AE235">
            <v>31823</v>
          </cell>
          <cell r="AF235">
            <v>30.52</v>
          </cell>
          <cell r="AG235">
            <v>0</v>
          </cell>
          <cell r="AH235">
            <v>0</v>
          </cell>
          <cell r="AI235">
            <v>5958.2</v>
          </cell>
          <cell r="AJ235">
            <v>14056.41</v>
          </cell>
          <cell r="AK235">
            <v>64850.509999999995</v>
          </cell>
          <cell r="AL235">
            <v>242.35631267517903</v>
          </cell>
          <cell r="AM235">
            <v>1795257.53</v>
          </cell>
          <cell r="AN235">
            <v>36511.07</v>
          </cell>
          <cell r="AO235">
            <v>194482</v>
          </cell>
          <cell r="AP235">
            <v>28</v>
          </cell>
          <cell r="AQ235">
            <v>0</v>
          </cell>
          <cell r="AR235">
            <v>0</v>
          </cell>
          <cell r="AS235">
            <v>209725.44</v>
          </cell>
          <cell r="AT235">
            <v>0</v>
          </cell>
          <cell r="AU235">
            <v>0</v>
          </cell>
          <cell r="AV235">
            <v>81666.75</v>
          </cell>
          <cell r="AW235">
            <v>0</v>
          </cell>
          <cell r="AX235">
            <v>11715.5</v>
          </cell>
          <cell r="AY235">
            <v>0</v>
          </cell>
          <cell r="AZ235">
            <v>0</v>
          </cell>
          <cell r="BA235">
            <v>90995.07</v>
          </cell>
          <cell r="BB235">
            <v>2451.06</v>
          </cell>
          <cell r="BC235">
            <v>17829.939999999999</v>
          </cell>
          <cell r="BD235">
            <v>0</v>
          </cell>
          <cell r="BE235">
            <v>7837.58</v>
          </cell>
          <cell r="BF235">
            <v>138924.15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2587424.09</v>
          </cell>
          <cell r="BM235">
            <v>9669.6010837745234</v>
          </cell>
          <cell r="BN235">
            <v>0</v>
          </cell>
          <cell r="BO235">
            <v>332595.07</v>
          </cell>
          <cell r="BP235">
            <v>10310</v>
          </cell>
          <cell r="BQ235">
            <v>0</v>
          </cell>
          <cell r="BR235">
            <v>7048.98</v>
          </cell>
          <cell r="BS235">
            <v>349954.05</v>
          </cell>
          <cell r="BT235">
            <v>0</v>
          </cell>
          <cell r="BU235">
            <v>0</v>
          </cell>
          <cell r="BV235">
            <v>84889.77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5547</v>
          </cell>
          <cell r="CB235">
            <v>0</v>
          </cell>
          <cell r="CC235">
            <v>0</v>
          </cell>
          <cell r="CD235">
            <v>157387.13</v>
          </cell>
          <cell r="CE235">
            <v>33500.339999999997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126636.11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21393.82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55169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7838.17</v>
          </cell>
          <cell r="DW235">
            <v>842315.3899999999</v>
          </cell>
          <cell r="DX235">
            <v>3147.8619370912479</v>
          </cell>
          <cell r="DY235">
            <v>2694.5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38006.550000000003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40701.050000000003</v>
          </cell>
          <cell r="ES235">
            <v>152.10607287449392</v>
          </cell>
          <cell r="ET235">
            <v>902332.48</v>
          </cell>
          <cell r="EU235">
            <v>3372.1550171286199</v>
          </cell>
        </row>
        <row r="236">
          <cell r="A236" t="str">
            <v>14065</v>
          </cell>
          <cell r="B236" t="str">
            <v>McCleary</v>
          </cell>
          <cell r="C236">
            <v>263.81</v>
          </cell>
          <cell r="D236">
            <v>2584206.61</v>
          </cell>
          <cell r="E236">
            <v>9795.7113452863796</v>
          </cell>
          <cell r="F236">
            <v>2635976.42</v>
          </cell>
          <cell r="G236">
            <v>9991.9503430499226</v>
          </cell>
          <cell r="H236">
            <v>392752.75</v>
          </cell>
          <cell r="I236">
            <v>0</v>
          </cell>
          <cell r="J236">
            <v>0</v>
          </cell>
          <cell r="K236">
            <v>6760.36</v>
          </cell>
          <cell r="L236">
            <v>0</v>
          </cell>
          <cell r="M236">
            <v>0</v>
          </cell>
          <cell r="N236">
            <v>1514.3971418824153</v>
          </cell>
          <cell r="O236">
            <v>241.73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12154</v>
          </cell>
          <cell r="V236">
            <v>254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43755.7</v>
          </cell>
          <cell r="AB236">
            <v>0</v>
          </cell>
          <cell r="AC236">
            <v>3605.05</v>
          </cell>
          <cell r="AD236">
            <v>0</v>
          </cell>
          <cell r="AE236">
            <v>9755.83</v>
          </cell>
          <cell r="AF236">
            <v>0</v>
          </cell>
          <cell r="AG236">
            <v>725.5</v>
          </cell>
          <cell r="AH236">
            <v>585.29</v>
          </cell>
          <cell r="AI236">
            <v>1204.45</v>
          </cell>
          <cell r="AJ236">
            <v>2446.6</v>
          </cell>
          <cell r="AK236">
            <v>74728.149999999994</v>
          </cell>
          <cell r="AL236">
            <v>283.26503923278113</v>
          </cell>
          <cell r="AM236">
            <v>1155065.7</v>
          </cell>
          <cell r="AN236">
            <v>28564.57</v>
          </cell>
          <cell r="AO236">
            <v>187231.52</v>
          </cell>
          <cell r="AP236">
            <v>4170.82</v>
          </cell>
          <cell r="AQ236">
            <v>0</v>
          </cell>
          <cell r="AR236">
            <v>0</v>
          </cell>
          <cell r="AS236">
            <v>156977.12</v>
          </cell>
          <cell r="AT236">
            <v>0</v>
          </cell>
          <cell r="AU236">
            <v>0</v>
          </cell>
          <cell r="AV236">
            <v>33184.93</v>
          </cell>
          <cell r="AW236">
            <v>0</v>
          </cell>
          <cell r="AX236">
            <v>880</v>
          </cell>
          <cell r="AY236">
            <v>0</v>
          </cell>
          <cell r="AZ236">
            <v>0</v>
          </cell>
          <cell r="BA236">
            <v>88630.720000000001</v>
          </cell>
          <cell r="BB236">
            <v>0</v>
          </cell>
          <cell r="BC236">
            <v>9895.27</v>
          </cell>
          <cell r="BD236">
            <v>0</v>
          </cell>
          <cell r="BE236">
            <v>2186.1</v>
          </cell>
          <cell r="BF236">
            <v>131828.07999999999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19800</v>
          </cell>
          <cell r="BL236">
            <v>1818414.83</v>
          </cell>
          <cell r="BM236">
            <v>6892.8957583109059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6655.82</v>
          </cell>
          <cell r="BS236">
            <v>6655.82</v>
          </cell>
          <cell r="BT236">
            <v>0</v>
          </cell>
          <cell r="BU236">
            <v>0</v>
          </cell>
          <cell r="BV236">
            <v>111914.69</v>
          </cell>
          <cell r="BW236">
            <v>0</v>
          </cell>
          <cell r="BX236">
            <v>0</v>
          </cell>
          <cell r="BY236">
            <v>0</v>
          </cell>
          <cell r="BZ236">
            <v>7014.12</v>
          </cell>
          <cell r="CA236">
            <v>56202.559999999998</v>
          </cell>
          <cell r="CB236">
            <v>0</v>
          </cell>
          <cell r="CC236">
            <v>0</v>
          </cell>
          <cell r="CD236">
            <v>75072.02</v>
          </cell>
          <cell r="CE236">
            <v>14233.29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58956.63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106.39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9936.9500000000007</v>
          </cell>
          <cell r="DW236">
            <v>340092.47000000003</v>
          </cell>
          <cell r="DX236">
            <v>1289.1568553125358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3227.86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3227.86</v>
          </cell>
          <cell r="ES236">
            <v>12.235548311284637</v>
          </cell>
          <cell r="ET236">
            <v>326692.51</v>
          </cell>
          <cell r="EU236">
            <v>1238.3628747962548</v>
          </cell>
        </row>
        <row r="237">
          <cell r="A237" t="str">
            <v>33183</v>
          </cell>
          <cell r="B237" t="str">
            <v>Loon Lake</v>
          </cell>
          <cell r="C237">
            <v>262.88</v>
          </cell>
          <cell r="D237">
            <v>2031471.21</v>
          </cell>
          <cell r="E237">
            <v>7727.7511031649419</v>
          </cell>
          <cell r="F237">
            <v>2200508.44</v>
          </cell>
          <cell r="G237">
            <v>8370.7716068167992</v>
          </cell>
          <cell r="H237">
            <v>209809.56</v>
          </cell>
          <cell r="I237">
            <v>0</v>
          </cell>
          <cell r="J237">
            <v>0</v>
          </cell>
          <cell r="K237">
            <v>1217.55</v>
          </cell>
          <cell r="L237">
            <v>0</v>
          </cell>
          <cell r="M237">
            <v>0</v>
          </cell>
          <cell r="N237">
            <v>802.75072276323795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6960.83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6348.05</v>
          </cell>
          <cell r="AB237">
            <v>0</v>
          </cell>
          <cell r="AC237">
            <v>9735.89</v>
          </cell>
          <cell r="AD237">
            <v>0</v>
          </cell>
          <cell r="AE237">
            <v>0</v>
          </cell>
          <cell r="AF237">
            <v>0</v>
          </cell>
          <cell r="AG237">
            <v>200</v>
          </cell>
          <cell r="AH237">
            <v>0</v>
          </cell>
          <cell r="AI237">
            <v>6352.27</v>
          </cell>
          <cell r="AJ237">
            <v>0</v>
          </cell>
          <cell r="AK237">
            <v>29597.040000000001</v>
          </cell>
          <cell r="AL237">
            <v>112.5876445526476</v>
          </cell>
          <cell r="AM237">
            <v>1310425.6399999999</v>
          </cell>
          <cell r="AN237">
            <v>17429.419999999998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100123.77</v>
          </cell>
          <cell r="AT237">
            <v>0</v>
          </cell>
          <cell r="AU237">
            <v>0</v>
          </cell>
          <cell r="AV237">
            <v>78881.78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89193.15</v>
          </cell>
          <cell r="BB237">
            <v>0</v>
          </cell>
          <cell r="BC237">
            <v>10665.14</v>
          </cell>
          <cell r="BD237">
            <v>0</v>
          </cell>
          <cell r="BE237">
            <v>4829.53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1611548.4299999997</v>
          </cell>
          <cell r="BM237">
            <v>6130.3576917224582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6275.61</v>
          </cell>
          <cell r="BS237">
            <v>6275.61</v>
          </cell>
          <cell r="BT237">
            <v>0</v>
          </cell>
          <cell r="BU237">
            <v>0</v>
          </cell>
          <cell r="BV237">
            <v>110929</v>
          </cell>
          <cell r="BW237">
            <v>0</v>
          </cell>
          <cell r="BX237">
            <v>0</v>
          </cell>
          <cell r="BY237">
            <v>0</v>
          </cell>
          <cell r="BZ237">
            <v>3797.69</v>
          </cell>
          <cell r="CA237">
            <v>48912.25</v>
          </cell>
          <cell r="CB237">
            <v>0</v>
          </cell>
          <cell r="CC237">
            <v>0</v>
          </cell>
          <cell r="CD237">
            <v>35628</v>
          </cell>
          <cell r="CE237">
            <v>13219.48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73160.160000000003</v>
          </cell>
          <cell r="CQ237">
            <v>47787.97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3950.76</v>
          </cell>
          <cell r="DW237">
            <v>343660.92000000004</v>
          </cell>
          <cell r="DX237">
            <v>1307.2919963481438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4674.9399999999996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4674.9399999999996</v>
          </cell>
          <cell r="ES237">
            <v>17.783551430310407</v>
          </cell>
          <cell r="ET237">
            <v>612570.80000000005</v>
          </cell>
          <cell r="EU237">
            <v>2330.2297626293366</v>
          </cell>
        </row>
        <row r="238">
          <cell r="A238" t="str">
            <v>16048</v>
          </cell>
          <cell r="B238" t="str">
            <v>Quilcene</v>
          </cell>
          <cell r="C238">
            <v>242.2533333333333</v>
          </cell>
          <cell r="D238">
            <v>3064805.62</v>
          </cell>
          <cell r="E238">
            <v>12651.242308327373</v>
          </cell>
          <cell r="F238">
            <v>3243296.48</v>
          </cell>
          <cell r="G238">
            <v>13388.036545764766</v>
          </cell>
          <cell r="H238">
            <v>413091.02</v>
          </cell>
          <cell r="I238">
            <v>0</v>
          </cell>
          <cell r="J238">
            <v>0</v>
          </cell>
          <cell r="K238">
            <v>14968.34</v>
          </cell>
          <cell r="L238">
            <v>0</v>
          </cell>
          <cell r="M238">
            <v>0</v>
          </cell>
          <cell r="N238">
            <v>1766.9905883647975</v>
          </cell>
          <cell r="O238">
            <v>289.7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3837.49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34461.480000000003</v>
          </cell>
          <cell r="AB238">
            <v>661.3</v>
          </cell>
          <cell r="AC238">
            <v>5228.93</v>
          </cell>
          <cell r="AD238">
            <v>0</v>
          </cell>
          <cell r="AE238">
            <v>1785.06</v>
          </cell>
          <cell r="AF238">
            <v>868.99</v>
          </cell>
          <cell r="AG238">
            <v>180</v>
          </cell>
          <cell r="AH238">
            <v>13151.61</v>
          </cell>
          <cell r="AI238">
            <v>0</v>
          </cell>
          <cell r="AJ238">
            <v>5136.76</v>
          </cell>
          <cell r="AK238">
            <v>65601.320000000007</v>
          </cell>
          <cell r="AL238">
            <v>270.7963564312841</v>
          </cell>
          <cell r="AM238">
            <v>1387849.11</v>
          </cell>
          <cell r="AN238">
            <v>20313.82</v>
          </cell>
          <cell r="AO238">
            <v>0</v>
          </cell>
          <cell r="AP238">
            <v>144813.34</v>
          </cell>
          <cell r="AQ238">
            <v>0</v>
          </cell>
          <cell r="AR238">
            <v>70724.97</v>
          </cell>
          <cell r="AS238">
            <v>163072.04</v>
          </cell>
          <cell r="AT238">
            <v>0</v>
          </cell>
          <cell r="AU238">
            <v>0</v>
          </cell>
          <cell r="AV238">
            <v>37840.97</v>
          </cell>
          <cell r="AW238">
            <v>0</v>
          </cell>
          <cell r="AX238">
            <v>29689.040000000001</v>
          </cell>
          <cell r="AY238">
            <v>0</v>
          </cell>
          <cell r="AZ238">
            <v>0</v>
          </cell>
          <cell r="BA238">
            <v>87817.53</v>
          </cell>
          <cell r="BB238">
            <v>2264.5100000000002</v>
          </cell>
          <cell r="BC238">
            <v>18601.75</v>
          </cell>
          <cell r="BD238">
            <v>0</v>
          </cell>
          <cell r="BE238">
            <v>3284.5</v>
          </cell>
          <cell r="BF238">
            <v>210652.45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2176924.0300000003</v>
          </cell>
          <cell r="BM238">
            <v>8986.1468572843878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108980.81</v>
          </cell>
          <cell r="BS238">
            <v>108980.81</v>
          </cell>
          <cell r="BT238">
            <v>15514.6</v>
          </cell>
          <cell r="BU238">
            <v>0</v>
          </cell>
          <cell r="BV238">
            <v>163403</v>
          </cell>
          <cell r="BW238">
            <v>0</v>
          </cell>
          <cell r="BX238">
            <v>0</v>
          </cell>
          <cell r="BY238">
            <v>0</v>
          </cell>
          <cell r="BZ238">
            <v>1120.1400000000001</v>
          </cell>
          <cell r="CA238">
            <v>59315.24</v>
          </cell>
          <cell r="CB238">
            <v>0</v>
          </cell>
          <cell r="CC238">
            <v>0</v>
          </cell>
          <cell r="CD238">
            <v>74246.850000000006</v>
          </cell>
          <cell r="CE238">
            <v>25514.560000000001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53359.31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3933.73</v>
          </cell>
          <cell r="DE238">
            <v>0</v>
          </cell>
          <cell r="DF238">
            <v>6865.41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7619.9</v>
          </cell>
          <cell r="DW238">
            <v>519873.55</v>
          </cell>
          <cell r="DX238">
            <v>2145.9913176289288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52838.22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52838.22</v>
          </cell>
          <cell r="ES238">
            <v>218.11142605536907</v>
          </cell>
          <cell r="ET238">
            <v>501210.45</v>
          </cell>
          <cell r="EU238">
            <v>2068.9517172106339</v>
          </cell>
        </row>
        <row r="239">
          <cell r="A239" t="str">
            <v>36402</v>
          </cell>
          <cell r="B239" t="str">
            <v>Prescott</v>
          </cell>
          <cell r="C239">
            <v>240.18555555555557</v>
          </cell>
          <cell r="D239">
            <v>3628716.19</v>
          </cell>
          <cell r="E239">
            <v>15107.970092567321</v>
          </cell>
          <cell r="F239">
            <v>3713413.99</v>
          </cell>
          <cell r="G239">
            <v>15460.604953577558</v>
          </cell>
          <cell r="H239">
            <v>479188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1995.0741787599402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668.77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18243.96</v>
          </cell>
          <cell r="AB239">
            <v>2691</v>
          </cell>
          <cell r="AC239">
            <v>7758.53</v>
          </cell>
          <cell r="AD239">
            <v>0</v>
          </cell>
          <cell r="AE239">
            <v>0</v>
          </cell>
          <cell r="AF239">
            <v>189.99</v>
          </cell>
          <cell r="AG239">
            <v>2732.4</v>
          </cell>
          <cell r="AH239">
            <v>4877.24</v>
          </cell>
          <cell r="AI239">
            <v>17245.23</v>
          </cell>
          <cell r="AJ239">
            <v>1995.25</v>
          </cell>
          <cell r="AK239">
            <v>56402.369999999995</v>
          </cell>
          <cell r="AL239">
            <v>234.82831792086671</v>
          </cell>
          <cell r="AM239">
            <v>1642508.66</v>
          </cell>
          <cell r="AN239">
            <v>15197.81</v>
          </cell>
          <cell r="AO239">
            <v>107499.96</v>
          </cell>
          <cell r="AP239">
            <v>0</v>
          </cell>
          <cell r="AQ239">
            <v>0</v>
          </cell>
          <cell r="AR239">
            <v>0</v>
          </cell>
          <cell r="AS239">
            <v>113431.72</v>
          </cell>
          <cell r="AT239">
            <v>0</v>
          </cell>
          <cell r="AU239">
            <v>0</v>
          </cell>
          <cell r="AV239">
            <v>86582.68</v>
          </cell>
          <cell r="AW239">
            <v>0</v>
          </cell>
          <cell r="AX239">
            <v>23431</v>
          </cell>
          <cell r="AY239">
            <v>0</v>
          </cell>
          <cell r="AZ239">
            <v>66223.33</v>
          </cell>
          <cell r="BA239">
            <v>78761.37</v>
          </cell>
          <cell r="BB239">
            <v>0</v>
          </cell>
          <cell r="BC239">
            <v>17159.07</v>
          </cell>
          <cell r="BD239">
            <v>0</v>
          </cell>
          <cell r="BE239">
            <v>5774.55</v>
          </cell>
          <cell r="BF239">
            <v>288927.32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2445497.4699999993</v>
          </cell>
          <cell r="BM239">
            <v>10181.700828526089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85.67</v>
          </cell>
          <cell r="BS239">
            <v>85.67</v>
          </cell>
          <cell r="BT239">
            <v>0</v>
          </cell>
          <cell r="BU239">
            <v>0</v>
          </cell>
          <cell r="BV239">
            <v>155731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84534.41</v>
          </cell>
          <cell r="CB239">
            <v>0</v>
          </cell>
          <cell r="CC239">
            <v>0</v>
          </cell>
          <cell r="CD239">
            <v>95065.17</v>
          </cell>
          <cell r="CE239">
            <v>47615.73</v>
          </cell>
          <cell r="CF239">
            <v>0</v>
          </cell>
          <cell r="CG239">
            <v>212970.8</v>
          </cell>
          <cell r="CH239">
            <v>0</v>
          </cell>
          <cell r="CI239">
            <v>0</v>
          </cell>
          <cell r="CJ239">
            <v>0</v>
          </cell>
          <cell r="CK239">
            <v>15869.14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116067.26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4386.97</v>
          </cell>
          <cell r="DW239">
            <v>732326.15</v>
          </cell>
          <cell r="DX239">
            <v>3049.0016283706577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478901.35</v>
          </cell>
          <cell r="EU239">
            <v>1993.8807264753639</v>
          </cell>
        </row>
        <row r="240">
          <cell r="A240" t="str">
            <v>22200</v>
          </cell>
          <cell r="B240" t="str">
            <v>Wilbur</v>
          </cell>
          <cell r="C240">
            <v>237.45999999999998</v>
          </cell>
          <cell r="D240">
            <v>3154667.66</v>
          </cell>
          <cell r="E240">
            <v>13285.048681883267</v>
          </cell>
          <cell r="F240">
            <v>3481824.97</v>
          </cell>
          <cell r="G240">
            <v>14662.785184873244</v>
          </cell>
          <cell r="H240">
            <v>410560.77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1728.968120946686</v>
          </cell>
          <cell r="O240">
            <v>0</v>
          </cell>
          <cell r="P240">
            <v>0</v>
          </cell>
          <cell r="Q240">
            <v>0</v>
          </cell>
          <cell r="R240">
            <v>6300</v>
          </cell>
          <cell r="S240">
            <v>0</v>
          </cell>
          <cell r="T240">
            <v>0</v>
          </cell>
          <cell r="U240">
            <v>0</v>
          </cell>
          <cell r="V240">
            <v>4684.5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39584.050000000003</v>
          </cell>
          <cell r="AB240">
            <v>0</v>
          </cell>
          <cell r="AC240">
            <v>629.17999999999995</v>
          </cell>
          <cell r="AD240">
            <v>0</v>
          </cell>
          <cell r="AE240">
            <v>15668</v>
          </cell>
          <cell r="AF240">
            <v>125</v>
          </cell>
          <cell r="AG240">
            <v>0</v>
          </cell>
          <cell r="AH240">
            <v>0</v>
          </cell>
          <cell r="AI240">
            <v>0</v>
          </cell>
          <cell r="AJ240">
            <v>871.11</v>
          </cell>
          <cell r="AK240">
            <v>67861.840000000011</v>
          </cell>
          <cell r="AL240">
            <v>285.78219489598257</v>
          </cell>
          <cell r="AM240">
            <v>1724317.7</v>
          </cell>
          <cell r="AN240">
            <v>21887.96</v>
          </cell>
          <cell r="AO240">
            <v>162895.20000000001</v>
          </cell>
          <cell r="AP240">
            <v>0</v>
          </cell>
          <cell r="AQ240">
            <v>0</v>
          </cell>
          <cell r="AR240">
            <v>0</v>
          </cell>
          <cell r="AS240">
            <v>107283.07</v>
          </cell>
          <cell r="AT240">
            <v>0</v>
          </cell>
          <cell r="AU240">
            <v>0</v>
          </cell>
          <cell r="AV240">
            <v>30073.37</v>
          </cell>
          <cell r="AW240">
            <v>0</v>
          </cell>
          <cell r="AX240">
            <v>32303.29</v>
          </cell>
          <cell r="AY240">
            <v>0</v>
          </cell>
          <cell r="AZ240">
            <v>0</v>
          </cell>
          <cell r="BA240">
            <v>84500.28</v>
          </cell>
          <cell r="BB240">
            <v>0</v>
          </cell>
          <cell r="BC240">
            <v>15010.12</v>
          </cell>
          <cell r="BD240">
            <v>0</v>
          </cell>
          <cell r="BE240">
            <v>3003.19</v>
          </cell>
          <cell r="BF240">
            <v>271122.96999999997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2452397.1500000004</v>
          </cell>
          <cell r="BM240">
            <v>10327.622125831722</v>
          </cell>
          <cell r="BN240">
            <v>1058.26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1058.26</v>
          </cell>
          <cell r="BT240">
            <v>0</v>
          </cell>
          <cell r="BU240">
            <v>0</v>
          </cell>
          <cell r="BV240">
            <v>166422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49328</v>
          </cell>
          <cell r="CB240">
            <v>0</v>
          </cell>
          <cell r="CC240">
            <v>0</v>
          </cell>
          <cell r="CD240">
            <v>55399.29</v>
          </cell>
          <cell r="CE240">
            <v>9343.2099999999991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50070.25</v>
          </cell>
          <cell r="CR240">
            <v>23676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44125.54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8146.62</v>
          </cell>
          <cell r="DW240">
            <v>407569.17</v>
          </cell>
          <cell r="DX240">
            <v>1716.3697885959741</v>
          </cell>
          <cell r="DY240">
            <v>141936.04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1500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143436.04</v>
          </cell>
          <cell r="ES240">
            <v>604.04295460288063</v>
          </cell>
          <cell r="ET240">
            <v>375466.08</v>
          </cell>
          <cell r="EU240">
            <v>1581.1761138718102</v>
          </cell>
        </row>
        <row r="241">
          <cell r="A241" t="str">
            <v>14097</v>
          </cell>
          <cell r="B241" t="str">
            <v>Lake Quinault</v>
          </cell>
          <cell r="C241">
            <v>220.90444444444444</v>
          </cell>
          <cell r="D241">
            <v>3692898.81</v>
          </cell>
          <cell r="E241">
            <v>16717.177507620188</v>
          </cell>
          <cell r="F241">
            <v>3749356.47</v>
          </cell>
          <cell r="G241">
            <v>16972.752537547658</v>
          </cell>
          <cell r="H241">
            <v>287564.51</v>
          </cell>
          <cell r="I241">
            <v>0</v>
          </cell>
          <cell r="J241">
            <v>2892.75</v>
          </cell>
          <cell r="K241">
            <v>116195.19</v>
          </cell>
          <cell r="L241">
            <v>1375.36</v>
          </cell>
          <cell r="M241">
            <v>0</v>
          </cell>
          <cell r="N241">
            <v>1847.078319434245</v>
          </cell>
          <cell r="O241">
            <v>1103.81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8912</v>
          </cell>
          <cell r="W241">
            <v>307.12</v>
          </cell>
          <cell r="X241">
            <v>0</v>
          </cell>
          <cell r="Y241">
            <v>0</v>
          </cell>
          <cell r="Z241">
            <v>0</v>
          </cell>
          <cell r="AA241">
            <v>6800.15</v>
          </cell>
          <cell r="AB241">
            <v>0</v>
          </cell>
          <cell r="AC241">
            <v>359.31</v>
          </cell>
          <cell r="AD241">
            <v>0</v>
          </cell>
          <cell r="AE241">
            <v>0</v>
          </cell>
          <cell r="AF241">
            <v>131.86000000000001</v>
          </cell>
          <cell r="AG241">
            <v>11440.13</v>
          </cell>
          <cell r="AH241">
            <v>0</v>
          </cell>
          <cell r="AI241">
            <v>0</v>
          </cell>
          <cell r="AJ241">
            <v>10894.49</v>
          </cell>
          <cell r="AK241">
            <v>39948.870000000003</v>
          </cell>
          <cell r="AL241">
            <v>180.84230989769333</v>
          </cell>
          <cell r="AM241">
            <v>1673230.68</v>
          </cell>
          <cell r="AN241">
            <v>24127.83</v>
          </cell>
          <cell r="AO241">
            <v>181367.44</v>
          </cell>
          <cell r="AP241">
            <v>0</v>
          </cell>
          <cell r="AQ241">
            <v>0</v>
          </cell>
          <cell r="AR241">
            <v>0</v>
          </cell>
          <cell r="AS241">
            <v>136277.9</v>
          </cell>
          <cell r="AT241">
            <v>0</v>
          </cell>
          <cell r="AU241">
            <v>2737.7</v>
          </cell>
          <cell r="AV241">
            <v>62470.07</v>
          </cell>
          <cell r="AW241">
            <v>0</v>
          </cell>
          <cell r="AX241">
            <v>26051.9</v>
          </cell>
          <cell r="AY241">
            <v>4161.8100000000004</v>
          </cell>
          <cell r="AZ241">
            <v>35378.949999999997</v>
          </cell>
          <cell r="BA241">
            <v>83619.03</v>
          </cell>
          <cell r="BB241">
            <v>666.76</v>
          </cell>
          <cell r="BC241">
            <v>16939.79</v>
          </cell>
          <cell r="BD241">
            <v>9432</v>
          </cell>
          <cell r="BE241">
            <v>8698.81</v>
          </cell>
          <cell r="BF241">
            <v>330417.08</v>
          </cell>
          <cell r="BG241">
            <v>0</v>
          </cell>
          <cell r="BH241">
            <v>0</v>
          </cell>
          <cell r="BI241">
            <v>0</v>
          </cell>
          <cell r="BJ241">
            <v>15786.98</v>
          </cell>
          <cell r="BK241">
            <v>0</v>
          </cell>
          <cell r="BL241">
            <v>2611364.73</v>
          </cell>
          <cell r="BM241">
            <v>11821.241245586327</v>
          </cell>
          <cell r="BN241">
            <v>0</v>
          </cell>
          <cell r="BO241">
            <v>12234.32</v>
          </cell>
          <cell r="BP241">
            <v>0</v>
          </cell>
          <cell r="BQ241">
            <v>0</v>
          </cell>
          <cell r="BR241">
            <v>5739.29</v>
          </cell>
          <cell r="BS241">
            <v>17973.61</v>
          </cell>
          <cell r="BT241">
            <v>0</v>
          </cell>
          <cell r="BU241">
            <v>0</v>
          </cell>
          <cell r="BV241">
            <v>143432</v>
          </cell>
          <cell r="BW241">
            <v>0</v>
          </cell>
          <cell r="BX241">
            <v>0</v>
          </cell>
          <cell r="BY241">
            <v>0</v>
          </cell>
          <cell r="BZ241">
            <v>753.1</v>
          </cell>
          <cell r="CA241">
            <v>74523</v>
          </cell>
          <cell r="CB241">
            <v>3077</v>
          </cell>
          <cell r="CC241">
            <v>0</v>
          </cell>
          <cell r="CD241">
            <v>73347.429999999993</v>
          </cell>
          <cell r="CE241">
            <v>33454.120000000003</v>
          </cell>
          <cell r="CF241">
            <v>23298.93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899.57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117268.11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5150.49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7813.65</v>
          </cell>
          <cell r="DG241">
            <v>0</v>
          </cell>
          <cell r="DH241">
            <v>0</v>
          </cell>
          <cell r="DI241">
            <v>0</v>
          </cell>
          <cell r="DJ241">
            <v>16118.39</v>
          </cell>
          <cell r="DK241">
            <v>0</v>
          </cell>
          <cell r="DL241">
            <v>0</v>
          </cell>
          <cell r="DM241">
            <v>0</v>
          </cell>
          <cell r="DN241">
            <v>1787.74</v>
          </cell>
          <cell r="DO241">
            <v>0</v>
          </cell>
          <cell r="DP241">
            <v>0</v>
          </cell>
          <cell r="DQ241">
            <v>0</v>
          </cell>
          <cell r="DR241">
            <v>126163.26</v>
          </cell>
          <cell r="DS241">
            <v>0</v>
          </cell>
          <cell r="DT241">
            <v>0</v>
          </cell>
          <cell r="DU241">
            <v>0</v>
          </cell>
          <cell r="DV241">
            <v>6821.94</v>
          </cell>
          <cell r="DW241">
            <v>651882.34</v>
          </cell>
          <cell r="DX241">
            <v>2950.9697808001447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32147.73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5984.99</v>
          </cell>
          <cell r="ER241">
            <v>38132.720000000001</v>
          </cell>
          <cell r="ES241">
            <v>172.62088182924745</v>
          </cell>
          <cell r="ET241">
            <v>115938.78</v>
          </cell>
          <cell r="EU241">
            <v>524.83679217761323</v>
          </cell>
        </row>
        <row r="242">
          <cell r="A242" t="str">
            <v>23042</v>
          </cell>
          <cell r="B242" t="str">
            <v>Southside</v>
          </cell>
          <cell r="C242">
            <v>220.72</v>
          </cell>
          <cell r="D242">
            <v>2111358.64</v>
          </cell>
          <cell r="E242">
            <v>9565.7785429503456</v>
          </cell>
          <cell r="F242">
            <v>2238629.37</v>
          </cell>
          <cell r="G242">
            <v>10142.39475353389</v>
          </cell>
          <cell r="H242">
            <v>447725.17</v>
          </cell>
          <cell r="I242">
            <v>0</v>
          </cell>
          <cell r="J242">
            <v>0</v>
          </cell>
          <cell r="K242">
            <v>1646.01</v>
          </cell>
          <cell r="L242">
            <v>0</v>
          </cell>
          <cell r="M242">
            <v>0</v>
          </cell>
          <cell r="N242">
            <v>2035.9332185574483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23091.75</v>
          </cell>
          <cell r="AB242">
            <v>0</v>
          </cell>
          <cell r="AC242">
            <v>1396.68</v>
          </cell>
          <cell r="AD242">
            <v>0</v>
          </cell>
          <cell r="AE242">
            <v>2849</v>
          </cell>
          <cell r="AF242">
            <v>112.82</v>
          </cell>
          <cell r="AG242">
            <v>0</v>
          </cell>
          <cell r="AH242">
            <v>0</v>
          </cell>
          <cell r="AI242">
            <v>1857.8</v>
          </cell>
          <cell r="AJ242">
            <v>0</v>
          </cell>
          <cell r="AK242">
            <v>29308.05</v>
          </cell>
          <cell r="AL242">
            <v>132.78384378397971</v>
          </cell>
          <cell r="AM242">
            <v>1061820.29</v>
          </cell>
          <cell r="AN242">
            <v>15005.73</v>
          </cell>
          <cell r="AO242">
            <v>130612.68</v>
          </cell>
          <cell r="AP242">
            <v>0</v>
          </cell>
          <cell r="AQ242">
            <v>0</v>
          </cell>
          <cell r="AR242">
            <v>0</v>
          </cell>
          <cell r="AS242">
            <v>131551.72</v>
          </cell>
          <cell r="AT242">
            <v>0</v>
          </cell>
          <cell r="AU242">
            <v>0</v>
          </cell>
          <cell r="AV242">
            <v>22336.29</v>
          </cell>
          <cell r="AW242">
            <v>0</v>
          </cell>
          <cell r="AX242">
            <v>11820</v>
          </cell>
          <cell r="AY242">
            <v>0</v>
          </cell>
          <cell r="AZ242">
            <v>0</v>
          </cell>
          <cell r="BA242">
            <v>79209.16</v>
          </cell>
          <cell r="BB242">
            <v>2078.12</v>
          </cell>
          <cell r="BC242">
            <v>10733.25</v>
          </cell>
          <cell r="BD242">
            <v>0</v>
          </cell>
          <cell r="BE242">
            <v>2149.29</v>
          </cell>
          <cell r="BF242">
            <v>40266.28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1507582.81</v>
          </cell>
          <cell r="BM242">
            <v>6830.2954421891991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8297.26</v>
          </cell>
          <cell r="BS242">
            <v>8297.26</v>
          </cell>
          <cell r="BT242">
            <v>0</v>
          </cell>
          <cell r="BU242">
            <v>0</v>
          </cell>
          <cell r="BV242">
            <v>103049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40675</v>
          </cell>
          <cell r="CB242">
            <v>0</v>
          </cell>
          <cell r="CC242">
            <v>0</v>
          </cell>
          <cell r="CD242">
            <v>33916.61</v>
          </cell>
          <cell r="CE242">
            <v>24999.39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37801.29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3381.78</v>
          </cell>
          <cell r="DW242">
            <v>252120.33000000002</v>
          </cell>
          <cell r="DX242">
            <v>1142.263184124683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247</v>
          </cell>
          <cell r="EO242">
            <v>0</v>
          </cell>
          <cell r="EP242">
            <v>0</v>
          </cell>
          <cell r="EQ242">
            <v>0</v>
          </cell>
          <cell r="ER242">
            <v>247</v>
          </cell>
          <cell r="ES242">
            <v>1.1190648785791955</v>
          </cell>
          <cell r="ET242">
            <v>227532.89</v>
          </cell>
          <cell r="EU242">
            <v>1030.8666636462488</v>
          </cell>
        </row>
        <row r="243">
          <cell r="A243" t="str">
            <v>10050</v>
          </cell>
          <cell r="B243" t="str">
            <v>Curlew</v>
          </cell>
          <cell r="C243">
            <v>220.42555555555555</v>
          </cell>
          <cell r="D243">
            <v>2698573.9</v>
          </cell>
          <cell r="E243">
            <v>12242.563677331224</v>
          </cell>
          <cell r="F243">
            <v>2694088.86</v>
          </cell>
          <cell r="G243">
            <v>12222.216490324272</v>
          </cell>
          <cell r="H243">
            <v>94952.58</v>
          </cell>
          <cell r="I243">
            <v>0</v>
          </cell>
          <cell r="J243">
            <v>351.27</v>
          </cell>
          <cell r="K243">
            <v>4061.82</v>
          </cell>
          <cell r="L243">
            <v>0</v>
          </cell>
          <cell r="M243">
            <v>0</v>
          </cell>
          <cell r="N243">
            <v>450.7901533901595</v>
          </cell>
          <cell r="O243">
            <v>173</v>
          </cell>
          <cell r="P243">
            <v>348.51</v>
          </cell>
          <cell r="Q243">
            <v>0</v>
          </cell>
          <cell r="R243">
            <v>3750</v>
          </cell>
          <cell r="S243">
            <v>0</v>
          </cell>
          <cell r="T243">
            <v>0</v>
          </cell>
          <cell r="U243">
            <v>0</v>
          </cell>
          <cell r="V243">
            <v>1279.82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32212.31</v>
          </cell>
          <cell r="AB243">
            <v>1700</v>
          </cell>
          <cell r="AC243">
            <v>9206.5</v>
          </cell>
          <cell r="AD243">
            <v>0</v>
          </cell>
          <cell r="AE243">
            <v>16005.78</v>
          </cell>
          <cell r="AF243">
            <v>212.95</v>
          </cell>
          <cell r="AG243">
            <v>3675</v>
          </cell>
          <cell r="AH243">
            <v>1414.05</v>
          </cell>
          <cell r="AI243">
            <v>1116.45</v>
          </cell>
          <cell r="AJ243">
            <v>4014.08</v>
          </cell>
          <cell r="AK243">
            <v>75108.45</v>
          </cell>
          <cell r="AL243">
            <v>340.74293160200216</v>
          </cell>
          <cell r="AM243">
            <v>1398836.29</v>
          </cell>
          <cell r="AN243">
            <v>27503.35</v>
          </cell>
          <cell r="AO243">
            <v>153786.28</v>
          </cell>
          <cell r="AP243">
            <v>0</v>
          </cell>
          <cell r="AQ243">
            <v>0</v>
          </cell>
          <cell r="AR243">
            <v>0</v>
          </cell>
          <cell r="AS243">
            <v>118866.74</v>
          </cell>
          <cell r="AT243">
            <v>0</v>
          </cell>
          <cell r="AU243">
            <v>0</v>
          </cell>
          <cell r="AV243">
            <v>43194.92</v>
          </cell>
          <cell r="AW243">
            <v>0</v>
          </cell>
          <cell r="AX243">
            <v>23981.61</v>
          </cell>
          <cell r="AY243">
            <v>0</v>
          </cell>
          <cell r="AZ243">
            <v>0</v>
          </cell>
          <cell r="BA243">
            <v>79979.37</v>
          </cell>
          <cell r="BB243">
            <v>2065.98</v>
          </cell>
          <cell r="BC243">
            <v>19583.740000000002</v>
          </cell>
          <cell r="BD243">
            <v>0</v>
          </cell>
          <cell r="BE243">
            <v>3563.46</v>
          </cell>
          <cell r="BF243">
            <v>143902.29</v>
          </cell>
          <cell r="BG243">
            <v>5805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2021069.03</v>
          </cell>
          <cell r="BM243">
            <v>9168.9415272477981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83902.12</v>
          </cell>
          <cell r="BS243">
            <v>83902.12</v>
          </cell>
          <cell r="BT243">
            <v>0</v>
          </cell>
          <cell r="BU243">
            <v>0</v>
          </cell>
          <cell r="BV243">
            <v>142746.6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42298</v>
          </cell>
          <cell r="CB243">
            <v>4632.25</v>
          </cell>
          <cell r="CC243">
            <v>0</v>
          </cell>
          <cell r="CD243">
            <v>83906.04</v>
          </cell>
          <cell r="CE243">
            <v>48885.58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56318.27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26174.45</v>
          </cell>
          <cell r="DE243">
            <v>0</v>
          </cell>
          <cell r="DF243">
            <v>531.08000000000004</v>
          </cell>
          <cell r="DG243">
            <v>0</v>
          </cell>
          <cell r="DH243">
            <v>0</v>
          </cell>
          <cell r="DI243">
            <v>4267.24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4884.08</v>
          </cell>
          <cell r="DW243">
            <v>498545.71000000008</v>
          </cell>
          <cell r="DX243">
            <v>2261.7418780843122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708201.1</v>
          </cell>
          <cell r="EU243">
            <v>3212.8810936420964</v>
          </cell>
        </row>
        <row r="244">
          <cell r="A244" t="str">
            <v>28144</v>
          </cell>
          <cell r="B244" t="str">
            <v>Lopez Island</v>
          </cell>
          <cell r="C244">
            <v>215.08000000000004</v>
          </cell>
          <cell r="D244">
            <v>3812734.5</v>
          </cell>
          <cell r="E244">
            <v>17727.052724567598</v>
          </cell>
          <cell r="F244">
            <v>3665025.8</v>
          </cell>
          <cell r="G244">
            <v>17040.291054491347</v>
          </cell>
          <cell r="H244">
            <v>668896.81999999995</v>
          </cell>
          <cell r="I244">
            <v>0</v>
          </cell>
          <cell r="J244">
            <v>0</v>
          </cell>
          <cell r="K244">
            <v>28.32</v>
          </cell>
          <cell r="L244">
            <v>0</v>
          </cell>
          <cell r="M244">
            <v>0</v>
          </cell>
          <cell r="N244">
            <v>3110.1224660591397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103.25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44231.86</v>
          </cell>
          <cell r="AB244">
            <v>75</v>
          </cell>
          <cell r="AC244">
            <v>6803.81</v>
          </cell>
          <cell r="AD244">
            <v>0</v>
          </cell>
          <cell r="AE244">
            <v>96014.79</v>
          </cell>
          <cell r="AF244">
            <v>0</v>
          </cell>
          <cell r="AG244">
            <v>305</v>
          </cell>
          <cell r="AH244">
            <v>0</v>
          </cell>
          <cell r="AI244">
            <v>82195.95</v>
          </cell>
          <cell r="AJ244">
            <v>6201.46</v>
          </cell>
          <cell r="AK244">
            <v>235931.11999999997</v>
          </cell>
          <cell r="AL244">
            <v>1096.9458806025661</v>
          </cell>
          <cell r="AM244">
            <v>1765157.75</v>
          </cell>
          <cell r="AN244">
            <v>17484.8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143635.41</v>
          </cell>
          <cell r="AT244">
            <v>0</v>
          </cell>
          <cell r="AU244">
            <v>0</v>
          </cell>
          <cell r="AV244">
            <v>26010.37</v>
          </cell>
          <cell r="AW244">
            <v>0</v>
          </cell>
          <cell r="AX244">
            <v>118421</v>
          </cell>
          <cell r="AY244">
            <v>0</v>
          </cell>
          <cell r="AZ244">
            <v>3727.92</v>
          </cell>
          <cell r="BA244">
            <v>105184.34</v>
          </cell>
          <cell r="BB244">
            <v>0</v>
          </cell>
          <cell r="BC244">
            <v>18318.77</v>
          </cell>
          <cell r="BD244">
            <v>0</v>
          </cell>
          <cell r="BE244">
            <v>2187.9299999999998</v>
          </cell>
          <cell r="BF244">
            <v>135423.17000000001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2335551.46</v>
          </cell>
          <cell r="BM244">
            <v>10858.989492281939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25297</v>
          </cell>
          <cell r="BU244">
            <v>0</v>
          </cell>
          <cell r="BV244">
            <v>170728</v>
          </cell>
          <cell r="BW244">
            <v>0</v>
          </cell>
          <cell r="BX244">
            <v>0</v>
          </cell>
          <cell r="BY244">
            <v>0</v>
          </cell>
          <cell r="BZ244">
            <v>820.82</v>
          </cell>
          <cell r="CA244">
            <v>55309</v>
          </cell>
          <cell r="CB244">
            <v>0</v>
          </cell>
          <cell r="CC244">
            <v>0</v>
          </cell>
          <cell r="CD244">
            <v>76363.08</v>
          </cell>
          <cell r="CE244">
            <v>15531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38458.589999999997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5669.96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5007.04</v>
          </cell>
          <cell r="DW244">
            <v>393184.49</v>
          </cell>
          <cell r="DX244">
            <v>1828.0848521480375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31433.59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31433.59</v>
          </cell>
          <cell r="ES244">
            <v>146.14836339966521</v>
          </cell>
          <cell r="ET244">
            <v>265238.46000000002</v>
          </cell>
          <cell r="EU244">
            <v>1233.2083875767155</v>
          </cell>
        </row>
        <row r="245">
          <cell r="A245" t="str">
            <v>38320</v>
          </cell>
          <cell r="B245" t="str">
            <v>Rosalia</v>
          </cell>
          <cell r="C245">
            <v>213.40999999999997</v>
          </cell>
          <cell r="D245">
            <v>3526687.76</v>
          </cell>
          <cell r="E245">
            <v>16525.410055761211</v>
          </cell>
          <cell r="F245">
            <v>3619834.65</v>
          </cell>
          <cell r="G245">
            <v>16961.879246520784</v>
          </cell>
          <cell r="H245">
            <v>426999.58</v>
          </cell>
          <cell r="I245">
            <v>0</v>
          </cell>
          <cell r="J245">
            <v>0</v>
          </cell>
          <cell r="K245">
            <v>82.51</v>
          </cell>
          <cell r="L245">
            <v>0</v>
          </cell>
          <cell r="M245">
            <v>0</v>
          </cell>
          <cell r="N245">
            <v>2001.2281055245776</v>
          </cell>
          <cell r="O245">
            <v>15650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32426.25</v>
          </cell>
          <cell r="V245">
            <v>1466.41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48314.77</v>
          </cell>
          <cell r="AB245">
            <v>1836.95</v>
          </cell>
          <cell r="AC245">
            <v>3589.94</v>
          </cell>
          <cell r="AD245">
            <v>0</v>
          </cell>
          <cell r="AE245">
            <v>3731.92</v>
          </cell>
          <cell r="AF245">
            <v>8869.3700000000008</v>
          </cell>
          <cell r="AG245">
            <v>2990</v>
          </cell>
          <cell r="AH245">
            <v>27312.95</v>
          </cell>
          <cell r="AI245">
            <v>92174.42</v>
          </cell>
          <cell r="AJ245">
            <v>5356.96</v>
          </cell>
          <cell r="AK245">
            <v>243719.93999999997</v>
          </cell>
          <cell r="AL245">
            <v>1142.0268028677194</v>
          </cell>
          <cell r="AM245">
            <v>1618549.97</v>
          </cell>
          <cell r="AN245">
            <v>14257.17</v>
          </cell>
          <cell r="AO245">
            <v>241828.36</v>
          </cell>
          <cell r="AP245">
            <v>0</v>
          </cell>
          <cell r="AQ245">
            <v>0</v>
          </cell>
          <cell r="AR245">
            <v>84958.67</v>
          </cell>
          <cell r="AS245">
            <v>98161.76</v>
          </cell>
          <cell r="AT245">
            <v>0</v>
          </cell>
          <cell r="AU245">
            <v>0</v>
          </cell>
          <cell r="AV245">
            <v>56822.26</v>
          </cell>
          <cell r="AW245">
            <v>0</v>
          </cell>
          <cell r="AX245">
            <v>107500</v>
          </cell>
          <cell r="AY245">
            <v>0</v>
          </cell>
          <cell r="AZ245">
            <v>0</v>
          </cell>
          <cell r="BA245">
            <v>85363.63</v>
          </cell>
          <cell r="BB245">
            <v>0</v>
          </cell>
          <cell r="BC245">
            <v>18192.150000000001</v>
          </cell>
          <cell r="BD245">
            <v>48287.5</v>
          </cell>
          <cell r="BE245">
            <v>3475.04</v>
          </cell>
          <cell r="BF245">
            <v>181578.88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2558975.3899999997</v>
          </cell>
          <cell r="BM245">
            <v>11990.887915280446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6882.26</v>
          </cell>
          <cell r="BU245">
            <v>0</v>
          </cell>
          <cell r="BV245">
            <v>155277</v>
          </cell>
          <cell r="BW245">
            <v>0</v>
          </cell>
          <cell r="BX245">
            <v>0</v>
          </cell>
          <cell r="BY245">
            <v>0</v>
          </cell>
          <cell r="BZ245">
            <v>3070.9</v>
          </cell>
          <cell r="CA245">
            <v>49928</v>
          </cell>
          <cell r="CB245">
            <v>1783.26</v>
          </cell>
          <cell r="CC245">
            <v>0</v>
          </cell>
          <cell r="CD245">
            <v>70642.59</v>
          </cell>
          <cell r="CE245">
            <v>24013.41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3465.86</v>
          </cell>
          <cell r="CQ245">
            <v>54176.77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11986.35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8830.83</v>
          </cell>
          <cell r="DW245">
            <v>390057.23</v>
          </cell>
          <cell r="DX245">
            <v>1827.7364228480392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253363.64</v>
          </cell>
          <cell r="EU245">
            <v>1187.2154069631229</v>
          </cell>
        </row>
        <row r="246">
          <cell r="A246" t="str">
            <v>22105</v>
          </cell>
          <cell r="B246" t="str">
            <v>Odessa</v>
          </cell>
          <cell r="C246">
            <v>210.49</v>
          </cell>
          <cell r="D246">
            <v>3549085.04</v>
          </cell>
          <cell r="E246">
            <v>16861.062473276641</v>
          </cell>
          <cell r="F246">
            <v>3446974.1</v>
          </cell>
          <cell r="G246">
            <v>16375.951826690103</v>
          </cell>
          <cell r="H246">
            <v>531862.01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2526.7804171219536</v>
          </cell>
          <cell r="O246">
            <v>2465</v>
          </cell>
          <cell r="P246">
            <v>0</v>
          </cell>
          <cell r="Q246">
            <v>0</v>
          </cell>
          <cell r="R246">
            <v>4900</v>
          </cell>
          <cell r="S246">
            <v>0</v>
          </cell>
          <cell r="T246">
            <v>0</v>
          </cell>
          <cell r="U246">
            <v>0</v>
          </cell>
          <cell r="V246">
            <v>877.8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31043.4</v>
          </cell>
          <cell r="AB246">
            <v>0</v>
          </cell>
          <cell r="AC246">
            <v>2719.8</v>
          </cell>
          <cell r="AD246">
            <v>0</v>
          </cell>
          <cell r="AE246">
            <v>3083.5</v>
          </cell>
          <cell r="AF246">
            <v>184.74</v>
          </cell>
          <cell r="AG246">
            <v>480</v>
          </cell>
          <cell r="AH246">
            <v>0</v>
          </cell>
          <cell r="AI246">
            <v>18674.560000000001</v>
          </cell>
          <cell r="AJ246">
            <v>7967.4</v>
          </cell>
          <cell r="AK246">
            <v>72396.2</v>
          </cell>
          <cell r="AL246">
            <v>343.94127987077769</v>
          </cell>
          <cell r="AM246">
            <v>1641693.48</v>
          </cell>
          <cell r="AN246">
            <v>24812.98</v>
          </cell>
          <cell r="AO246">
            <v>171720.44</v>
          </cell>
          <cell r="AP246">
            <v>0</v>
          </cell>
          <cell r="AQ246">
            <v>0</v>
          </cell>
          <cell r="AR246">
            <v>10190</v>
          </cell>
          <cell r="AS246">
            <v>148326.97</v>
          </cell>
          <cell r="AT246">
            <v>0</v>
          </cell>
          <cell r="AU246">
            <v>0</v>
          </cell>
          <cell r="AV246">
            <v>33025.97</v>
          </cell>
          <cell r="AW246">
            <v>0</v>
          </cell>
          <cell r="AX246">
            <v>9410</v>
          </cell>
          <cell r="AY246">
            <v>0</v>
          </cell>
          <cell r="AZ246">
            <v>0</v>
          </cell>
          <cell r="BA246">
            <v>77819.210000000006</v>
          </cell>
          <cell r="BB246">
            <v>1951.21</v>
          </cell>
          <cell r="BC246">
            <v>18987.79</v>
          </cell>
          <cell r="BD246">
            <v>0</v>
          </cell>
          <cell r="BE246">
            <v>2332.9</v>
          </cell>
          <cell r="BF246">
            <v>238909.77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2379180.7199999997</v>
          </cell>
          <cell r="BM246">
            <v>11303.058197539074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157644</v>
          </cell>
          <cell r="BW246">
            <v>0</v>
          </cell>
          <cell r="BX246">
            <v>0</v>
          </cell>
          <cell r="BY246">
            <v>0</v>
          </cell>
          <cell r="BZ246">
            <v>2974.88</v>
          </cell>
          <cell r="CA246">
            <v>51278</v>
          </cell>
          <cell r="CB246">
            <v>2192</v>
          </cell>
          <cell r="CC246">
            <v>0</v>
          </cell>
          <cell r="CD246">
            <v>56091.040000000001</v>
          </cell>
          <cell r="CE246">
            <v>22659.41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40412.35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12101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111421.48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6235.17</v>
          </cell>
          <cell r="DW246">
            <v>463009.3299999999</v>
          </cell>
          <cell r="DX246">
            <v>2199.6737612238107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425.84</v>
          </cell>
          <cell r="EM246">
            <v>0</v>
          </cell>
          <cell r="EN246">
            <v>100</v>
          </cell>
          <cell r="EO246">
            <v>0</v>
          </cell>
          <cell r="EP246">
            <v>0</v>
          </cell>
          <cell r="EQ246">
            <v>0</v>
          </cell>
          <cell r="ER246">
            <v>525.83999999999992</v>
          </cell>
          <cell r="ES246">
            <v>2.4981709344861982</v>
          </cell>
          <cell r="ET246">
            <v>306367.40000000002</v>
          </cell>
          <cell r="EU246">
            <v>1455.4962230984845</v>
          </cell>
        </row>
        <row r="247">
          <cell r="A247" t="str">
            <v>01158</v>
          </cell>
          <cell r="B247" t="str">
            <v>Lind</v>
          </cell>
          <cell r="C247">
            <v>202.24</v>
          </cell>
          <cell r="D247">
            <v>3178680.22</v>
          </cell>
          <cell r="E247">
            <v>15717.366594145569</v>
          </cell>
          <cell r="F247">
            <v>3257069.43</v>
          </cell>
          <cell r="G247">
            <v>16104.971469541139</v>
          </cell>
          <cell r="H247">
            <v>455784.9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2253.6832476265822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60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26822.89</v>
          </cell>
          <cell r="AB247">
            <v>0</v>
          </cell>
          <cell r="AC247">
            <v>2969.24</v>
          </cell>
          <cell r="AD247">
            <v>0</v>
          </cell>
          <cell r="AE247">
            <v>340.34</v>
          </cell>
          <cell r="AF247">
            <v>167.72</v>
          </cell>
          <cell r="AG247">
            <v>0</v>
          </cell>
          <cell r="AH247">
            <v>0</v>
          </cell>
          <cell r="AI247">
            <v>232.1</v>
          </cell>
          <cell r="AJ247">
            <v>0</v>
          </cell>
          <cell r="AK247">
            <v>30592.289999999997</v>
          </cell>
          <cell r="AL247">
            <v>151.26725672468353</v>
          </cell>
          <cell r="AM247">
            <v>1538105.96</v>
          </cell>
          <cell r="AN247">
            <v>14623.33</v>
          </cell>
          <cell r="AO247">
            <v>143678.84</v>
          </cell>
          <cell r="AP247">
            <v>0</v>
          </cell>
          <cell r="AQ247">
            <v>0</v>
          </cell>
          <cell r="AR247">
            <v>1076.79</v>
          </cell>
          <cell r="AS247">
            <v>97563.31</v>
          </cell>
          <cell r="AT247">
            <v>0</v>
          </cell>
          <cell r="AU247">
            <v>0</v>
          </cell>
          <cell r="AV247">
            <v>50614.66</v>
          </cell>
          <cell r="AW247">
            <v>0</v>
          </cell>
          <cell r="AX247">
            <v>1780</v>
          </cell>
          <cell r="AY247">
            <v>0</v>
          </cell>
          <cell r="AZ247">
            <v>20574.14</v>
          </cell>
          <cell r="BA247">
            <v>78098.64</v>
          </cell>
          <cell r="BB247">
            <v>0</v>
          </cell>
          <cell r="BC247">
            <v>17950.41</v>
          </cell>
          <cell r="BD247">
            <v>0</v>
          </cell>
          <cell r="BE247">
            <v>4254.55</v>
          </cell>
          <cell r="BF247">
            <v>363953.19</v>
          </cell>
          <cell r="BG247">
            <v>25611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2357884.8199999998</v>
          </cell>
          <cell r="BM247">
            <v>11658.845035601264</v>
          </cell>
          <cell r="BN247">
            <v>0</v>
          </cell>
          <cell r="BO247">
            <v>0</v>
          </cell>
          <cell r="BP247">
            <v>0</v>
          </cell>
          <cell r="BQ247">
            <v>56.4</v>
          </cell>
          <cell r="BR247">
            <v>0</v>
          </cell>
          <cell r="BS247">
            <v>56.4</v>
          </cell>
          <cell r="BT247">
            <v>0</v>
          </cell>
          <cell r="BU247">
            <v>0</v>
          </cell>
          <cell r="BV247">
            <v>147521</v>
          </cell>
          <cell r="BW247">
            <v>0</v>
          </cell>
          <cell r="BX247">
            <v>0</v>
          </cell>
          <cell r="BY247">
            <v>0</v>
          </cell>
          <cell r="BZ247">
            <v>1621.54</v>
          </cell>
          <cell r="CA247">
            <v>46242</v>
          </cell>
          <cell r="CB247">
            <v>0</v>
          </cell>
          <cell r="CC247">
            <v>0</v>
          </cell>
          <cell r="CD247">
            <v>54491</v>
          </cell>
          <cell r="CE247">
            <v>57288.59</v>
          </cell>
          <cell r="CF247">
            <v>26411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71282.95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7892.94</v>
          </cell>
          <cell r="DW247">
            <v>412807.42000000004</v>
          </cell>
          <cell r="DX247">
            <v>2041.1759295886077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314855.63</v>
          </cell>
          <cell r="EU247">
            <v>1556.8415249208861</v>
          </cell>
        </row>
        <row r="248">
          <cell r="A248" t="str">
            <v>10070</v>
          </cell>
          <cell r="B248" t="str">
            <v>Inchelium</v>
          </cell>
          <cell r="C248">
            <v>201.81666666666669</v>
          </cell>
          <cell r="D248">
            <v>3324887.87</v>
          </cell>
          <cell r="E248">
            <v>16474.79331076059</v>
          </cell>
          <cell r="F248">
            <v>3371605.9</v>
          </cell>
          <cell r="G248">
            <v>16706.280782888756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2435</v>
          </cell>
          <cell r="S248">
            <v>0</v>
          </cell>
          <cell r="T248">
            <v>0</v>
          </cell>
          <cell r="U248">
            <v>0</v>
          </cell>
          <cell r="V248">
            <v>2176.9899999999998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11650.13</v>
          </cell>
          <cell r="AB248">
            <v>3731.16</v>
          </cell>
          <cell r="AC248">
            <v>5986.73</v>
          </cell>
          <cell r="AD248">
            <v>0</v>
          </cell>
          <cell r="AE248">
            <v>0</v>
          </cell>
          <cell r="AF248">
            <v>10</v>
          </cell>
          <cell r="AG248">
            <v>5187.88</v>
          </cell>
          <cell r="AH248">
            <v>0</v>
          </cell>
          <cell r="AI248">
            <v>995.5</v>
          </cell>
          <cell r="AJ248">
            <v>3155.99</v>
          </cell>
          <cell r="AK248">
            <v>35329.379999999997</v>
          </cell>
          <cell r="AL248">
            <v>175.05680072673215</v>
          </cell>
          <cell r="AM248">
            <v>1560208.49</v>
          </cell>
          <cell r="AN248">
            <v>15087.49</v>
          </cell>
          <cell r="AO248">
            <v>0</v>
          </cell>
          <cell r="AP248">
            <v>0</v>
          </cell>
          <cell r="AQ248">
            <v>0</v>
          </cell>
          <cell r="AR248">
            <v>19099.060000000001</v>
          </cell>
          <cell r="AS248">
            <v>129981.18</v>
          </cell>
          <cell r="AT248">
            <v>0</v>
          </cell>
          <cell r="AU248">
            <v>0</v>
          </cell>
          <cell r="AV248">
            <v>55576.07</v>
          </cell>
          <cell r="AW248">
            <v>0</v>
          </cell>
          <cell r="AX248">
            <v>11771.2</v>
          </cell>
          <cell r="AY248">
            <v>0</v>
          </cell>
          <cell r="AZ248">
            <v>0</v>
          </cell>
          <cell r="BA248">
            <v>69508.179999999993</v>
          </cell>
          <cell r="BB248">
            <v>0</v>
          </cell>
          <cell r="BC248">
            <v>18043.810000000001</v>
          </cell>
          <cell r="BD248">
            <v>0</v>
          </cell>
          <cell r="BE248">
            <v>2262.4</v>
          </cell>
          <cell r="BF248">
            <v>161519.92000000001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2043057.7999999998</v>
          </cell>
          <cell r="BM248">
            <v>10123.335370385661</v>
          </cell>
          <cell r="BN248">
            <v>0</v>
          </cell>
          <cell r="BO248">
            <v>732252.99</v>
          </cell>
          <cell r="BP248">
            <v>12670.25</v>
          </cell>
          <cell r="BQ248">
            <v>0</v>
          </cell>
          <cell r="BR248">
            <v>73665.009999999995</v>
          </cell>
          <cell r="BS248">
            <v>818588.25</v>
          </cell>
          <cell r="BT248">
            <v>0</v>
          </cell>
          <cell r="BU248">
            <v>0</v>
          </cell>
          <cell r="BV248">
            <v>150795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35430.410000000003</v>
          </cell>
          <cell r="CB248">
            <v>0</v>
          </cell>
          <cell r="CC248">
            <v>0</v>
          </cell>
          <cell r="CD248">
            <v>97764.88</v>
          </cell>
          <cell r="CE248">
            <v>30046.44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71582.02</v>
          </cell>
          <cell r="CR248">
            <v>7386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22128</v>
          </cell>
          <cell r="CX248">
            <v>0</v>
          </cell>
          <cell r="CY248">
            <v>0</v>
          </cell>
          <cell r="CZ248">
            <v>0</v>
          </cell>
          <cell r="DA248">
            <v>33378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3234.07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5507.05</v>
          </cell>
          <cell r="DW248">
            <v>1275840.1200000001</v>
          </cell>
          <cell r="DX248">
            <v>6321.7777851185065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17378.599999999999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17378.599999999999</v>
          </cell>
          <cell r="ES248">
            <v>86.110826657857771</v>
          </cell>
          <cell r="ET248">
            <v>372930.53</v>
          </cell>
          <cell r="EU248">
            <v>1847.8678503592369</v>
          </cell>
        </row>
        <row r="249">
          <cell r="A249" t="str">
            <v>38301</v>
          </cell>
          <cell r="B249" t="str">
            <v>Palouse</v>
          </cell>
          <cell r="C249">
            <v>201.7155555555556</v>
          </cell>
          <cell r="D249">
            <v>2858659.34</v>
          </cell>
          <cell r="E249">
            <v>14171.73470894108</v>
          </cell>
          <cell r="F249">
            <v>2800061.73</v>
          </cell>
          <cell r="G249">
            <v>13881.238471114437</v>
          </cell>
          <cell r="H249">
            <v>312969.51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1551.5387950028642</v>
          </cell>
          <cell r="O249">
            <v>5474.44</v>
          </cell>
          <cell r="P249">
            <v>0</v>
          </cell>
          <cell r="Q249">
            <v>0</v>
          </cell>
          <cell r="R249">
            <v>10150</v>
          </cell>
          <cell r="S249">
            <v>0</v>
          </cell>
          <cell r="T249">
            <v>0</v>
          </cell>
          <cell r="U249">
            <v>70788.070000000007</v>
          </cell>
          <cell r="V249">
            <v>711.91</v>
          </cell>
          <cell r="W249">
            <v>0</v>
          </cell>
          <cell r="X249">
            <v>0</v>
          </cell>
          <cell r="Y249">
            <v>1807.11</v>
          </cell>
          <cell r="Z249">
            <v>13774.58</v>
          </cell>
          <cell r="AA249">
            <v>39821.620000000003</v>
          </cell>
          <cell r="AB249">
            <v>0</v>
          </cell>
          <cell r="AC249">
            <v>10185.92</v>
          </cell>
          <cell r="AD249">
            <v>0</v>
          </cell>
          <cell r="AE249">
            <v>24278.9</v>
          </cell>
          <cell r="AF249">
            <v>230.62</v>
          </cell>
          <cell r="AG249">
            <v>0</v>
          </cell>
          <cell r="AH249">
            <v>0</v>
          </cell>
          <cell r="AI249">
            <v>2854.3</v>
          </cell>
          <cell r="AJ249">
            <v>5799.68</v>
          </cell>
          <cell r="AK249">
            <v>185877.15</v>
          </cell>
          <cell r="AL249">
            <v>921.48148658176513</v>
          </cell>
          <cell r="AM249">
            <v>1550063</v>
          </cell>
          <cell r="AN249">
            <v>13272.82</v>
          </cell>
          <cell r="AO249">
            <v>167235.51999999999</v>
          </cell>
          <cell r="AP249">
            <v>0</v>
          </cell>
          <cell r="AQ249">
            <v>0</v>
          </cell>
          <cell r="AR249">
            <v>750</v>
          </cell>
          <cell r="AS249">
            <v>111513.3</v>
          </cell>
          <cell r="AT249">
            <v>0</v>
          </cell>
          <cell r="AU249">
            <v>0</v>
          </cell>
          <cell r="AV249">
            <v>14569.32</v>
          </cell>
          <cell r="AW249">
            <v>0</v>
          </cell>
          <cell r="AX249">
            <v>5910</v>
          </cell>
          <cell r="AY249">
            <v>0</v>
          </cell>
          <cell r="AZ249">
            <v>0</v>
          </cell>
          <cell r="BA249">
            <v>71148.89</v>
          </cell>
          <cell r="BB249">
            <v>0</v>
          </cell>
          <cell r="BC249">
            <v>18431</v>
          </cell>
          <cell r="BD249">
            <v>0</v>
          </cell>
          <cell r="BE249">
            <v>1910.94</v>
          </cell>
          <cell r="BF249">
            <v>0</v>
          </cell>
          <cell r="BG249">
            <v>45068.51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1999873.3</v>
          </cell>
          <cell r="BM249">
            <v>9914.323635041641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148409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42640</v>
          </cell>
          <cell r="CB249">
            <v>859</v>
          </cell>
          <cell r="CC249">
            <v>0</v>
          </cell>
          <cell r="CD249">
            <v>6181</v>
          </cell>
          <cell r="CE249">
            <v>26283.11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26697.67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3480.41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254550.18999999997</v>
          </cell>
          <cell r="DX249">
            <v>1261.9264255497285</v>
          </cell>
          <cell r="DY249">
            <v>43686.98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3104.6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46791.58</v>
          </cell>
          <cell r="ES249">
            <v>231.96812893843912</v>
          </cell>
          <cell r="ET249">
            <v>563094.92000000004</v>
          </cell>
          <cell r="EU249">
            <v>2791.5294804565283</v>
          </cell>
        </row>
        <row r="250">
          <cell r="A250" t="str">
            <v>38265</v>
          </cell>
          <cell r="B250" t="str">
            <v>Tekoa</v>
          </cell>
          <cell r="C250">
            <v>199.46</v>
          </cell>
          <cell r="D250">
            <v>3034522.11</v>
          </cell>
          <cell r="E250">
            <v>15213.687506266919</v>
          </cell>
          <cell r="F250">
            <v>3030001.61</v>
          </cell>
          <cell r="G250">
            <v>15191.023814298605</v>
          </cell>
          <cell r="H250">
            <v>273854.2</v>
          </cell>
          <cell r="I250">
            <v>0</v>
          </cell>
          <cell r="J250">
            <v>0</v>
          </cell>
          <cell r="K250">
            <v>145.46</v>
          </cell>
          <cell r="L250">
            <v>0</v>
          </cell>
          <cell r="M250">
            <v>0</v>
          </cell>
          <cell r="N250">
            <v>1373.7073097362882</v>
          </cell>
          <cell r="O250">
            <v>0</v>
          </cell>
          <cell r="P250">
            <v>0</v>
          </cell>
          <cell r="Q250">
            <v>0</v>
          </cell>
          <cell r="R250">
            <v>4680</v>
          </cell>
          <cell r="S250">
            <v>0</v>
          </cell>
          <cell r="T250">
            <v>0</v>
          </cell>
          <cell r="U250">
            <v>7400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3291.95</v>
          </cell>
          <cell r="AA250">
            <v>25593.84</v>
          </cell>
          <cell r="AB250">
            <v>887.79</v>
          </cell>
          <cell r="AC250">
            <v>8730.51</v>
          </cell>
          <cell r="AD250">
            <v>0</v>
          </cell>
          <cell r="AE250">
            <v>0</v>
          </cell>
          <cell r="AF250">
            <v>62</v>
          </cell>
          <cell r="AG250">
            <v>20</v>
          </cell>
          <cell r="AH250">
            <v>0</v>
          </cell>
          <cell r="AI250">
            <v>13011</v>
          </cell>
          <cell r="AJ250">
            <v>8251.74</v>
          </cell>
          <cell r="AK250">
            <v>71928.83</v>
          </cell>
          <cell r="AL250">
            <v>360.61781810889403</v>
          </cell>
          <cell r="AM250">
            <v>1567487.47</v>
          </cell>
          <cell r="AN250">
            <v>28869.81</v>
          </cell>
          <cell r="AO250">
            <v>234958.32</v>
          </cell>
          <cell r="AP250">
            <v>0</v>
          </cell>
          <cell r="AQ250">
            <v>0</v>
          </cell>
          <cell r="AR250">
            <v>0</v>
          </cell>
          <cell r="AS250">
            <v>137274.35</v>
          </cell>
          <cell r="AT250">
            <v>0</v>
          </cell>
          <cell r="AU250">
            <v>0</v>
          </cell>
          <cell r="AV250">
            <v>36948.82</v>
          </cell>
          <cell r="AW250">
            <v>0</v>
          </cell>
          <cell r="AX250">
            <v>72463.62</v>
          </cell>
          <cell r="AY250">
            <v>0</v>
          </cell>
          <cell r="AZ250">
            <v>0</v>
          </cell>
          <cell r="BA250">
            <v>71467.72</v>
          </cell>
          <cell r="BB250">
            <v>1858</v>
          </cell>
          <cell r="BC250">
            <v>18945.61</v>
          </cell>
          <cell r="BD250">
            <v>56220</v>
          </cell>
          <cell r="BE250">
            <v>2664.18</v>
          </cell>
          <cell r="BF250">
            <v>113179.23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2342337.1300000004</v>
          </cell>
          <cell r="BM250">
            <v>11743.39281058859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145474.01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34592</v>
          </cell>
          <cell r="CB250">
            <v>1258.3800000000001</v>
          </cell>
          <cell r="CC250">
            <v>0</v>
          </cell>
          <cell r="CD250">
            <v>41021</v>
          </cell>
          <cell r="CE250">
            <v>12743.46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4091.26</v>
          </cell>
          <cell r="CQ250">
            <v>51936.07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11842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26667.56</v>
          </cell>
          <cell r="DF250">
            <v>471.2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6889.05</v>
          </cell>
          <cell r="DW250">
            <v>336985.99</v>
          </cell>
          <cell r="DX250">
            <v>1689.491577258598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4750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4750</v>
          </cell>
          <cell r="ES250">
            <v>23.814298606236839</v>
          </cell>
          <cell r="ET250">
            <v>473401.81</v>
          </cell>
          <cell r="EU250">
            <v>2373.4172766469464</v>
          </cell>
        </row>
        <row r="251">
          <cell r="A251" t="str">
            <v>23054</v>
          </cell>
          <cell r="B251" t="str">
            <v>Grapeview</v>
          </cell>
          <cell r="C251">
            <v>196.82</v>
          </cell>
          <cell r="D251">
            <v>1904762.74</v>
          </cell>
          <cell r="E251">
            <v>9677.6889543745565</v>
          </cell>
          <cell r="F251">
            <v>2001487.04</v>
          </cell>
          <cell r="G251">
            <v>10169.124275988213</v>
          </cell>
          <cell r="H251">
            <v>440626.88</v>
          </cell>
          <cell r="I251">
            <v>0</v>
          </cell>
          <cell r="J251">
            <v>0</v>
          </cell>
          <cell r="K251">
            <v>2304.21</v>
          </cell>
          <cell r="L251">
            <v>0</v>
          </cell>
          <cell r="M251">
            <v>100.68</v>
          </cell>
          <cell r="N251">
            <v>2250.9489381160452</v>
          </cell>
          <cell r="O251">
            <v>3681.99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9759.2099999999991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31793.8</v>
          </cell>
          <cell r="AB251">
            <v>0</v>
          </cell>
          <cell r="AC251">
            <v>1853.89</v>
          </cell>
          <cell r="AD251">
            <v>0</v>
          </cell>
          <cell r="AE251">
            <v>4797.5200000000004</v>
          </cell>
          <cell r="AF251">
            <v>149.80000000000001</v>
          </cell>
          <cell r="AG251">
            <v>10</v>
          </cell>
          <cell r="AH251">
            <v>0</v>
          </cell>
          <cell r="AI251">
            <v>313.2</v>
          </cell>
          <cell r="AJ251">
            <v>0</v>
          </cell>
          <cell r="AK251">
            <v>52359.41</v>
          </cell>
          <cell r="AL251">
            <v>266.02687734986284</v>
          </cell>
          <cell r="AM251">
            <v>949234.1</v>
          </cell>
          <cell r="AN251">
            <v>8286.9599999999991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111691.47</v>
          </cell>
          <cell r="AT251">
            <v>0</v>
          </cell>
          <cell r="AU251">
            <v>0</v>
          </cell>
          <cell r="AV251">
            <v>19893.29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71593.81</v>
          </cell>
          <cell r="BB251">
            <v>0</v>
          </cell>
          <cell r="BC251">
            <v>9220.4599999999991</v>
          </cell>
          <cell r="BD251">
            <v>0</v>
          </cell>
          <cell r="BE251">
            <v>2440.09</v>
          </cell>
          <cell r="BF251">
            <v>92421.73</v>
          </cell>
          <cell r="BG251">
            <v>0</v>
          </cell>
          <cell r="BH251">
            <v>0</v>
          </cell>
          <cell r="BI251">
            <v>0</v>
          </cell>
          <cell r="BJ251">
            <v>2250</v>
          </cell>
          <cell r="BK251">
            <v>0</v>
          </cell>
          <cell r="BL251">
            <v>1267031.9100000001</v>
          </cell>
          <cell r="BM251">
            <v>6437.5160552789357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7119.95</v>
          </cell>
          <cell r="BS251">
            <v>7119.95</v>
          </cell>
          <cell r="BT251">
            <v>0</v>
          </cell>
          <cell r="BU251">
            <v>0</v>
          </cell>
          <cell r="BV251">
            <v>91046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7930</v>
          </cell>
          <cell r="CB251">
            <v>0</v>
          </cell>
          <cell r="CC251">
            <v>0</v>
          </cell>
          <cell r="CD251">
            <v>17354</v>
          </cell>
          <cell r="CE251">
            <v>8782.0499999999993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33981.129999999997</v>
          </cell>
          <cell r="CR251">
            <v>22910.29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1955.8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4756.2700000000004</v>
          </cell>
          <cell r="DW251">
            <v>195835.49</v>
          </cell>
          <cell r="DX251">
            <v>994.99791687836603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43228.46</v>
          </cell>
          <cell r="ER251">
            <v>43228.46</v>
          </cell>
          <cell r="ES251">
            <v>219.63448836500356</v>
          </cell>
          <cell r="ET251">
            <v>238925.92</v>
          </cell>
          <cell r="EU251">
            <v>1213.9311045625445</v>
          </cell>
        </row>
        <row r="252">
          <cell r="A252" t="str">
            <v>14077</v>
          </cell>
          <cell r="B252" t="str">
            <v>Taholah</v>
          </cell>
          <cell r="C252">
            <v>191.89999999999998</v>
          </cell>
          <cell r="D252">
            <v>3291817.29</v>
          </cell>
          <cell r="E252">
            <v>17153.815997915583</v>
          </cell>
          <cell r="F252">
            <v>4190514.74</v>
          </cell>
          <cell r="G252">
            <v>21836.971026576346</v>
          </cell>
          <cell r="H252">
            <v>87266.83</v>
          </cell>
          <cell r="I252">
            <v>0</v>
          </cell>
          <cell r="J252">
            <v>0</v>
          </cell>
          <cell r="K252">
            <v>29403.55</v>
          </cell>
          <cell r="L252">
            <v>0</v>
          </cell>
          <cell r="M252">
            <v>0</v>
          </cell>
          <cell r="N252">
            <v>607.97488275143314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605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9769.42</v>
          </cell>
          <cell r="AB252">
            <v>0</v>
          </cell>
          <cell r="AC252">
            <v>18842.84</v>
          </cell>
          <cell r="AD252">
            <v>0</v>
          </cell>
          <cell r="AE252">
            <v>35365</v>
          </cell>
          <cell r="AF252">
            <v>0</v>
          </cell>
          <cell r="AG252">
            <v>0</v>
          </cell>
          <cell r="AH252">
            <v>0</v>
          </cell>
          <cell r="AI252">
            <v>10845.68</v>
          </cell>
          <cell r="AJ252">
            <v>10471.67</v>
          </cell>
          <cell r="AK252">
            <v>85899.61</v>
          </cell>
          <cell r="AL252">
            <v>447.62694111516419</v>
          </cell>
          <cell r="AM252">
            <v>1491926.43</v>
          </cell>
          <cell r="AN252">
            <v>21166.22</v>
          </cell>
          <cell r="AO252">
            <v>260161.44</v>
          </cell>
          <cell r="AP252">
            <v>0</v>
          </cell>
          <cell r="AQ252">
            <v>0</v>
          </cell>
          <cell r="AR252">
            <v>0</v>
          </cell>
          <cell r="AS252">
            <v>120591.36</v>
          </cell>
          <cell r="AT252">
            <v>0</v>
          </cell>
          <cell r="AU252">
            <v>0</v>
          </cell>
          <cell r="AV252">
            <v>60127.99</v>
          </cell>
          <cell r="AW252">
            <v>0</v>
          </cell>
          <cell r="AX252">
            <v>15584</v>
          </cell>
          <cell r="AY252">
            <v>0</v>
          </cell>
          <cell r="AZ252">
            <v>0</v>
          </cell>
          <cell r="BA252">
            <v>69429.37</v>
          </cell>
          <cell r="BB252">
            <v>0</v>
          </cell>
          <cell r="BC252">
            <v>21756.62</v>
          </cell>
          <cell r="BD252">
            <v>0</v>
          </cell>
          <cell r="BE252">
            <v>10333.34</v>
          </cell>
          <cell r="BF252">
            <v>9881.26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2080958.0300000003</v>
          </cell>
          <cell r="BM252">
            <v>10843.97097446587</v>
          </cell>
          <cell r="BN252">
            <v>8734</v>
          </cell>
          <cell r="BO252">
            <v>1075867.93</v>
          </cell>
          <cell r="BP252">
            <v>37936.699999999997</v>
          </cell>
          <cell r="BQ252">
            <v>724.73</v>
          </cell>
          <cell r="BR252">
            <v>5071.12</v>
          </cell>
          <cell r="BS252">
            <v>1128334.48</v>
          </cell>
          <cell r="BT252">
            <v>0</v>
          </cell>
          <cell r="BU252">
            <v>0</v>
          </cell>
          <cell r="BV252">
            <v>138622</v>
          </cell>
          <cell r="BW252">
            <v>0</v>
          </cell>
          <cell r="BX252">
            <v>0</v>
          </cell>
          <cell r="BY252">
            <v>0</v>
          </cell>
          <cell r="BZ252">
            <v>12124.48</v>
          </cell>
          <cell r="CA252">
            <v>47001.88</v>
          </cell>
          <cell r="CB252">
            <v>0</v>
          </cell>
          <cell r="CC252">
            <v>0</v>
          </cell>
          <cell r="CD252">
            <v>155682.54999999999</v>
          </cell>
          <cell r="CE252">
            <v>25342.959999999999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67046.31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5673.31</v>
          </cell>
          <cell r="DW252">
            <v>1579827.97</v>
          </cell>
          <cell r="DX252">
            <v>8232.5584679520598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327158.75</v>
          </cell>
          <cell r="ER252">
            <v>327158.75</v>
          </cell>
          <cell r="ES252">
            <v>1704.8397602918189</v>
          </cell>
          <cell r="ET252">
            <v>1645825.36</v>
          </cell>
          <cell r="EU252">
            <v>8576.4739968733738</v>
          </cell>
        </row>
        <row r="253">
          <cell r="A253" t="str">
            <v>33206</v>
          </cell>
          <cell r="B253" t="str">
            <v>Columbia (Stevens)</v>
          </cell>
          <cell r="C253">
            <v>190.87222222222221</v>
          </cell>
          <cell r="D253">
            <v>3466839.72</v>
          </cell>
          <cell r="E253">
            <v>18163.144325756035</v>
          </cell>
          <cell r="F253">
            <v>3456472.65</v>
          </cell>
          <cell r="G253">
            <v>18108.830136507844</v>
          </cell>
          <cell r="H253">
            <v>73944.070000000007</v>
          </cell>
          <cell r="I253">
            <v>0</v>
          </cell>
          <cell r="J253">
            <v>0</v>
          </cell>
          <cell r="K253">
            <v>3137.45</v>
          </cell>
          <cell r="L253">
            <v>0</v>
          </cell>
          <cell r="M253">
            <v>0</v>
          </cell>
          <cell r="N253">
            <v>403.83833279972066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7315.52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20144.900000000001</v>
          </cell>
          <cell r="AB253">
            <v>0</v>
          </cell>
          <cell r="AC253">
            <v>6824.94</v>
          </cell>
          <cell r="AD253">
            <v>0</v>
          </cell>
          <cell r="AE253">
            <v>2547.5700000000002</v>
          </cell>
          <cell r="AF253">
            <v>129</v>
          </cell>
          <cell r="AG253">
            <v>4800</v>
          </cell>
          <cell r="AH253">
            <v>0</v>
          </cell>
          <cell r="AI253">
            <v>530.86</v>
          </cell>
          <cell r="AJ253">
            <v>4824.42</v>
          </cell>
          <cell r="AK253">
            <v>47117.21</v>
          </cell>
          <cell r="AL253">
            <v>246.85210582996189</v>
          </cell>
          <cell r="AM253">
            <v>1555908.95</v>
          </cell>
          <cell r="AN253">
            <v>22942.28</v>
          </cell>
          <cell r="AO253">
            <v>184982.52</v>
          </cell>
          <cell r="AP253">
            <v>0</v>
          </cell>
          <cell r="AQ253">
            <v>0</v>
          </cell>
          <cell r="AR253">
            <v>0</v>
          </cell>
          <cell r="AS253">
            <v>121172.84</v>
          </cell>
          <cell r="AT253">
            <v>0</v>
          </cell>
          <cell r="AU253">
            <v>0</v>
          </cell>
          <cell r="AV253">
            <v>65505.93</v>
          </cell>
          <cell r="AW253">
            <v>0</v>
          </cell>
          <cell r="AX253">
            <v>18733.150000000001</v>
          </cell>
          <cell r="AY253">
            <v>0</v>
          </cell>
          <cell r="AZ253">
            <v>0</v>
          </cell>
          <cell r="BA253">
            <v>68859.78</v>
          </cell>
          <cell r="BB253">
            <v>0</v>
          </cell>
          <cell r="BC253">
            <v>18527.68</v>
          </cell>
          <cell r="BD253">
            <v>0</v>
          </cell>
          <cell r="BE253">
            <v>3450.69</v>
          </cell>
          <cell r="BF253">
            <v>372351.97</v>
          </cell>
          <cell r="BG253">
            <v>23192.41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2455628.2000000002</v>
          </cell>
          <cell r="BM253">
            <v>12865.298949267983</v>
          </cell>
          <cell r="BN253">
            <v>0</v>
          </cell>
          <cell r="BO253">
            <v>266184.15999999997</v>
          </cell>
          <cell r="BP253">
            <v>5610.04</v>
          </cell>
          <cell r="BQ253">
            <v>0</v>
          </cell>
          <cell r="BR253">
            <v>4900.8</v>
          </cell>
          <cell r="BS253">
            <v>276694.99999999994</v>
          </cell>
          <cell r="BT253">
            <v>0</v>
          </cell>
          <cell r="BU253">
            <v>0</v>
          </cell>
          <cell r="BV253">
            <v>147863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38793</v>
          </cell>
          <cell r="CB253">
            <v>3272</v>
          </cell>
          <cell r="CC253">
            <v>0</v>
          </cell>
          <cell r="CD253">
            <v>78012</v>
          </cell>
          <cell r="CE253">
            <v>13296</v>
          </cell>
          <cell r="CF253">
            <v>0</v>
          </cell>
          <cell r="CG253">
            <v>109399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3732.08</v>
          </cell>
          <cell r="CQ253">
            <v>88254.36</v>
          </cell>
          <cell r="CR253">
            <v>22275.89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12250.79</v>
          </cell>
          <cell r="DB253">
            <v>0</v>
          </cell>
          <cell r="DC253">
            <v>0</v>
          </cell>
          <cell r="DD253">
            <v>16635.43</v>
          </cell>
          <cell r="DE253">
            <v>0</v>
          </cell>
          <cell r="DF253">
            <v>3407.07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8311.86</v>
          </cell>
          <cell r="DW253">
            <v>822197.48</v>
          </cell>
          <cell r="DX253">
            <v>4307.5805920190942</v>
          </cell>
          <cell r="DY253">
            <v>24598.5</v>
          </cell>
          <cell r="DZ253">
            <v>4744.66</v>
          </cell>
          <cell r="EA253">
            <v>0</v>
          </cell>
          <cell r="EB253">
            <v>0</v>
          </cell>
          <cell r="EC253">
            <v>7589.02</v>
          </cell>
          <cell r="ED253">
            <v>6845.25</v>
          </cell>
          <cell r="EE253">
            <v>0</v>
          </cell>
          <cell r="EF253">
            <v>9847.5</v>
          </cell>
          <cell r="EG253">
            <v>823.31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54448.24</v>
          </cell>
          <cell r="ES253">
            <v>285.26015659108771</v>
          </cell>
          <cell r="ET253">
            <v>529631.44999999995</v>
          </cell>
          <cell r="EU253">
            <v>2774.7958494629916</v>
          </cell>
        </row>
        <row r="254">
          <cell r="A254" t="str">
            <v>38322</v>
          </cell>
          <cell r="B254" t="str">
            <v>St. John</v>
          </cell>
          <cell r="C254">
            <v>182.74555555555557</v>
          </cell>
          <cell r="D254">
            <v>2953196.03</v>
          </cell>
          <cell r="E254">
            <v>16160.152409847326</v>
          </cell>
          <cell r="F254">
            <v>2964847.18</v>
          </cell>
          <cell r="G254">
            <v>16223.908543147423</v>
          </cell>
          <cell r="H254">
            <v>305517.46999999997</v>
          </cell>
          <cell r="I254">
            <v>0</v>
          </cell>
          <cell r="J254">
            <v>0</v>
          </cell>
          <cell r="K254">
            <v>0.88</v>
          </cell>
          <cell r="L254">
            <v>0</v>
          </cell>
          <cell r="M254">
            <v>0</v>
          </cell>
          <cell r="N254">
            <v>1671.8236953627081</v>
          </cell>
          <cell r="O254">
            <v>5934.9</v>
          </cell>
          <cell r="P254">
            <v>0</v>
          </cell>
          <cell r="Q254">
            <v>0</v>
          </cell>
          <cell r="R254">
            <v>5875</v>
          </cell>
          <cell r="S254">
            <v>0</v>
          </cell>
          <cell r="T254">
            <v>0</v>
          </cell>
          <cell r="U254">
            <v>0</v>
          </cell>
          <cell r="V254">
            <v>507.67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33506.550000000003</v>
          </cell>
          <cell r="AB254">
            <v>0</v>
          </cell>
          <cell r="AC254">
            <v>6199.54</v>
          </cell>
          <cell r="AD254">
            <v>0</v>
          </cell>
          <cell r="AE254">
            <v>0</v>
          </cell>
          <cell r="AF254">
            <v>29.66</v>
          </cell>
          <cell r="AG254">
            <v>0</v>
          </cell>
          <cell r="AH254">
            <v>0</v>
          </cell>
          <cell r="AI254">
            <v>0</v>
          </cell>
          <cell r="AJ254">
            <v>5142.67</v>
          </cell>
          <cell r="AK254">
            <v>57195.990000000005</v>
          </cell>
          <cell r="AL254">
            <v>312.98156513914307</v>
          </cell>
          <cell r="AM254">
            <v>1459044.53</v>
          </cell>
          <cell r="AN254">
            <v>8297.19</v>
          </cell>
          <cell r="AO254">
            <v>153779.6</v>
          </cell>
          <cell r="AP254">
            <v>0</v>
          </cell>
          <cell r="AQ254">
            <v>0</v>
          </cell>
          <cell r="AR254">
            <v>0</v>
          </cell>
          <cell r="AS254">
            <v>86831.63</v>
          </cell>
          <cell r="AT254">
            <v>0</v>
          </cell>
          <cell r="AU254">
            <v>0</v>
          </cell>
          <cell r="AV254">
            <v>20792.330000000002</v>
          </cell>
          <cell r="AW254">
            <v>0</v>
          </cell>
          <cell r="AX254">
            <v>9710</v>
          </cell>
          <cell r="AY254">
            <v>0</v>
          </cell>
          <cell r="AZ254">
            <v>0</v>
          </cell>
          <cell r="BA254">
            <v>67842.39</v>
          </cell>
          <cell r="BB254">
            <v>1700.67</v>
          </cell>
          <cell r="BC254">
            <v>11121.47</v>
          </cell>
          <cell r="BD254">
            <v>0</v>
          </cell>
          <cell r="BE254">
            <v>1508.09</v>
          </cell>
          <cell r="BF254">
            <v>440474.38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2261102.2800000003</v>
          </cell>
          <cell r="BM254">
            <v>12372.953602762798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139021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34237</v>
          </cell>
          <cell r="CB254">
            <v>1595</v>
          </cell>
          <cell r="CC254">
            <v>0</v>
          </cell>
          <cell r="CD254">
            <v>46444.86</v>
          </cell>
          <cell r="CE254">
            <v>11125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25960.1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22408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7473.65</v>
          </cell>
          <cell r="DW254">
            <v>288264.61</v>
          </cell>
          <cell r="DX254">
            <v>1577.4096892461282</v>
          </cell>
          <cell r="DY254">
            <v>2922.95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4989</v>
          </cell>
          <cell r="EG254">
            <v>44585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269</v>
          </cell>
          <cell r="EO254">
            <v>0</v>
          </cell>
          <cell r="EP254">
            <v>0</v>
          </cell>
          <cell r="EQ254">
            <v>0</v>
          </cell>
          <cell r="ER254">
            <v>52765.95</v>
          </cell>
          <cell r="ES254">
            <v>288.73999063664718</v>
          </cell>
          <cell r="ET254">
            <v>345479.28</v>
          </cell>
          <cell r="EU254">
            <v>1890.4934730134796</v>
          </cell>
        </row>
        <row r="255">
          <cell r="A255" t="str">
            <v>09013</v>
          </cell>
          <cell r="B255" t="str">
            <v>Orondo</v>
          </cell>
          <cell r="C255">
            <v>181.73</v>
          </cell>
          <cell r="D255">
            <v>2976515.43</v>
          </cell>
          <cell r="E255">
            <v>16378.778572607716</v>
          </cell>
          <cell r="F255">
            <v>3019139.43</v>
          </cell>
          <cell r="G255">
            <v>16613.324327298742</v>
          </cell>
          <cell r="H255">
            <v>570703.18999999994</v>
          </cell>
          <cell r="I255">
            <v>0</v>
          </cell>
          <cell r="J255">
            <v>0</v>
          </cell>
          <cell r="K255">
            <v>18.329999999999998</v>
          </cell>
          <cell r="L255">
            <v>0</v>
          </cell>
          <cell r="M255">
            <v>0</v>
          </cell>
          <cell r="N255">
            <v>3140.4914983767126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6779.38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1569.05</v>
          </cell>
          <cell r="AB255">
            <v>0</v>
          </cell>
          <cell r="AC255">
            <v>2611.58</v>
          </cell>
          <cell r="AD255">
            <v>0</v>
          </cell>
          <cell r="AE255">
            <v>4143.45</v>
          </cell>
          <cell r="AF255">
            <v>218.5</v>
          </cell>
          <cell r="AG255">
            <v>760</v>
          </cell>
          <cell r="AH255">
            <v>0</v>
          </cell>
          <cell r="AI255">
            <v>19090.98</v>
          </cell>
          <cell r="AJ255">
            <v>0</v>
          </cell>
          <cell r="AK255">
            <v>35172.94</v>
          </cell>
          <cell r="AL255">
            <v>193.54503934408191</v>
          </cell>
          <cell r="AM255">
            <v>1035281.2</v>
          </cell>
          <cell r="AN255">
            <v>18290.259999999998</v>
          </cell>
          <cell r="AO255">
            <v>27691.96</v>
          </cell>
          <cell r="AP255">
            <v>0</v>
          </cell>
          <cell r="AQ255">
            <v>0</v>
          </cell>
          <cell r="AR255">
            <v>0</v>
          </cell>
          <cell r="AS255">
            <v>143042.81</v>
          </cell>
          <cell r="AT255">
            <v>0</v>
          </cell>
          <cell r="AU255">
            <v>0</v>
          </cell>
          <cell r="AV255">
            <v>67119.33</v>
          </cell>
          <cell r="AW255">
            <v>0</v>
          </cell>
          <cell r="AX255">
            <v>0</v>
          </cell>
          <cell r="AY255">
            <v>0</v>
          </cell>
          <cell r="AZ255">
            <v>80488.929999999993</v>
          </cell>
          <cell r="BA255">
            <v>61318.95</v>
          </cell>
          <cell r="BB255">
            <v>0</v>
          </cell>
          <cell r="BC255">
            <v>10622.68</v>
          </cell>
          <cell r="BD255">
            <v>0</v>
          </cell>
          <cell r="BE255">
            <v>9532.0300000000007</v>
          </cell>
          <cell r="BF255">
            <v>206526.45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1659914.5999999999</v>
          </cell>
          <cell r="BM255">
            <v>9133.9602707313043</v>
          </cell>
          <cell r="BN255">
            <v>108.84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108.84</v>
          </cell>
          <cell r="BT255">
            <v>0</v>
          </cell>
          <cell r="BU255">
            <v>0</v>
          </cell>
          <cell r="BV255">
            <v>92680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69699</v>
          </cell>
          <cell r="CB255">
            <v>0</v>
          </cell>
          <cell r="CC255">
            <v>0</v>
          </cell>
          <cell r="CD255">
            <v>64497</v>
          </cell>
          <cell r="CE255">
            <v>24112.6</v>
          </cell>
          <cell r="CF255">
            <v>55149.09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13913.22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2761.55</v>
          </cell>
          <cell r="CQ255">
            <v>122451.23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14004.15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11689.73</v>
          </cell>
          <cell r="DG255">
            <v>0</v>
          </cell>
          <cell r="DH255">
            <v>0</v>
          </cell>
          <cell r="DI255">
            <v>0</v>
          </cell>
          <cell r="DJ255">
            <v>10819.34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7331.9</v>
          </cell>
          <cell r="DW255">
            <v>489217.65</v>
          </cell>
          <cell r="DX255">
            <v>2692.0026963077094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93630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170482.72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264112.71999999997</v>
          </cell>
          <cell r="ES255">
            <v>1453.3248225389314</v>
          </cell>
          <cell r="ET255">
            <v>389762.89</v>
          </cell>
          <cell r="EU255">
            <v>2144.7360920046226</v>
          </cell>
        </row>
        <row r="256">
          <cell r="A256" t="str">
            <v>23311</v>
          </cell>
          <cell r="B256" t="str">
            <v>Mary M. Knight</v>
          </cell>
          <cell r="C256">
            <v>170.79</v>
          </cell>
          <cell r="D256">
            <v>2843479.27</v>
          </cell>
          <cell r="E256">
            <v>16648.979858305524</v>
          </cell>
          <cell r="F256">
            <v>2744222.57</v>
          </cell>
          <cell r="G256">
            <v>16067.817612272382</v>
          </cell>
          <cell r="H256">
            <v>324706.12</v>
          </cell>
          <cell r="I256">
            <v>0</v>
          </cell>
          <cell r="J256">
            <v>0</v>
          </cell>
          <cell r="K256">
            <v>132159.73000000001</v>
          </cell>
          <cell r="L256">
            <v>0</v>
          </cell>
          <cell r="M256">
            <v>21385.74</v>
          </cell>
          <cell r="N256">
            <v>2800.231805140816</v>
          </cell>
          <cell r="O256">
            <v>740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54.4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21450.7</v>
          </cell>
          <cell r="AB256">
            <v>0</v>
          </cell>
          <cell r="AC256">
            <v>3345.75</v>
          </cell>
          <cell r="AD256">
            <v>1099.83</v>
          </cell>
          <cell r="AE256">
            <v>30170.32</v>
          </cell>
          <cell r="AF256">
            <v>38</v>
          </cell>
          <cell r="AG256">
            <v>0</v>
          </cell>
          <cell r="AH256">
            <v>0</v>
          </cell>
          <cell r="AI256">
            <v>1295.8599999999999</v>
          </cell>
          <cell r="AJ256">
            <v>0</v>
          </cell>
          <cell r="AK256">
            <v>58194.86</v>
          </cell>
          <cell r="AL256">
            <v>340.73927044908953</v>
          </cell>
          <cell r="AM256">
            <v>1517217.62</v>
          </cell>
          <cell r="AN256">
            <v>15633.42</v>
          </cell>
          <cell r="AO256">
            <v>87932.24</v>
          </cell>
          <cell r="AP256">
            <v>0</v>
          </cell>
          <cell r="AQ256">
            <v>0</v>
          </cell>
          <cell r="AR256">
            <v>0</v>
          </cell>
          <cell r="AS256">
            <v>78765.23</v>
          </cell>
          <cell r="AT256">
            <v>0</v>
          </cell>
          <cell r="AU256">
            <v>0</v>
          </cell>
          <cell r="AV256">
            <v>22958.77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61899.29</v>
          </cell>
          <cell r="BB256">
            <v>0</v>
          </cell>
          <cell r="BC256">
            <v>18158.28</v>
          </cell>
          <cell r="BD256">
            <v>0</v>
          </cell>
          <cell r="BE256">
            <v>1967.79</v>
          </cell>
          <cell r="BF256">
            <v>151427.38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1955960.02</v>
          </cell>
          <cell r="BM256">
            <v>11452.427074184672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6267.8</v>
          </cell>
          <cell r="BS256">
            <v>6267.8</v>
          </cell>
          <cell r="BT256">
            <v>0</v>
          </cell>
          <cell r="BU256">
            <v>0</v>
          </cell>
          <cell r="BV256">
            <v>71312.25</v>
          </cell>
          <cell r="BW256">
            <v>0</v>
          </cell>
          <cell r="BX256">
            <v>0</v>
          </cell>
          <cell r="BY256">
            <v>0</v>
          </cell>
          <cell r="BZ256">
            <v>246.68</v>
          </cell>
          <cell r="CA256">
            <v>2518.52</v>
          </cell>
          <cell r="CB256">
            <v>1244.55</v>
          </cell>
          <cell r="CC256">
            <v>0</v>
          </cell>
          <cell r="CD256">
            <v>97999.19</v>
          </cell>
          <cell r="CE256">
            <v>29584.1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39739.83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2903.18</v>
          </cell>
          <cell r="DW256">
            <v>251816.09999999998</v>
          </cell>
          <cell r="DX256">
            <v>1474.4194624978043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333934.53000000003</v>
          </cell>
          <cell r="EU256">
            <v>1955.234674161251</v>
          </cell>
        </row>
        <row r="257">
          <cell r="A257" t="str">
            <v>38306</v>
          </cell>
          <cell r="B257" t="str">
            <v>Colton</v>
          </cell>
          <cell r="C257">
            <v>170.76999999999998</v>
          </cell>
          <cell r="D257">
            <v>2604027.4500000002</v>
          </cell>
          <cell r="E257">
            <v>15248.740703870706</v>
          </cell>
          <cell r="F257">
            <v>2658880.59</v>
          </cell>
          <cell r="G257">
            <v>15569.951338057037</v>
          </cell>
          <cell r="H257">
            <v>377240.18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2209.0541664226739</v>
          </cell>
          <cell r="O257">
            <v>0</v>
          </cell>
          <cell r="P257">
            <v>0</v>
          </cell>
          <cell r="Q257">
            <v>0</v>
          </cell>
          <cell r="R257">
            <v>6675</v>
          </cell>
          <cell r="S257">
            <v>0</v>
          </cell>
          <cell r="T257">
            <v>0</v>
          </cell>
          <cell r="U257">
            <v>73037.600000000006</v>
          </cell>
          <cell r="V257">
            <v>192.49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33305.56</v>
          </cell>
          <cell r="AB257">
            <v>1916.7</v>
          </cell>
          <cell r="AC257">
            <v>5005.12</v>
          </cell>
          <cell r="AD257">
            <v>0</v>
          </cell>
          <cell r="AE257">
            <v>1100</v>
          </cell>
          <cell r="AF257">
            <v>139.9</v>
          </cell>
          <cell r="AG257">
            <v>975</v>
          </cell>
          <cell r="AH257">
            <v>15281.53</v>
          </cell>
          <cell r="AI257">
            <v>6719.75</v>
          </cell>
          <cell r="AJ257">
            <v>5552.44</v>
          </cell>
          <cell r="AK257">
            <v>149901.09</v>
          </cell>
          <cell r="AL257">
            <v>877.79522164314585</v>
          </cell>
          <cell r="AM257">
            <v>1426026.11</v>
          </cell>
          <cell r="AN257">
            <v>12367.43</v>
          </cell>
          <cell r="AO257">
            <v>143015.96</v>
          </cell>
          <cell r="AP257">
            <v>0</v>
          </cell>
          <cell r="AQ257">
            <v>0</v>
          </cell>
          <cell r="AR257">
            <v>0</v>
          </cell>
          <cell r="AS257">
            <v>70720.649999999994</v>
          </cell>
          <cell r="AT257">
            <v>0</v>
          </cell>
          <cell r="AU257">
            <v>0</v>
          </cell>
          <cell r="AV257">
            <v>5291.81</v>
          </cell>
          <cell r="AW257">
            <v>0</v>
          </cell>
          <cell r="AX257">
            <v>15920</v>
          </cell>
          <cell r="AY257">
            <v>0</v>
          </cell>
          <cell r="AZ257">
            <v>0</v>
          </cell>
          <cell r="BA257">
            <v>59438.22</v>
          </cell>
          <cell r="BB257">
            <v>0</v>
          </cell>
          <cell r="BC257">
            <v>18070.650000000001</v>
          </cell>
          <cell r="BD257">
            <v>0</v>
          </cell>
          <cell r="BE257">
            <v>626.30999999999995</v>
          </cell>
          <cell r="BF257">
            <v>151158.14000000001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1902635.2799999998</v>
          </cell>
          <cell r="BM257">
            <v>11141.507758974059</v>
          </cell>
          <cell r="BN257">
            <v>24602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24602</v>
          </cell>
          <cell r="BT257">
            <v>0</v>
          </cell>
          <cell r="BU257">
            <v>0</v>
          </cell>
          <cell r="BV257">
            <v>135874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36701</v>
          </cell>
          <cell r="CB257">
            <v>866</v>
          </cell>
          <cell r="CC257">
            <v>0</v>
          </cell>
          <cell r="CD257">
            <v>10867</v>
          </cell>
          <cell r="CE257">
            <v>7351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8941.6200000000008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3685.42</v>
          </cell>
          <cell r="DW257">
            <v>228888.04</v>
          </cell>
          <cell r="DX257">
            <v>1340.3293318498568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216</v>
          </cell>
          <cell r="EO257">
            <v>0</v>
          </cell>
          <cell r="EP257">
            <v>0</v>
          </cell>
          <cell r="EQ257">
            <v>0</v>
          </cell>
          <cell r="ER257">
            <v>216</v>
          </cell>
          <cell r="ES257">
            <v>1.2648591673010483</v>
          </cell>
          <cell r="ET257">
            <v>322600.65999999997</v>
          </cell>
          <cell r="EU257">
            <v>1889.0944545294842</v>
          </cell>
        </row>
        <row r="258">
          <cell r="A258" t="str">
            <v>27019</v>
          </cell>
          <cell r="B258" t="str">
            <v>Carbonado</v>
          </cell>
          <cell r="C258">
            <v>170.10999999999999</v>
          </cell>
          <cell r="D258">
            <v>1903431.09</v>
          </cell>
          <cell r="E258">
            <v>11189.413262006938</v>
          </cell>
          <cell r="F258">
            <v>1930485.23</v>
          </cell>
          <cell r="G258">
            <v>11348.452354358946</v>
          </cell>
          <cell r="H258">
            <v>408623.04</v>
          </cell>
          <cell r="I258">
            <v>0</v>
          </cell>
          <cell r="J258">
            <v>0</v>
          </cell>
          <cell r="K258">
            <v>41711.199999999997</v>
          </cell>
          <cell r="L258">
            <v>0</v>
          </cell>
          <cell r="M258">
            <v>0</v>
          </cell>
          <cell r="N258">
            <v>2647.3119746046677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20470.45</v>
          </cell>
          <cell r="AB258">
            <v>0</v>
          </cell>
          <cell r="AC258">
            <v>7089.44</v>
          </cell>
          <cell r="AD258">
            <v>131.41999999999999</v>
          </cell>
          <cell r="AE258">
            <v>38.520000000000003</v>
          </cell>
          <cell r="AF258">
            <v>283.64</v>
          </cell>
          <cell r="AG258">
            <v>14382.99</v>
          </cell>
          <cell r="AH258">
            <v>0</v>
          </cell>
          <cell r="AI258">
            <v>10950.25</v>
          </cell>
          <cell r="AJ258">
            <v>0</v>
          </cell>
          <cell r="AK258">
            <v>53346.71</v>
          </cell>
          <cell r="AL258">
            <v>313.60125800952329</v>
          </cell>
          <cell r="AM258">
            <v>900702.97</v>
          </cell>
          <cell r="AN258">
            <v>11706.49</v>
          </cell>
          <cell r="AO258">
            <v>101392.28</v>
          </cell>
          <cell r="AP258">
            <v>0</v>
          </cell>
          <cell r="AQ258">
            <v>0</v>
          </cell>
          <cell r="AR258">
            <v>0</v>
          </cell>
          <cell r="AS258">
            <v>93382.78</v>
          </cell>
          <cell r="AT258">
            <v>0</v>
          </cell>
          <cell r="AU258">
            <v>0</v>
          </cell>
          <cell r="AV258">
            <v>10387.370000000001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55143.05</v>
          </cell>
          <cell r="BB258">
            <v>8762.8700000000008</v>
          </cell>
          <cell r="BC258">
            <v>10074.379999999999</v>
          </cell>
          <cell r="BD258">
            <v>0</v>
          </cell>
          <cell r="BE258">
            <v>723.15</v>
          </cell>
          <cell r="BF258">
            <v>74634.87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1266910.21</v>
          </cell>
          <cell r="BM258">
            <v>7447.5939686085476</v>
          </cell>
          <cell r="BN258">
            <v>17755.02</v>
          </cell>
          <cell r="BO258">
            <v>0</v>
          </cell>
          <cell r="BP258">
            <v>0</v>
          </cell>
          <cell r="BQ258">
            <v>568.79999999999995</v>
          </cell>
          <cell r="BR258">
            <v>433.8</v>
          </cell>
          <cell r="BS258">
            <v>18757.62</v>
          </cell>
          <cell r="BT258">
            <v>0</v>
          </cell>
          <cell r="BU258">
            <v>0</v>
          </cell>
          <cell r="BV258">
            <v>86258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35242.050000000003</v>
          </cell>
          <cell r="CB258">
            <v>0</v>
          </cell>
          <cell r="CC258">
            <v>0</v>
          </cell>
          <cell r="CD258">
            <v>0</v>
          </cell>
          <cell r="CE258">
            <v>9996.57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9639.83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159894.06999999998</v>
          </cell>
          <cell r="DX258">
            <v>939.94515313620593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647082.66</v>
          </cell>
          <cell r="EU258">
            <v>3803.9072364940339</v>
          </cell>
        </row>
        <row r="259">
          <cell r="A259" t="str">
            <v>13151</v>
          </cell>
          <cell r="B259" t="str">
            <v>Coulee-Hartline</v>
          </cell>
          <cell r="C259">
            <v>167.4</v>
          </cell>
          <cell r="D259">
            <v>2651257.83</v>
          </cell>
          <cell r="E259">
            <v>15837.860394265233</v>
          </cell>
          <cell r="F259">
            <v>2867559.47</v>
          </cell>
          <cell r="G259">
            <v>17129.984886499402</v>
          </cell>
          <cell r="H259">
            <v>378417.84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2260.5605734767028</v>
          </cell>
          <cell r="O259">
            <v>0</v>
          </cell>
          <cell r="P259">
            <v>0</v>
          </cell>
          <cell r="Q259">
            <v>0</v>
          </cell>
          <cell r="R259">
            <v>3600</v>
          </cell>
          <cell r="S259">
            <v>0</v>
          </cell>
          <cell r="T259">
            <v>0</v>
          </cell>
          <cell r="U259">
            <v>0</v>
          </cell>
          <cell r="V259">
            <v>30.25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33207.35</v>
          </cell>
          <cell r="AB259">
            <v>0</v>
          </cell>
          <cell r="AC259">
            <v>14306.5</v>
          </cell>
          <cell r="AD259">
            <v>0</v>
          </cell>
          <cell r="AE259">
            <v>210</v>
          </cell>
          <cell r="AF259">
            <v>25</v>
          </cell>
          <cell r="AG259">
            <v>695</v>
          </cell>
          <cell r="AH259">
            <v>53.93</v>
          </cell>
          <cell r="AI259">
            <v>13441.53</v>
          </cell>
          <cell r="AJ259">
            <v>0</v>
          </cell>
          <cell r="AK259">
            <v>65569.56</v>
          </cell>
          <cell r="AL259">
            <v>391.6939068100358</v>
          </cell>
          <cell r="AM259">
            <v>1409116.53</v>
          </cell>
          <cell r="AN259">
            <v>11129.25</v>
          </cell>
          <cell r="AO259">
            <v>88146.07</v>
          </cell>
          <cell r="AP259">
            <v>0</v>
          </cell>
          <cell r="AQ259">
            <v>0</v>
          </cell>
          <cell r="AR259">
            <v>0</v>
          </cell>
          <cell r="AS259">
            <v>89838.12</v>
          </cell>
          <cell r="AT259">
            <v>0</v>
          </cell>
          <cell r="AU259">
            <v>0</v>
          </cell>
          <cell r="AV259">
            <v>14477.33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59370.15</v>
          </cell>
          <cell r="BB259">
            <v>0</v>
          </cell>
          <cell r="BC259">
            <v>11660.4</v>
          </cell>
          <cell r="BD259">
            <v>0</v>
          </cell>
          <cell r="BE259">
            <v>1885.33</v>
          </cell>
          <cell r="BF259">
            <v>256054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1941677.1800000002</v>
          </cell>
          <cell r="BM259">
            <v>11599.027359617683</v>
          </cell>
          <cell r="BN259">
            <v>347.78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347.78</v>
          </cell>
          <cell r="BT259">
            <v>0</v>
          </cell>
          <cell r="BU259">
            <v>0</v>
          </cell>
          <cell r="BV259">
            <v>133878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38204</v>
          </cell>
          <cell r="CB259">
            <v>2363</v>
          </cell>
          <cell r="CC259">
            <v>0</v>
          </cell>
          <cell r="CD259">
            <v>63586.97</v>
          </cell>
          <cell r="CE259">
            <v>31194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30773.98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8006.81</v>
          </cell>
          <cell r="DF259">
            <v>4156.76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312511.3</v>
          </cell>
          <cell r="DX259">
            <v>1866.853643966547</v>
          </cell>
          <cell r="DY259">
            <v>161992.75</v>
          </cell>
          <cell r="DZ259">
            <v>3753.42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3637.42</v>
          </cell>
          <cell r="EO259">
            <v>0</v>
          </cell>
          <cell r="EP259">
            <v>0</v>
          </cell>
          <cell r="EQ259">
            <v>0</v>
          </cell>
          <cell r="ER259">
            <v>169383.59000000003</v>
          </cell>
          <cell r="ES259">
            <v>1011.849402628435</v>
          </cell>
          <cell r="ET259">
            <v>471354.58</v>
          </cell>
          <cell r="EU259">
            <v>2815.7382317801671</v>
          </cell>
        </row>
        <row r="260">
          <cell r="A260" t="str">
            <v>14099</v>
          </cell>
          <cell r="B260" t="str">
            <v>Cosmopolis</v>
          </cell>
          <cell r="C260">
            <v>167.28</v>
          </cell>
          <cell r="D260">
            <v>1969848.3</v>
          </cell>
          <cell r="E260">
            <v>11775.755021520803</v>
          </cell>
          <cell r="F260">
            <v>1961352.74</v>
          </cell>
          <cell r="G260">
            <v>11724.96855571497</v>
          </cell>
          <cell r="H260">
            <v>473188.96</v>
          </cell>
          <cell r="I260">
            <v>0</v>
          </cell>
          <cell r="J260">
            <v>0</v>
          </cell>
          <cell r="K260">
            <v>28877.59</v>
          </cell>
          <cell r="L260">
            <v>0</v>
          </cell>
          <cell r="M260">
            <v>0</v>
          </cell>
          <cell r="N260">
            <v>3001.3543161166908</v>
          </cell>
          <cell r="O260">
            <v>4826.71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7413.29</v>
          </cell>
          <cell r="W260">
            <v>0</v>
          </cell>
          <cell r="X260">
            <v>0</v>
          </cell>
          <cell r="Y260">
            <v>0</v>
          </cell>
          <cell r="Z260">
            <v>585</v>
          </cell>
          <cell r="AA260">
            <v>30548.93</v>
          </cell>
          <cell r="AB260">
            <v>0</v>
          </cell>
          <cell r="AC260">
            <v>2542.4699999999998</v>
          </cell>
          <cell r="AD260">
            <v>0</v>
          </cell>
          <cell r="AE260">
            <v>4923.55</v>
          </cell>
          <cell r="AF260">
            <v>71.11</v>
          </cell>
          <cell r="AG260">
            <v>2010</v>
          </cell>
          <cell r="AH260">
            <v>0</v>
          </cell>
          <cell r="AI260">
            <v>3478.69</v>
          </cell>
          <cell r="AJ260">
            <v>225.27</v>
          </cell>
          <cell r="AK260">
            <v>56625.020000000004</v>
          </cell>
          <cell r="AL260">
            <v>338.50442372070779</v>
          </cell>
          <cell r="AM260">
            <v>860542.95</v>
          </cell>
          <cell r="AN260">
            <v>9346.0400000000009</v>
          </cell>
          <cell r="AO260">
            <v>98761.68</v>
          </cell>
          <cell r="AP260">
            <v>0</v>
          </cell>
          <cell r="AQ260">
            <v>0</v>
          </cell>
          <cell r="AR260">
            <v>0</v>
          </cell>
          <cell r="AS260">
            <v>91751.16</v>
          </cell>
          <cell r="AT260">
            <v>0</v>
          </cell>
          <cell r="AU260">
            <v>0</v>
          </cell>
          <cell r="AV260">
            <v>16338.39</v>
          </cell>
          <cell r="AW260">
            <v>0</v>
          </cell>
          <cell r="AX260">
            <v>3925.22</v>
          </cell>
          <cell r="AY260">
            <v>0</v>
          </cell>
          <cell r="AZ260">
            <v>0</v>
          </cell>
          <cell r="BA260">
            <v>60498.59</v>
          </cell>
          <cell r="BB260">
            <v>0</v>
          </cell>
          <cell r="BC260">
            <v>0</v>
          </cell>
          <cell r="BD260">
            <v>0</v>
          </cell>
          <cell r="BE260">
            <v>2295.09</v>
          </cell>
          <cell r="BF260">
            <v>56111.24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1199570.3599999999</v>
          </cell>
          <cell r="BM260">
            <v>7171.032759445241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4392.3100000000004</v>
          </cell>
          <cell r="BS260">
            <v>4392.3100000000004</v>
          </cell>
          <cell r="BT260">
            <v>0</v>
          </cell>
          <cell r="BU260">
            <v>0</v>
          </cell>
          <cell r="BV260">
            <v>85102</v>
          </cell>
          <cell r="BW260">
            <v>0</v>
          </cell>
          <cell r="BX260">
            <v>0</v>
          </cell>
          <cell r="BY260">
            <v>0</v>
          </cell>
          <cell r="BZ260">
            <v>2062.89</v>
          </cell>
          <cell r="CA260">
            <v>0</v>
          </cell>
          <cell r="CB260">
            <v>0</v>
          </cell>
          <cell r="CC260">
            <v>0</v>
          </cell>
          <cell r="CD260">
            <v>43339.040000000001</v>
          </cell>
          <cell r="CE260">
            <v>12442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31717.87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8178.79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2405.91</v>
          </cell>
          <cell r="DW260">
            <v>189640.81</v>
          </cell>
          <cell r="DX260">
            <v>1133.6729435676709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13450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13450</v>
          </cell>
          <cell r="ES260">
            <v>80.40411286465806</v>
          </cell>
          <cell r="ET260">
            <v>241151</v>
          </cell>
          <cell r="EU260">
            <v>1441.6009086561453</v>
          </cell>
        </row>
        <row r="261">
          <cell r="A261" t="str">
            <v>10065</v>
          </cell>
          <cell r="B261" t="str">
            <v>Orient</v>
          </cell>
          <cell r="C261">
            <v>162.36000000000001</v>
          </cell>
          <cell r="D261">
            <v>1410796.26</v>
          </cell>
          <cell r="E261">
            <v>8689.3093126385811</v>
          </cell>
          <cell r="F261">
            <v>1648850.62</v>
          </cell>
          <cell r="G261">
            <v>10155.522419315103</v>
          </cell>
          <cell r="H261">
            <v>41708.839999999997</v>
          </cell>
          <cell r="I261">
            <v>0</v>
          </cell>
          <cell r="J261">
            <v>50.95</v>
          </cell>
          <cell r="K261">
            <v>4859.3500000000004</v>
          </cell>
          <cell r="L261">
            <v>0</v>
          </cell>
          <cell r="M261">
            <v>0</v>
          </cell>
          <cell r="N261">
            <v>287.13439270756339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52.8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6631.66</v>
          </cell>
          <cell r="AB261">
            <v>0</v>
          </cell>
          <cell r="AC261">
            <v>2522.3200000000002</v>
          </cell>
          <cell r="AD261">
            <v>0</v>
          </cell>
          <cell r="AE261">
            <v>829.09</v>
          </cell>
          <cell r="AF261">
            <v>151</v>
          </cell>
          <cell r="AG261">
            <v>0</v>
          </cell>
          <cell r="AH261">
            <v>0</v>
          </cell>
          <cell r="AI261">
            <v>1922.16</v>
          </cell>
          <cell r="AJ261">
            <v>4421.96</v>
          </cell>
          <cell r="AK261">
            <v>16530.990000000002</v>
          </cell>
          <cell r="AL261">
            <v>101.81688839615668</v>
          </cell>
          <cell r="AM261">
            <v>748617.26</v>
          </cell>
          <cell r="AN261">
            <v>2209.39</v>
          </cell>
          <cell r="AO261">
            <v>50887.44</v>
          </cell>
          <cell r="AP261">
            <v>0</v>
          </cell>
          <cell r="AQ261">
            <v>0</v>
          </cell>
          <cell r="AR261">
            <v>840</v>
          </cell>
          <cell r="AS261">
            <v>17129.11</v>
          </cell>
          <cell r="AT261">
            <v>0</v>
          </cell>
          <cell r="AU261">
            <v>0</v>
          </cell>
          <cell r="AV261">
            <v>27074.12</v>
          </cell>
          <cell r="AW261">
            <v>0</v>
          </cell>
          <cell r="AX261">
            <v>35505.269999999997</v>
          </cell>
          <cell r="AY261">
            <v>0</v>
          </cell>
          <cell r="AZ261">
            <v>0</v>
          </cell>
          <cell r="BA261">
            <v>32527.67</v>
          </cell>
          <cell r="BB261">
            <v>1519.24</v>
          </cell>
          <cell r="BC261">
            <v>8766.02</v>
          </cell>
          <cell r="BD261">
            <v>0</v>
          </cell>
          <cell r="BE261">
            <v>844.96</v>
          </cell>
          <cell r="BF261">
            <v>365707.29</v>
          </cell>
          <cell r="BG261">
            <v>33139.64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1324767.4099999999</v>
          </cell>
          <cell r="BM261">
            <v>8159.4445060359685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61298.3</v>
          </cell>
          <cell r="BS261">
            <v>61298.3</v>
          </cell>
          <cell r="BT261">
            <v>0</v>
          </cell>
          <cell r="BU261">
            <v>0</v>
          </cell>
          <cell r="BV261">
            <v>68717.3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14308</v>
          </cell>
          <cell r="CB261">
            <v>0</v>
          </cell>
          <cell r="CC261">
            <v>0</v>
          </cell>
          <cell r="CD261">
            <v>55143.06</v>
          </cell>
          <cell r="CE261">
            <v>15352.08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19078.98</v>
          </cell>
          <cell r="CR261">
            <v>12128.39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5771.12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2219.85</v>
          </cell>
          <cell r="DW261">
            <v>254017.08000000002</v>
          </cell>
          <cell r="DX261">
            <v>1564.529933481153</v>
          </cell>
          <cell r="DY261">
            <v>6916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6916</v>
          </cell>
          <cell r="ES261">
            <v>42.596698694259665</v>
          </cell>
          <cell r="ET261">
            <v>288163.21000000002</v>
          </cell>
          <cell r="EU261">
            <v>1774.8411554570091</v>
          </cell>
        </row>
        <row r="262">
          <cell r="A262" t="str">
            <v>20400</v>
          </cell>
          <cell r="B262" t="str">
            <v>Trout Lake</v>
          </cell>
          <cell r="C262">
            <v>162.33333333333334</v>
          </cell>
          <cell r="D262">
            <v>2543361.29</v>
          </cell>
          <cell r="E262">
            <v>15667.523347022587</v>
          </cell>
          <cell r="F262">
            <v>2611852.4700000002</v>
          </cell>
          <cell r="G262">
            <v>16089.440266940452</v>
          </cell>
          <cell r="H262">
            <v>209574.55</v>
          </cell>
          <cell r="I262">
            <v>0</v>
          </cell>
          <cell r="J262">
            <v>0</v>
          </cell>
          <cell r="K262">
            <v>13355.31</v>
          </cell>
          <cell r="L262">
            <v>0</v>
          </cell>
          <cell r="M262">
            <v>27.19</v>
          </cell>
          <cell r="N262">
            <v>1373.4520533880902</v>
          </cell>
          <cell r="O262">
            <v>9591.61</v>
          </cell>
          <cell r="P262">
            <v>1500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1283.3800000000001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2174.83</v>
          </cell>
          <cell r="AD262">
            <v>0</v>
          </cell>
          <cell r="AE262">
            <v>1320.29</v>
          </cell>
          <cell r="AF262">
            <v>20</v>
          </cell>
          <cell r="AG262">
            <v>1820.37</v>
          </cell>
          <cell r="AH262">
            <v>10368.9</v>
          </cell>
          <cell r="AI262">
            <v>1257.97</v>
          </cell>
          <cell r="AJ262">
            <v>0</v>
          </cell>
          <cell r="AK262">
            <v>29337.35</v>
          </cell>
          <cell r="AL262">
            <v>180.72289527720739</v>
          </cell>
          <cell r="AM262">
            <v>1385037.42</v>
          </cell>
          <cell r="AN262">
            <v>26220.68</v>
          </cell>
          <cell r="AO262">
            <v>94021.36</v>
          </cell>
          <cell r="AP262">
            <v>16775.060000000001</v>
          </cell>
          <cell r="AQ262">
            <v>0</v>
          </cell>
          <cell r="AR262">
            <v>5000</v>
          </cell>
          <cell r="AS262">
            <v>155182.29999999999</v>
          </cell>
          <cell r="AT262">
            <v>0</v>
          </cell>
          <cell r="AU262">
            <v>2986.23</v>
          </cell>
          <cell r="AV262">
            <v>9218.15</v>
          </cell>
          <cell r="AW262">
            <v>0</v>
          </cell>
          <cell r="AX262">
            <v>56871.93</v>
          </cell>
          <cell r="AY262">
            <v>0</v>
          </cell>
          <cell r="AZ262">
            <v>0</v>
          </cell>
          <cell r="BA262">
            <v>54813.41</v>
          </cell>
          <cell r="BB262">
            <v>0</v>
          </cell>
          <cell r="BC262">
            <v>18441.96</v>
          </cell>
          <cell r="BD262">
            <v>0</v>
          </cell>
          <cell r="BE262">
            <v>0</v>
          </cell>
          <cell r="BF262">
            <v>66871.600000000006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1891440.0999999999</v>
          </cell>
          <cell r="BM262">
            <v>11651.581724845993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7.62</v>
          </cell>
          <cell r="BS262">
            <v>7.62</v>
          </cell>
          <cell r="BT262">
            <v>13868</v>
          </cell>
          <cell r="BU262">
            <v>0</v>
          </cell>
          <cell r="BV262">
            <v>135765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260365</v>
          </cell>
          <cell r="CB262">
            <v>0</v>
          </cell>
          <cell r="CC262">
            <v>0</v>
          </cell>
          <cell r="CD262">
            <v>14197.24</v>
          </cell>
          <cell r="CE262">
            <v>38801.99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463004.85</v>
          </cell>
          <cell r="DX262">
            <v>2852.1859342915809</v>
          </cell>
          <cell r="DY262">
            <v>3730.87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1382.25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5113.12</v>
          </cell>
          <cell r="ES262">
            <v>31.497659137576999</v>
          </cell>
          <cell r="ET262">
            <v>283251.09000000003</v>
          </cell>
          <cell r="EU262">
            <v>1744.8732443531828</v>
          </cell>
        </row>
        <row r="263">
          <cell r="A263" t="str">
            <v>19400</v>
          </cell>
          <cell r="B263" t="str">
            <v>Thorp</v>
          </cell>
          <cell r="C263">
            <v>150.22333333333333</v>
          </cell>
          <cell r="D263">
            <v>2951062.23</v>
          </cell>
          <cell r="E263">
            <v>19644.499722635188</v>
          </cell>
          <cell r="F263">
            <v>2958333.82</v>
          </cell>
          <cell r="G263">
            <v>19692.904919342312</v>
          </cell>
          <cell r="H263">
            <v>499717.2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3326.4952182306347</v>
          </cell>
          <cell r="O263">
            <v>872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2385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22746.2</v>
          </cell>
          <cell r="AB263">
            <v>1669.9</v>
          </cell>
          <cell r="AC263">
            <v>6400.01</v>
          </cell>
          <cell r="AD263">
            <v>0</v>
          </cell>
          <cell r="AE263">
            <v>2562.7800000000002</v>
          </cell>
          <cell r="AF263">
            <v>9474.4699999999993</v>
          </cell>
          <cell r="AG263">
            <v>0</v>
          </cell>
          <cell r="AH263">
            <v>0</v>
          </cell>
          <cell r="AI263">
            <v>5091.6000000000004</v>
          </cell>
          <cell r="AJ263">
            <v>0</v>
          </cell>
          <cell r="AK263">
            <v>51201.96</v>
          </cell>
          <cell r="AL263">
            <v>340.83892870614864</v>
          </cell>
          <cell r="AM263">
            <v>1370082.84</v>
          </cell>
          <cell r="AN263">
            <v>22816.65</v>
          </cell>
          <cell r="AO263">
            <v>80673.72</v>
          </cell>
          <cell r="AP263">
            <v>0</v>
          </cell>
          <cell r="AQ263">
            <v>0</v>
          </cell>
          <cell r="AR263">
            <v>0</v>
          </cell>
          <cell r="AS263">
            <v>119769</v>
          </cell>
          <cell r="AT263">
            <v>0</v>
          </cell>
          <cell r="AU263">
            <v>0</v>
          </cell>
          <cell r="AV263">
            <v>12105.06</v>
          </cell>
          <cell r="AW263">
            <v>0</v>
          </cell>
          <cell r="AX263">
            <v>5910</v>
          </cell>
          <cell r="AY263">
            <v>0</v>
          </cell>
          <cell r="AZ263">
            <v>0</v>
          </cell>
          <cell r="BA263">
            <v>51557.06</v>
          </cell>
          <cell r="BB263">
            <v>0</v>
          </cell>
          <cell r="BC263">
            <v>17455.689999999999</v>
          </cell>
          <cell r="BD263">
            <v>0</v>
          </cell>
          <cell r="BE263">
            <v>1601.75</v>
          </cell>
          <cell r="BF263">
            <v>51516.87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1733488.6400000001</v>
          </cell>
          <cell r="BM263">
            <v>11539.410033949454</v>
          </cell>
          <cell r="BN263">
            <v>19.34</v>
          </cell>
          <cell r="BO263">
            <v>0</v>
          </cell>
          <cell r="BP263">
            <v>0</v>
          </cell>
          <cell r="BQ263">
            <v>0</v>
          </cell>
          <cell r="BR263">
            <v>11701.22</v>
          </cell>
          <cell r="BS263">
            <v>11720.56</v>
          </cell>
          <cell r="BT263">
            <v>0</v>
          </cell>
          <cell r="BU263">
            <v>0</v>
          </cell>
          <cell r="BV263">
            <v>135095</v>
          </cell>
          <cell r="BW263">
            <v>0</v>
          </cell>
          <cell r="BX263">
            <v>0</v>
          </cell>
          <cell r="BY263">
            <v>0</v>
          </cell>
          <cell r="BZ263">
            <v>4120</v>
          </cell>
          <cell r="CA263">
            <v>37190</v>
          </cell>
          <cell r="CB263">
            <v>0</v>
          </cell>
          <cell r="CC263">
            <v>0</v>
          </cell>
          <cell r="CD263">
            <v>17452</v>
          </cell>
          <cell r="CE263">
            <v>12855.61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23493.9</v>
          </cell>
          <cell r="CR263">
            <v>410589.22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19500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1909.73</v>
          </cell>
          <cell r="DW263">
            <v>673926.02</v>
          </cell>
          <cell r="DX263">
            <v>4486.1607384560766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393307.53</v>
          </cell>
          <cell r="EU263">
            <v>2618.1520624847453</v>
          </cell>
        </row>
        <row r="264">
          <cell r="A264" t="str">
            <v>14117</v>
          </cell>
          <cell r="B264" t="str">
            <v>Wishkah Valley</v>
          </cell>
          <cell r="C264">
            <v>144.69444444444443</v>
          </cell>
          <cell r="D264">
            <v>2400273.9500000002</v>
          </cell>
          <cell r="E264">
            <v>16588.570205413711</v>
          </cell>
          <cell r="F264">
            <v>2531450.92</v>
          </cell>
          <cell r="G264">
            <v>17495.14937991937</v>
          </cell>
          <cell r="H264">
            <v>241094.27</v>
          </cell>
          <cell r="I264">
            <v>0</v>
          </cell>
          <cell r="J264">
            <v>0</v>
          </cell>
          <cell r="K264">
            <v>59311.59</v>
          </cell>
          <cell r="L264">
            <v>555145.37</v>
          </cell>
          <cell r="M264">
            <v>0</v>
          </cell>
          <cell r="N264">
            <v>5912.813261662508</v>
          </cell>
          <cell r="O264">
            <v>315.52</v>
          </cell>
          <cell r="P264">
            <v>0</v>
          </cell>
          <cell r="Q264">
            <v>0</v>
          </cell>
          <cell r="R264">
            <v>1970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24367.279999999999</v>
          </cell>
          <cell r="AB264">
            <v>0</v>
          </cell>
          <cell r="AC264">
            <v>3155.26</v>
          </cell>
          <cell r="AD264">
            <v>0</v>
          </cell>
          <cell r="AE264">
            <v>6036.83</v>
          </cell>
          <cell r="AF264">
            <v>99</v>
          </cell>
          <cell r="AG264">
            <v>0</v>
          </cell>
          <cell r="AH264">
            <v>26303.83</v>
          </cell>
          <cell r="AI264">
            <v>0</v>
          </cell>
          <cell r="AJ264">
            <v>311.52999999999997</v>
          </cell>
          <cell r="AK264">
            <v>62559.25</v>
          </cell>
          <cell r="AL264">
            <v>432.35419466308315</v>
          </cell>
          <cell r="AM264">
            <v>855311.88</v>
          </cell>
          <cell r="AN264">
            <v>7036.96</v>
          </cell>
          <cell r="AO264">
            <v>138747.28</v>
          </cell>
          <cell r="AP264">
            <v>0</v>
          </cell>
          <cell r="AQ264">
            <v>0</v>
          </cell>
          <cell r="AR264">
            <v>75575.710000000006</v>
          </cell>
          <cell r="AS264">
            <v>58877.120000000003</v>
          </cell>
          <cell r="AT264">
            <v>0</v>
          </cell>
          <cell r="AU264">
            <v>4381.21</v>
          </cell>
          <cell r="AV264">
            <v>16999.03</v>
          </cell>
          <cell r="AW264">
            <v>0</v>
          </cell>
          <cell r="AX264">
            <v>20700</v>
          </cell>
          <cell r="AY264">
            <v>0</v>
          </cell>
          <cell r="AZ264">
            <v>0</v>
          </cell>
          <cell r="BA264">
            <v>57116.86</v>
          </cell>
          <cell r="BB264">
            <v>1358.8</v>
          </cell>
          <cell r="BC264">
            <v>16717.330000000002</v>
          </cell>
          <cell r="BD264">
            <v>0</v>
          </cell>
          <cell r="BE264">
            <v>720.94</v>
          </cell>
          <cell r="BF264">
            <v>68806.06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1322349.1800000004</v>
          </cell>
          <cell r="BM264">
            <v>9138.9077519677521</v>
          </cell>
          <cell r="BN264">
            <v>52043.32</v>
          </cell>
          <cell r="BO264">
            <v>0</v>
          </cell>
          <cell r="BP264">
            <v>0</v>
          </cell>
          <cell r="BQ264">
            <v>0</v>
          </cell>
          <cell r="BR264">
            <v>3662.39</v>
          </cell>
          <cell r="BS264">
            <v>55705.71</v>
          </cell>
          <cell r="BT264">
            <v>0</v>
          </cell>
          <cell r="BU264">
            <v>0</v>
          </cell>
          <cell r="BV264">
            <v>120712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29001</v>
          </cell>
          <cell r="CB264">
            <v>885</v>
          </cell>
          <cell r="CC264">
            <v>0</v>
          </cell>
          <cell r="CD264">
            <v>18071</v>
          </cell>
          <cell r="CE264">
            <v>12591.67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22195.32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5351.31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4478.25</v>
          </cell>
          <cell r="DW264">
            <v>268991.26</v>
          </cell>
          <cell r="DX264">
            <v>1859.0296333269343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22000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22000</v>
          </cell>
          <cell r="ES264">
            <v>152.04453829909772</v>
          </cell>
          <cell r="ET264">
            <v>387597.37</v>
          </cell>
          <cell r="EU264">
            <v>2678.7301439815706</v>
          </cell>
        </row>
        <row r="265">
          <cell r="A265" t="str">
            <v>24014</v>
          </cell>
          <cell r="B265" t="str">
            <v>Nespelem</v>
          </cell>
          <cell r="C265">
            <v>140.05000000000001</v>
          </cell>
          <cell r="D265">
            <v>3452219.91</v>
          </cell>
          <cell r="E265">
            <v>24649.91010353445</v>
          </cell>
          <cell r="F265">
            <v>3504353.52</v>
          </cell>
          <cell r="G265">
            <v>25022.160085683681</v>
          </cell>
          <cell r="H265">
            <v>14451.62</v>
          </cell>
          <cell r="I265">
            <v>0</v>
          </cell>
          <cell r="J265">
            <v>283.87</v>
          </cell>
          <cell r="K265">
            <v>12.79</v>
          </cell>
          <cell r="L265">
            <v>0</v>
          </cell>
          <cell r="M265">
            <v>0</v>
          </cell>
          <cell r="N265">
            <v>105.30724741163871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11731.41</v>
          </cell>
          <cell r="AB265">
            <v>0</v>
          </cell>
          <cell r="AC265">
            <v>4175.0200000000004</v>
          </cell>
          <cell r="AD265">
            <v>0</v>
          </cell>
          <cell r="AE265">
            <v>50</v>
          </cell>
          <cell r="AF265">
            <v>76</v>
          </cell>
          <cell r="AG265">
            <v>140</v>
          </cell>
          <cell r="AH265">
            <v>0</v>
          </cell>
          <cell r="AI265">
            <v>1040.45</v>
          </cell>
          <cell r="AJ265">
            <v>0</v>
          </cell>
          <cell r="AK265">
            <v>17212.88</v>
          </cell>
          <cell r="AL265">
            <v>122.9052481256694</v>
          </cell>
          <cell r="AM265">
            <v>790062.38</v>
          </cell>
          <cell r="AN265">
            <v>28891.24</v>
          </cell>
          <cell r="AO265">
            <v>274373.59999999998</v>
          </cell>
          <cell r="AP265">
            <v>0</v>
          </cell>
          <cell r="AQ265">
            <v>0</v>
          </cell>
          <cell r="AR265">
            <v>0</v>
          </cell>
          <cell r="AS265">
            <v>135276.54</v>
          </cell>
          <cell r="AT265">
            <v>0</v>
          </cell>
          <cell r="AU265">
            <v>0</v>
          </cell>
          <cell r="AV265">
            <v>48712.12</v>
          </cell>
          <cell r="AW265">
            <v>0</v>
          </cell>
          <cell r="AX265">
            <v>1051.1300000000001</v>
          </cell>
          <cell r="AY265">
            <v>0</v>
          </cell>
          <cell r="AZ265">
            <v>0</v>
          </cell>
          <cell r="BA265">
            <v>47999.8</v>
          </cell>
          <cell r="BB265">
            <v>0</v>
          </cell>
          <cell r="BC265">
            <v>9835.25</v>
          </cell>
          <cell r="BD265">
            <v>0</v>
          </cell>
          <cell r="BE265">
            <v>6345.37</v>
          </cell>
          <cell r="BF265">
            <v>117746.49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1460293.9200000002</v>
          </cell>
          <cell r="BM265">
            <v>10426.946947518743</v>
          </cell>
          <cell r="BN265">
            <v>0</v>
          </cell>
          <cell r="BO265">
            <v>1385527.19</v>
          </cell>
          <cell r="BP265">
            <v>70002</v>
          </cell>
          <cell r="BQ265">
            <v>0</v>
          </cell>
          <cell r="BR265">
            <v>19626.080000000002</v>
          </cell>
          <cell r="BS265">
            <v>1475155.27</v>
          </cell>
          <cell r="BT265">
            <v>0</v>
          </cell>
          <cell r="BU265">
            <v>0</v>
          </cell>
          <cell r="BV265">
            <v>71596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62428.37</v>
          </cell>
          <cell r="CB265">
            <v>0</v>
          </cell>
          <cell r="CC265">
            <v>0</v>
          </cell>
          <cell r="CD265">
            <v>116441.04</v>
          </cell>
          <cell r="CE265">
            <v>13376.99</v>
          </cell>
          <cell r="CF265">
            <v>0</v>
          </cell>
          <cell r="CG265">
            <v>128244.26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5553.68</v>
          </cell>
          <cell r="CQ265">
            <v>72189.89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32760</v>
          </cell>
          <cell r="DB265">
            <v>0</v>
          </cell>
          <cell r="DC265">
            <v>0</v>
          </cell>
          <cell r="DD265">
            <v>25448.22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2003193.72</v>
          </cell>
          <cell r="DX265">
            <v>14303.418207782934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7312.72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1592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8904.7200000000012</v>
          </cell>
          <cell r="ES265">
            <v>63.582434844698327</v>
          </cell>
          <cell r="ET265">
            <v>475987.93</v>
          </cell>
          <cell r="EU265">
            <v>3398.6999642984647</v>
          </cell>
        </row>
        <row r="266">
          <cell r="A266" t="str">
            <v>22204</v>
          </cell>
          <cell r="B266" t="str">
            <v>Harrington</v>
          </cell>
          <cell r="C266">
            <v>122.99999999999999</v>
          </cell>
          <cell r="D266">
            <v>2425302.2400000002</v>
          </cell>
          <cell r="E266">
            <v>19717.904390243908</v>
          </cell>
          <cell r="F266">
            <v>2500446.2999999998</v>
          </cell>
          <cell r="G266">
            <v>20328.831707317073</v>
          </cell>
          <cell r="H266">
            <v>392665.05</v>
          </cell>
          <cell r="I266">
            <v>0</v>
          </cell>
          <cell r="J266">
            <v>1073.0999999999999</v>
          </cell>
          <cell r="K266">
            <v>0</v>
          </cell>
          <cell r="L266">
            <v>0</v>
          </cell>
          <cell r="M266">
            <v>0</v>
          </cell>
          <cell r="N266">
            <v>3201.1231707317074</v>
          </cell>
          <cell r="O266">
            <v>0</v>
          </cell>
          <cell r="P266">
            <v>0</v>
          </cell>
          <cell r="Q266">
            <v>0</v>
          </cell>
          <cell r="R266">
            <v>4540</v>
          </cell>
          <cell r="S266">
            <v>0</v>
          </cell>
          <cell r="T266">
            <v>0</v>
          </cell>
          <cell r="U266">
            <v>0</v>
          </cell>
          <cell r="V266">
            <v>127.65</v>
          </cell>
          <cell r="W266">
            <v>0</v>
          </cell>
          <cell r="X266">
            <v>0</v>
          </cell>
          <cell r="Y266">
            <v>0</v>
          </cell>
          <cell r="Z266">
            <v>3892.23</v>
          </cell>
          <cell r="AA266">
            <v>17690.650000000001</v>
          </cell>
          <cell r="AB266">
            <v>1113.67</v>
          </cell>
          <cell r="AC266">
            <v>4667.3100000000004</v>
          </cell>
          <cell r="AD266">
            <v>0</v>
          </cell>
          <cell r="AE266">
            <v>994</v>
          </cell>
          <cell r="AF266">
            <v>86.99</v>
          </cell>
          <cell r="AG266">
            <v>5</v>
          </cell>
          <cell r="AH266">
            <v>0</v>
          </cell>
          <cell r="AI266">
            <v>2634.25</v>
          </cell>
          <cell r="AJ266">
            <v>3105.78</v>
          </cell>
          <cell r="AK266">
            <v>38857.529999999992</v>
          </cell>
          <cell r="AL266">
            <v>315.91487804878045</v>
          </cell>
          <cell r="AM266">
            <v>1346187.26</v>
          </cell>
          <cell r="AN266">
            <v>10789.14</v>
          </cell>
          <cell r="AO266">
            <v>146180.28</v>
          </cell>
          <cell r="AP266">
            <v>0</v>
          </cell>
          <cell r="AQ266">
            <v>0</v>
          </cell>
          <cell r="AR266">
            <v>0</v>
          </cell>
          <cell r="AS266">
            <v>78625.350000000006</v>
          </cell>
          <cell r="AT266">
            <v>0</v>
          </cell>
          <cell r="AU266">
            <v>0</v>
          </cell>
          <cell r="AV266">
            <v>11255.95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40573.61</v>
          </cell>
          <cell r="BB266">
            <v>0</v>
          </cell>
          <cell r="BC266">
            <v>18837.560000000001</v>
          </cell>
          <cell r="BD266">
            <v>0</v>
          </cell>
          <cell r="BE266">
            <v>2018.48</v>
          </cell>
          <cell r="BF266">
            <v>142558.45000000001</v>
          </cell>
          <cell r="BG266">
            <v>1787.08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1798813.1600000001</v>
          </cell>
          <cell r="BM266">
            <v>14624.49723577236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129457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22340.57</v>
          </cell>
          <cell r="CB266">
            <v>0</v>
          </cell>
          <cell r="CC266">
            <v>0</v>
          </cell>
          <cell r="CD266">
            <v>21546.13</v>
          </cell>
          <cell r="CE266">
            <v>2610.4899999999998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28132.14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37894.89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4235.62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3520.6</v>
          </cell>
          <cell r="DW266">
            <v>249737.44000000003</v>
          </cell>
          <cell r="DX266">
            <v>2030.3856910569111</v>
          </cell>
          <cell r="DY266">
            <v>19300.02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19300.02</v>
          </cell>
          <cell r="ES266">
            <v>156.9107317073171</v>
          </cell>
          <cell r="ET266">
            <v>527050.52</v>
          </cell>
          <cell r="EU266">
            <v>4284.9635772357733</v>
          </cell>
        </row>
        <row r="267">
          <cell r="A267" t="str">
            <v>13167</v>
          </cell>
          <cell r="B267" t="str">
            <v>Wilson Creek</v>
          </cell>
          <cell r="C267">
            <v>119.1</v>
          </cell>
          <cell r="D267">
            <v>2357893.5099999998</v>
          </cell>
          <cell r="E267">
            <v>19797.594542401341</v>
          </cell>
          <cell r="F267">
            <v>2450636.73</v>
          </cell>
          <cell r="G267">
            <v>20576.294962216627</v>
          </cell>
          <cell r="H267">
            <v>184168.49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1546.3349286314021</v>
          </cell>
          <cell r="O267">
            <v>217</v>
          </cell>
          <cell r="P267">
            <v>0</v>
          </cell>
          <cell r="Q267">
            <v>0</v>
          </cell>
          <cell r="R267">
            <v>1735</v>
          </cell>
          <cell r="S267">
            <v>0</v>
          </cell>
          <cell r="T267">
            <v>0</v>
          </cell>
          <cell r="U267">
            <v>0</v>
          </cell>
          <cell r="V267">
            <v>1649.75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34386.74</v>
          </cell>
          <cell r="AB267">
            <v>0</v>
          </cell>
          <cell r="AC267">
            <v>0</v>
          </cell>
          <cell r="AD267">
            <v>0</v>
          </cell>
          <cell r="AE267">
            <v>366.8</v>
          </cell>
          <cell r="AF267">
            <v>3132.35</v>
          </cell>
          <cell r="AG267">
            <v>350</v>
          </cell>
          <cell r="AH267">
            <v>2178.67</v>
          </cell>
          <cell r="AI267">
            <v>298.14999999999998</v>
          </cell>
          <cell r="AJ267">
            <v>0</v>
          </cell>
          <cell r="AK267">
            <v>44314.46</v>
          </cell>
          <cell r="AL267">
            <v>372.07774979009235</v>
          </cell>
          <cell r="AM267">
            <v>1371748.37</v>
          </cell>
          <cell r="AN267">
            <v>6586.18</v>
          </cell>
          <cell r="AO267">
            <v>194229.76000000001</v>
          </cell>
          <cell r="AP267">
            <v>0</v>
          </cell>
          <cell r="AQ267">
            <v>0</v>
          </cell>
          <cell r="AR267">
            <v>0</v>
          </cell>
          <cell r="AS267">
            <v>68918.28</v>
          </cell>
          <cell r="AT267">
            <v>0</v>
          </cell>
          <cell r="AU267">
            <v>2336.34</v>
          </cell>
          <cell r="AV267">
            <v>17139.580000000002</v>
          </cell>
          <cell r="AW267">
            <v>0</v>
          </cell>
          <cell r="AX267">
            <v>5910</v>
          </cell>
          <cell r="AY267">
            <v>0</v>
          </cell>
          <cell r="AZ267">
            <v>0</v>
          </cell>
          <cell r="BA267">
            <v>44048.480000000003</v>
          </cell>
          <cell r="BB267">
            <v>0</v>
          </cell>
          <cell r="BC267">
            <v>18491.82</v>
          </cell>
          <cell r="BD267">
            <v>0</v>
          </cell>
          <cell r="BE267">
            <v>1776.27</v>
          </cell>
          <cell r="BF267">
            <v>179932.48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1911117.5600000003</v>
          </cell>
          <cell r="BM267">
            <v>16046.327120067173</v>
          </cell>
          <cell r="BN267">
            <v>83.95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83.95</v>
          </cell>
          <cell r="BT267">
            <v>0</v>
          </cell>
          <cell r="BU267">
            <v>0</v>
          </cell>
          <cell r="BV267">
            <v>130496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24791</v>
          </cell>
          <cell r="CB267">
            <v>11227</v>
          </cell>
          <cell r="CC267">
            <v>0</v>
          </cell>
          <cell r="CD267">
            <v>34066.199999999997</v>
          </cell>
          <cell r="CE267">
            <v>8008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34291.32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22319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4556.8100000000004</v>
          </cell>
          <cell r="DW267">
            <v>269839.28000000003</v>
          </cell>
          <cell r="DX267">
            <v>2265.6530646515534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41196.94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41196.94</v>
          </cell>
          <cell r="ES267">
            <v>345.90209907640644</v>
          </cell>
          <cell r="ET267">
            <v>399142.93</v>
          </cell>
          <cell r="EU267">
            <v>3351.3260285474394</v>
          </cell>
        </row>
        <row r="268">
          <cell r="A268" t="str">
            <v>38126</v>
          </cell>
          <cell r="B268" t="str">
            <v>Lacrosse</v>
          </cell>
          <cell r="C268">
            <v>115.59</v>
          </cell>
          <cell r="D268">
            <v>2530235.87</v>
          </cell>
          <cell r="E268">
            <v>21889.747123453588</v>
          </cell>
          <cell r="F268">
            <v>2638129.81</v>
          </cell>
          <cell r="G268">
            <v>22823.166450384982</v>
          </cell>
          <cell r="H268">
            <v>446282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3860.9049225711565</v>
          </cell>
          <cell r="O268">
            <v>4649.5</v>
          </cell>
          <cell r="P268">
            <v>0</v>
          </cell>
          <cell r="Q268">
            <v>0</v>
          </cell>
          <cell r="R268">
            <v>4921.3</v>
          </cell>
          <cell r="S268">
            <v>0</v>
          </cell>
          <cell r="T268">
            <v>0</v>
          </cell>
          <cell r="U268">
            <v>0</v>
          </cell>
          <cell r="V268">
            <v>9964.15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34012.239999999998</v>
          </cell>
          <cell r="AB268">
            <v>876</v>
          </cell>
          <cell r="AC268">
            <v>7287.2</v>
          </cell>
          <cell r="AD268">
            <v>0</v>
          </cell>
          <cell r="AE268">
            <v>100</v>
          </cell>
          <cell r="AF268">
            <v>192.4</v>
          </cell>
          <cell r="AG268">
            <v>0</v>
          </cell>
          <cell r="AH268">
            <v>0</v>
          </cell>
          <cell r="AI268">
            <v>6982</v>
          </cell>
          <cell r="AJ268">
            <v>4336.95</v>
          </cell>
          <cell r="AK268">
            <v>73321.739999999991</v>
          </cell>
          <cell r="AL268">
            <v>634.32597975603414</v>
          </cell>
          <cell r="AM268">
            <v>1281248.1299999999</v>
          </cell>
          <cell r="AN268">
            <v>8516.85</v>
          </cell>
          <cell r="AO268">
            <v>98903.28</v>
          </cell>
          <cell r="AP268">
            <v>0</v>
          </cell>
          <cell r="AQ268">
            <v>0</v>
          </cell>
          <cell r="AR268">
            <v>74444.63</v>
          </cell>
          <cell r="AS268">
            <v>53188.66</v>
          </cell>
          <cell r="AT268">
            <v>0</v>
          </cell>
          <cell r="AU268">
            <v>0</v>
          </cell>
          <cell r="AV268">
            <v>15427.64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51643.05</v>
          </cell>
          <cell r="BB268">
            <v>0</v>
          </cell>
          <cell r="BC268">
            <v>17956.900000000001</v>
          </cell>
          <cell r="BD268">
            <v>0</v>
          </cell>
          <cell r="BE268">
            <v>1952.58</v>
          </cell>
          <cell r="BF268">
            <v>245254.62</v>
          </cell>
          <cell r="BG268">
            <v>21770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1870306.3399999999</v>
          </cell>
          <cell r="BM268">
            <v>16180.520287222076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21059</v>
          </cell>
          <cell r="BU268">
            <v>0</v>
          </cell>
          <cell r="BV268">
            <v>123230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22952.11</v>
          </cell>
          <cell r="CB268">
            <v>6569.55</v>
          </cell>
          <cell r="CC268">
            <v>0</v>
          </cell>
          <cell r="CD268">
            <v>20056.71</v>
          </cell>
          <cell r="CE268">
            <v>9311.49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24924.240000000002</v>
          </cell>
          <cell r="CR268">
            <v>17029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3087.63</v>
          </cell>
          <cell r="DW268">
            <v>248219.72999999995</v>
          </cell>
          <cell r="DX268">
            <v>2147.4152608357122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560521.92000000004</v>
          </cell>
          <cell r="EU268">
            <v>4849.2250194653516</v>
          </cell>
        </row>
        <row r="269">
          <cell r="A269" t="str">
            <v>06103</v>
          </cell>
          <cell r="B269" t="str">
            <v>Green Mountain</v>
          </cell>
          <cell r="C269">
            <v>114.77</v>
          </cell>
          <cell r="D269">
            <v>1180970.7</v>
          </cell>
          <cell r="E269">
            <v>10289.890215213034</v>
          </cell>
          <cell r="F269">
            <v>1154647.52</v>
          </cell>
          <cell r="G269">
            <v>10060.534285963231</v>
          </cell>
          <cell r="H269">
            <v>258830.05</v>
          </cell>
          <cell r="I269">
            <v>0</v>
          </cell>
          <cell r="J269">
            <v>0</v>
          </cell>
          <cell r="K269">
            <v>8575.5</v>
          </cell>
          <cell r="L269">
            <v>0</v>
          </cell>
          <cell r="M269">
            <v>0</v>
          </cell>
          <cell r="N269">
            <v>2329.9255031802736</v>
          </cell>
          <cell r="O269">
            <v>11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1404.15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12568.75</v>
          </cell>
          <cell r="AB269">
            <v>0</v>
          </cell>
          <cell r="AC269">
            <v>3466.33</v>
          </cell>
          <cell r="AD269">
            <v>0</v>
          </cell>
          <cell r="AE269">
            <v>4434.53</v>
          </cell>
          <cell r="AF269">
            <v>28</v>
          </cell>
          <cell r="AG269">
            <v>386</v>
          </cell>
          <cell r="AH269">
            <v>11938.31</v>
          </cell>
          <cell r="AI269">
            <v>6780.76</v>
          </cell>
          <cell r="AJ269">
            <v>0</v>
          </cell>
          <cell r="AK269">
            <v>41017.83</v>
          </cell>
          <cell r="AL269">
            <v>357.39156574017602</v>
          </cell>
          <cell r="AM269">
            <v>471364.87</v>
          </cell>
          <cell r="AN269">
            <v>8343.51</v>
          </cell>
          <cell r="AO269">
            <v>8553.76</v>
          </cell>
          <cell r="AP269">
            <v>43035.02</v>
          </cell>
          <cell r="AQ269">
            <v>0</v>
          </cell>
          <cell r="AR269">
            <v>0</v>
          </cell>
          <cell r="AS269">
            <v>62200.32</v>
          </cell>
          <cell r="AT269">
            <v>0</v>
          </cell>
          <cell r="AU269">
            <v>0</v>
          </cell>
          <cell r="AV269">
            <v>7785.74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41254.25</v>
          </cell>
          <cell r="BB269">
            <v>0</v>
          </cell>
          <cell r="BC269">
            <v>8522.33</v>
          </cell>
          <cell r="BD269">
            <v>0</v>
          </cell>
          <cell r="BE269">
            <v>665.72</v>
          </cell>
          <cell r="BF269">
            <v>61653.66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713379.17999999993</v>
          </cell>
          <cell r="BM269">
            <v>6215.7286747407852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11.84</v>
          </cell>
          <cell r="BS269">
            <v>11.84</v>
          </cell>
          <cell r="BT269">
            <v>20977</v>
          </cell>
          <cell r="BU269">
            <v>0</v>
          </cell>
          <cell r="BV269">
            <v>56533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22587</v>
          </cell>
          <cell r="CB269">
            <v>0</v>
          </cell>
          <cell r="CC269">
            <v>0</v>
          </cell>
          <cell r="CD269">
            <v>13981.3</v>
          </cell>
          <cell r="CE269">
            <v>3138.25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11222.21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203.75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128654.35</v>
          </cell>
          <cell r="DX269">
            <v>1120.975429119108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4190.6099999999997</v>
          </cell>
          <cell r="ER269">
            <v>4190.6099999999997</v>
          </cell>
          <cell r="ES269">
            <v>36.513113182887516</v>
          </cell>
          <cell r="ET269">
            <v>143738.38</v>
          </cell>
          <cell r="EU269">
            <v>1252.4037640498389</v>
          </cell>
        </row>
        <row r="270">
          <cell r="A270" t="str">
            <v>20402</v>
          </cell>
          <cell r="B270" t="str">
            <v>Klickitat</v>
          </cell>
          <cell r="C270">
            <v>113.21</v>
          </cell>
          <cell r="D270">
            <v>2176500.19</v>
          </cell>
          <cell r="E270">
            <v>19225.335129405532</v>
          </cell>
          <cell r="F270">
            <v>2232733.42</v>
          </cell>
          <cell r="G270">
            <v>19722.051232223301</v>
          </cell>
          <cell r="H270">
            <v>90066.26</v>
          </cell>
          <cell r="I270">
            <v>0</v>
          </cell>
          <cell r="J270">
            <v>36006.620000000003</v>
          </cell>
          <cell r="K270">
            <v>4698.3999999999996</v>
          </cell>
          <cell r="L270">
            <v>0</v>
          </cell>
          <cell r="M270">
            <v>0</v>
          </cell>
          <cell r="N270">
            <v>1155.1212790389543</v>
          </cell>
          <cell r="O270">
            <v>556.15</v>
          </cell>
          <cell r="P270">
            <v>0</v>
          </cell>
          <cell r="Q270">
            <v>0</v>
          </cell>
          <cell r="R270">
            <v>3388</v>
          </cell>
          <cell r="S270">
            <v>0</v>
          </cell>
          <cell r="T270">
            <v>0</v>
          </cell>
          <cell r="U270">
            <v>0</v>
          </cell>
          <cell r="V270">
            <v>104.85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6748.75</v>
          </cell>
          <cell r="AB270">
            <v>0</v>
          </cell>
          <cell r="AC270">
            <v>7479.68</v>
          </cell>
          <cell r="AD270">
            <v>0</v>
          </cell>
          <cell r="AE270">
            <v>150</v>
          </cell>
          <cell r="AF270">
            <v>92.65</v>
          </cell>
          <cell r="AG270">
            <v>1220</v>
          </cell>
          <cell r="AH270">
            <v>0</v>
          </cell>
          <cell r="AI270">
            <v>1670.27</v>
          </cell>
          <cell r="AJ270">
            <v>0</v>
          </cell>
          <cell r="AK270">
            <v>21410.350000000002</v>
          </cell>
          <cell r="AL270">
            <v>189.12066071901779</v>
          </cell>
          <cell r="AM270">
            <v>1249763.06</v>
          </cell>
          <cell r="AN270">
            <v>17189.03</v>
          </cell>
          <cell r="AO270">
            <v>199799.76</v>
          </cell>
          <cell r="AP270">
            <v>2639.95</v>
          </cell>
          <cell r="AQ270">
            <v>0</v>
          </cell>
          <cell r="AR270">
            <v>18231.39</v>
          </cell>
          <cell r="AS270">
            <v>107248.52</v>
          </cell>
          <cell r="AT270">
            <v>0</v>
          </cell>
          <cell r="AU270">
            <v>0</v>
          </cell>
          <cell r="AV270">
            <v>22220.51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44152.37</v>
          </cell>
          <cell r="BB270">
            <v>0</v>
          </cell>
          <cell r="BC270">
            <v>0</v>
          </cell>
          <cell r="BD270">
            <v>0</v>
          </cell>
          <cell r="BE270">
            <v>1382.77</v>
          </cell>
          <cell r="BF270">
            <v>124270.37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1786897.73</v>
          </cell>
          <cell r="BM270">
            <v>15783.921296705239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5.45</v>
          </cell>
          <cell r="BS270">
            <v>5.45</v>
          </cell>
          <cell r="BT270">
            <v>10655.89</v>
          </cell>
          <cell r="BU270">
            <v>0</v>
          </cell>
          <cell r="BV270">
            <v>94363.73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28535</v>
          </cell>
          <cell r="CB270">
            <v>0</v>
          </cell>
          <cell r="CC270">
            <v>0</v>
          </cell>
          <cell r="CD270">
            <v>56725.02</v>
          </cell>
          <cell r="CE270">
            <v>10466.629999999999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26689.55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2271.5</v>
          </cell>
          <cell r="DW270">
            <v>229712.77</v>
          </cell>
          <cell r="DX270">
            <v>2029.0855048140625</v>
          </cell>
          <cell r="DY270">
            <v>300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48025.56</v>
          </cell>
          <cell r="EH270">
            <v>0</v>
          </cell>
          <cell r="EI270">
            <v>0</v>
          </cell>
          <cell r="EJ270">
            <v>0</v>
          </cell>
          <cell r="EK270">
            <v>5227.5</v>
          </cell>
          <cell r="EL270">
            <v>10388.23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63941.289999999994</v>
          </cell>
          <cell r="ES270">
            <v>564.80249094602948</v>
          </cell>
          <cell r="ET270">
            <v>794077.08</v>
          </cell>
          <cell r="EU270">
            <v>7014.1955657627423</v>
          </cell>
        </row>
        <row r="271">
          <cell r="A271" t="str">
            <v>38324</v>
          </cell>
          <cell r="B271" t="str">
            <v>Oakesdale</v>
          </cell>
          <cell r="C271">
            <v>109.58</v>
          </cell>
          <cell r="D271">
            <v>2328482.54</v>
          </cell>
          <cell r="E271">
            <v>21249.156232889214</v>
          </cell>
          <cell r="F271">
            <v>2402061.4300000002</v>
          </cell>
          <cell r="G271">
            <v>21920.618999817485</v>
          </cell>
          <cell r="H271">
            <v>293925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2682.286913670378</v>
          </cell>
          <cell r="O271">
            <v>200</v>
          </cell>
          <cell r="P271">
            <v>0</v>
          </cell>
          <cell r="Q271">
            <v>0</v>
          </cell>
          <cell r="R271">
            <v>2700</v>
          </cell>
          <cell r="S271">
            <v>0</v>
          </cell>
          <cell r="T271">
            <v>0</v>
          </cell>
          <cell r="U271">
            <v>28909.21</v>
          </cell>
          <cell r="V271">
            <v>165.25</v>
          </cell>
          <cell r="W271">
            <v>0</v>
          </cell>
          <cell r="X271">
            <v>0</v>
          </cell>
          <cell r="Y271">
            <v>4674.21</v>
          </cell>
          <cell r="Z271">
            <v>0</v>
          </cell>
          <cell r="AA271">
            <v>21009.31</v>
          </cell>
          <cell r="AB271">
            <v>0</v>
          </cell>
          <cell r="AC271">
            <v>3852.03</v>
          </cell>
          <cell r="AD271">
            <v>0</v>
          </cell>
          <cell r="AE271">
            <v>942.17</v>
          </cell>
          <cell r="AF271">
            <v>394.58</v>
          </cell>
          <cell r="AG271">
            <v>0</v>
          </cell>
          <cell r="AH271">
            <v>7271.56</v>
          </cell>
          <cell r="AI271">
            <v>670.32</v>
          </cell>
          <cell r="AJ271">
            <v>2740.77</v>
          </cell>
          <cell r="AK271">
            <v>73529.41</v>
          </cell>
          <cell r="AL271">
            <v>671.01122467603579</v>
          </cell>
          <cell r="AM271">
            <v>1293168.77</v>
          </cell>
          <cell r="AN271">
            <v>5907.83</v>
          </cell>
          <cell r="AO271">
            <v>147789.28</v>
          </cell>
          <cell r="AP271">
            <v>0</v>
          </cell>
          <cell r="AQ271">
            <v>0</v>
          </cell>
          <cell r="AR271">
            <v>181.6</v>
          </cell>
          <cell r="AS271">
            <v>51608.19</v>
          </cell>
          <cell r="AT271">
            <v>0</v>
          </cell>
          <cell r="AU271">
            <v>0</v>
          </cell>
          <cell r="AV271">
            <v>12559.13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40451.800000000003</v>
          </cell>
          <cell r="BB271">
            <v>26.3</v>
          </cell>
          <cell r="BC271">
            <v>18088.48</v>
          </cell>
          <cell r="BD271">
            <v>17390.57</v>
          </cell>
          <cell r="BE271">
            <v>1271.6600000000001</v>
          </cell>
          <cell r="BF271">
            <v>237589.36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1826032.9700000002</v>
          </cell>
          <cell r="BM271">
            <v>16663.925625114072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123211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13116.99</v>
          </cell>
          <cell r="CB271">
            <v>0</v>
          </cell>
          <cell r="CC271">
            <v>0</v>
          </cell>
          <cell r="CD271">
            <v>20329.150000000001</v>
          </cell>
          <cell r="CE271">
            <v>26912.83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21827.34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3176.74</v>
          </cell>
          <cell r="DW271">
            <v>208574.04999999996</v>
          </cell>
          <cell r="DX271">
            <v>1903.395236356999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364514.85</v>
          </cell>
          <cell r="EU271">
            <v>3326.4724402263187</v>
          </cell>
        </row>
        <row r="272">
          <cell r="A272" t="str">
            <v>22073</v>
          </cell>
          <cell r="B272" t="str">
            <v>Creston</v>
          </cell>
          <cell r="C272">
            <v>102.9711111111111</v>
          </cell>
          <cell r="D272">
            <v>2175163.79</v>
          </cell>
          <cell r="E272">
            <v>21124.019800591323</v>
          </cell>
          <cell r="F272">
            <v>2214495.38</v>
          </cell>
          <cell r="G272">
            <v>21505.987029803397</v>
          </cell>
          <cell r="H272">
            <v>236796.13</v>
          </cell>
          <cell r="I272">
            <v>0</v>
          </cell>
          <cell r="J272">
            <v>2123.25</v>
          </cell>
          <cell r="K272">
            <v>0</v>
          </cell>
          <cell r="L272">
            <v>0</v>
          </cell>
          <cell r="M272">
            <v>0</v>
          </cell>
          <cell r="N272">
            <v>2320.2564041694545</v>
          </cell>
          <cell r="O272">
            <v>0</v>
          </cell>
          <cell r="P272">
            <v>0</v>
          </cell>
          <cell r="Q272">
            <v>0</v>
          </cell>
          <cell r="R272">
            <v>450</v>
          </cell>
          <cell r="S272">
            <v>0</v>
          </cell>
          <cell r="T272">
            <v>0</v>
          </cell>
          <cell r="U272">
            <v>0</v>
          </cell>
          <cell r="V272">
            <v>166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17385.82</v>
          </cell>
          <cell r="AB272">
            <v>0</v>
          </cell>
          <cell r="AC272">
            <v>2566.5300000000002</v>
          </cell>
          <cell r="AD272">
            <v>0</v>
          </cell>
          <cell r="AE272">
            <v>28.48</v>
          </cell>
          <cell r="AF272">
            <v>123.53</v>
          </cell>
          <cell r="AG272">
            <v>0</v>
          </cell>
          <cell r="AH272">
            <v>0</v>
          </cell>
          <cell r="AI272">
            <v>570.91999999999996</v>
          </cell>
          <cell r="AJ272">
            <v>0</v>
          </cell>
          <cell r="AK272">
            <v>21291.279999999995</v>
          </cell>
          <cell r="AL272">
            <v>206.76944989964821</v>
          </cell>
          <cell r="AM272">
            <v>1251785.26</v>
          </cell>
          <cell r="AN272">
            <v>18410.77</v>
          </cell>
          <cell r="AO272">
            <v>61470.12</v>
          </cell>
          <cell r="AP272">
            <v>0</v>
          </cell>
          <cell r="AQ272">
            <v>0</v>
          </cell>
          <cell r="AR272">
            <v>0</v>
          </cell>
          <cell r="AS272">
            <v>62592.53</v>
          </cell>
          <cell r="AT272">
            <v>0</v>
          </cell>
          <cell r="AU272">
            <v>0</v>
          </cell>
          <cell r="AV272">
            <v>17590.189999999999</v>
          </cell>
          <cell r="AW272">
            <v>0</v>
          </cell>
          <cell r="AX272">
            <v>24820</v>
          </cell>
          <cell r="AY272">
            <v>0</v>
          </cell>
          <cell r="AZ272">
            <v>0</v>
          </cell>
          <cell r="BA272">
            <v>37897.599999999999</v>
          </cell>
          <cell r="BB272">
            <v>969.48</v>
          </cell>
          <cell r="BC272">
            <v>17951.62</v>
          </cell>
          <cell r="BD272">
            <v>0</v>
          </cell>
          <cell r="BE272">
            <v>1554.23</v>
          </cell>
          <cell r="BF272">
            <v>232990.01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1728031.8100000003</v>
          </cell>
          <cell r="BM272">
            <v>16781.7147096273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120914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21308</v>
          </cell>
          <cell r="CB272">
            <v>0</v>
          </cell>
          <cell r="CC272">
            <v>0</v>
          </cell>
          <cell r="CD272">
            <v>27281</v>
          </cell>
          <cell r="CE272">
            <v>9668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23762.76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957.46</v>
          </cell>
          <cell r="DG272">
            <v>0</v>
          </cell>
          <cell r="DH272">
            <v>0</v>
          </cell>
          <cell r="DI272">
            <v>0</v>
          </cell>
          <cell r="DJ272">
            <v>16725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3474.52</v>
          </cell>
          <cell r="DW272">
            <v>224090.74</v>
          </cell>
          <cell r="DX272">
            <v>2176.2486350001082</v>
          </cell>
          <cell r="DY272">
            <v>1115.17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1047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2162.17</v>
          </cell>
          <cell r="ES272">
            <v>20.997831106890825</v>
          </cell>
          <cell r="ET272">
            <v>297225.57</v>
          </cell>
          <cell r="EU272">
            <v>2886.4947342296655</v>
          </cell>
        </row>
        <row r="273">
          <cell r="A273" t="str">
            <v>20203</v>
          </cell>
          <cell r="B273" t="str">
            <v>Bickleton</v>
          </cell>
          <cell r="C273">
            <v>101.11</v>
          </cell>
          <cell r="D273">
            <v>1778453.56</v>
          </cell>
          <cell r="E273">
            <v>17589.294431806942</v>
          </cell>
          <cell r="F273">
            <v>1821826.99</v>
          </cell>
          <cell r="G273">
            <v>18018.267134803678</v>
          </cell>
          <cell r="H273">
            <v>143.77000000000001</v>
          </cell>
          <cell r="I273">
            <v>0</v>
          </cell>
          <cell r="J273">
            <v>0</v>
          </cell>
          <cell r="K273">
            <v>158.76</v>
          </cell>
          <cell r="L273">
            <v>0</v>
          </cell>
          <cell r="M273">
            <v>0</v>
          </cell>
          <cell r="N273">
            <v>2.9920878251409353</v>
          </cell>
          <cell r="O273">
            <v>0</v>
          </cell>
          <cell r="P273">
            <v>0</v>
          </cell>
          <cell r="Q273">
            <v>0</v>
          </cell>
          <cell r="R273">
            <v>1000</v>
          </cell>
          <cell r="S273">
            <v>0</v>
          </cell>
          <cell r="T273">
            <v>0</v>
          </cell>
          <cell r="U273">
            <v>0</v>
          </cell>
          <cell r="V273">
            <v>4090.8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7061.99</v>
          </cell>
          <cell r="AD273">
            <v>0</v>
          </cell>
          <cell r="AE273">
            <v>0</v>
          </cell>
          <cell r="AF273">
            <v>0</v>
          </cell>
          <cell r="AG273">
            <v>9450</v>
          </cell>
          <cell r="AH273">
            <v>0</v>
          </cell>
          <cell r="AI273">
            <v>7264.63</v>
          </cell>
          <cell r="AJ273">
            <v>0</v>
          </cell>
          <cell r="AK273">
            <v>28867.420000000002</v>
          </cell>
          <cell r="AL273">
            <v>285.50509346256553</v>
          </cell>
          <cell r="AM273">
            <v>1234299.22</v>
          </cell>
          <cell r="AN273">
            <v>7213.35</v>
          </cell>
          <cell r="AO273">
            <v>0</v>
          </cell>
          <cell r="AP273">
            <v>2193.8000000000002</v>
          </cell>
          <cell r="AQ273">
            <v>0</v>
          </cell>
          <cell r="AR273">
            <v>0</v>
          </cell>
          <cell r="AS273">
            <v>60173.42</v>
          </cell>
          <cell r="AT273">
            <v>0</v>
          </cell>
          <cell r="AU273">
            <v>0</v>
          </cell>
          <cell r="AV273">
            <v>6336.41</v>
          </cell>
          <cell r="AW273">
            <v>0</v>
          </cell>
          <cell r="AX273">
            <v>12342.18</v>
          </cell>
          <cell r="AY273">
            <v>2527.61</v>
          </cell>
          <cell r="AZ273">
            <v>0</v>
          </cell>
          <cell r="BA273">
            <v>33410.44</v>
          </cell>
          <cell r="BB273">
            <v>942.56</v>
          </cell>
          <cell r="BC273">
            <v>17615.650000000001</v>
          </cell>
          <cell r="BD273">
            <v>0</v>
          </cell>
          <cell r="BE273">
            <v>0</v>
          </cell>
          <cell r="BF273">
            <v>147882.29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1524936.93</v>
          </cell>
          <cell r="BM273">
            <v>15081.959549006033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4.59</v>
          </cell>
          <cell r="BS273">
            <v>4.59</v>
          </cell>
          <cell r="BT273">
            <v>11859.2</v>
          </cell>
          <cell r="BU273">
            <v>0</v>
          </cell>
          <cell r="BV273">
            <v>118964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16966</v>
          </cell>
          <cell r="CB273">
            <v>0</v>
          </cell>
          <cell r="CC273">
            <v>0</v>
          </cell>
          <cell r="CD273">
            <v>11496.98</v>
          </cell>
          <cell r="CE273">
            <v>10726.03</v>
          </cell>
          <cell r="CF273">
            <v>0</v>
          </cell>
          <cell r="CG273">
            <v>97703.31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267720.11000000004</v>
          </cell>
          <cell r="DX273">
            <v>2647.8104045099403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503932.11</v>
          </cell>
          <cell r="EU273">
            <v>4983.9987142715854</v>
          </cell>
        </row>
        <row r="274">
          <cell r="A274">
            <v>66</v>
          </cell>
          <cell r="C274">
            <v>16890.361111111109</v>
          </cell>
          <cell r="D274">
            <v>224643448.16999996</v>
          </cell>
          <cell r="E274">
            <v>13300.097416047613</v>
          </cell>
          <cell r="F274">
            <v>231474527.92000008</v>
          </cell>
          <cell r="G274">
            <v>13704.533988188536</v>
          </cell>
          <cell r="H274">
            <v>26538695.339999992</v>
          </cell>
          <cell r="I274">
            <v>114.15</v>
          </cell>
          <cell r="J274">
            <v>83460.049999999988</v>
          </cell>
          <cell r="K274">
            <v>1564333.1700000002</v>
          </cell>
          <cell r="L274">
            <v>556520.73</v>
          </cell>
          <cell r="M274">
            <v>42827.960000000006</v>
          </cell>
          <cell r="N274">
            <v>1704.2827687718011</v>
          </cell>
          <cell r="O274">
            <v>133813.61000000002</v>
          </cell>
          <cell r="P274">
            <v>4459.16</v>
          </cell>
          <cell r="Q274">
            <v>0</v>
          </cell>
          <cell r="R274">
            <v>182264.03999999998</v>
          </cell>
          <cell r="S274">
            <v>300</v>
          </cell>
          <cell r="T274">
            <v>0</v>
          </cell>
          <cell r="U274">
            <v>246567.01</v>
          </cell>
          <cell r="V274">
            <v>196115.15999999997</v>
          </cell>
          <cell r="W274">
            <v>7236.25</v>
          </cell>
          <cell r="X274">
            <v>0</v>
          </cell>
          <cell r="Y274">
            <v>6481.32</v>
          </cell>
          <cell r="Z274">
            <v>40230.090000000004</v>
          </cell>
          <cell r="AA274">
            <v>1968204.7999999998</v>
          </cell>
          <cell r="AB274">
            <v>56069.569999999992</v>
          </cell>
          <cell r="AC274">
            <v>383795.71</v>
          </cell>
          <cell r="AD274">
            <v>1427.85</v>
          </cell>
          <cell r="AE274">
            <v>850259.17</v>
          </cell>
          <cell r="AF274">
            <v>72635.599999999991</v>
          </cell>
          <cell r="AG274">
            <v>100687.24</v>
          </cell>
          <cell r="AH274">
            <v>310509.87</v>
          </cell>
          <cell r="AI274">
            <v>953519.28999999992</v>
          </cell>
          <cell r="AJ274">
            <v>266471.90999999997</v>
          </cell>
          <cell r="AK274">
            <v>5781047.6500000013</v>
          </cell>
          <cell r="AL274">
            <v>342.26903806082703</v>
          </cell>
          <cell r="AM274">
            <v>106505583.83000001</v>
          </cell>
          <cell r="AN274">
            <v>1800130.53</v>
          </cell>
          <cell r="AO274">
            <v>8691083.6699999999</v>
          </cell>
          <cell r="AP274">
            <v>1618030.0500000003</v>
          </cell>
          <cell r="AQ274">
            <v>43784.9</v>
          </cell>
          <cell r="AR274">
            <v>470119.18</v>
          </cell>
          <cell r="AS274">
            <v>10204234.609999994</v>
          </cell>
          <cell r="AT274">
            <v>0</v>
          </cell>
          <cell r="AU274">
            <v>28942.219999999998</v>
          </cell>
          <cell r="AV274">
            <v>2954840.8800000008</v>
          </cell>
          <cell r="AW274">
            <v>1243132.27</v>
          </cell>
          <cell r="AX274">
            <v>1319269.3499999996</v>
          </cell>
          <cell r="AY274">
            <v>6689.42</v>
          </cell>
          <cell r="AZ274">
            <v>516154.31000000006</v>
          </cell>
          <cell r="BA274">
            <v>6190194.9299999988</v>
          </cell>
          <cell r="BB274">
            <v>56274.440000000017</v>
          </cell>
          <cell r="BC274">
            <v>1103985.5300000003</v>
          </cell>
          <cell r="BD274">
            <v>131330.07</v>
          </cell>
          <cell r="BE274">
            <v>284389.89999999991</v>
          </cell>
          <cell r="BF274">
            <v>12627253.619999999</v>
          </cell>
          <cell r="BG274">
            <v>489058.35000000003</v>
          </cell>
          <cell r="BH274">
            <v>0</v>
          </cell>
          <cell r="BI274">
            <v>0</v>
          </cell>
          <cell r="BJ274">
            <v>95912.73</v>
          </cell>
          <cell r="BK274">
            <v>19800</v>
          </cell>
          <cell r="BL274">
            <v>156400194.78999996</v>
          </cell>
          <cell r="BM274">
            <v>9259.7306689383968</v>
          </cell>
          <cell r="BN274">
            <v>104955.37999999999</v>
          </cell>
          <cell r="BO274">
            <v>6279219.709999999</v>
          </cell>
          <cell r="BP274">
            <v>214400.67</v>
          </cell>
          <cell r="BQ274">
            <v>7122.64</v>
          </cell>
          <cell r="BR274">
            <v>1349348.8300000008</v>
          </cell>
          <cell r="BS274">
            <v>7955047.2299999967</v>
          </cell>
          <cell r="BT274">
            <v>184442.48000000004</v>
          </cell>
          <cell r="BU274">
            <v>0</v>
          </cell>
          <cell r="BV274">
            <v>10297795.370000001</v>
          </cell>
          <cell r="BW274">
            <v>0</v>
          </cell>
          <cell r="BX274">
            <v>0</v>
          </cell>
          <cell r="BY274">
            <v>0</v>
          </cell>
          <cell r="BZ274">
            <v>103094.87</v>
          </cell>
          <cell r="CA274">
            <v>3814709.9</v>
          </cell>
          <cell r="CB274">
            <v>145466.85999999999</v>
          </cell>
          <cell r="CC274">
            <v>0</v>
          </cell>
          <cell r="CD274">
            <v>5560349.8700000001</v>
          </cell>
          <cell r="CE274">
            <v>2006947.6400000004</v>
          </cell>
          <cell r="CF274">
            <v>262831.27</v>
          </cell>
          <cell r="CG274">
            <v>763224.55</v>
          </cell>
          <cell r="CH274">
            <v>63130.1</v>
          </cell>
          <cell r="CI274">
            <v>9639.65</v>
          </cell>
          <cell r="CJ274">
            <v>0</v>
          </cell>
          <cell r="CK274">
            <v>54009.79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100955.89000000001</v>
          </cell>
          <cell r="CQ274">
            <v>4153583.0999999992</v>
          </cell>
          <cell r="CR274">
            <v>648526.65999999992</v>
          </cell>
          <cell r="CS274">
            <v>0</v>
          </cell>
          <cell r="CT274">
            <v>174.24</v>
          </cell>
          <cell r="CU274">
            <v>656.94</v>
          </cell>
          <cell r="CV274">
            <v>0</v>
          </cell>
          <cell r="CW274">
            <v>309263.5</v>
          </cell>
          <cell r="CX274">
            <v>0</v>
          </cell>
          <cell r="CY274">
            <v>0</v>
          </cell>
          <cell r="CZ274">
            <v>0</v>
          </cell>
          <cell r="DA274">
            <v>198772.31000000003</v>
          </cell>
          <cell r="DC274">
            <v>0</v>
          </cell>
          <cell r="DD274">
            <v>572344.89999999991</v>
          </cell>
          <cell r="DE274">
            <v>162916.78000000003</v>
          </cell>
          <cell r="DF274">
            <v>119201.70999999999</v>
          </cell>
          <cell r="DG274">
            <v>244612</v>
          </cell>
          <cell r="DH274">
            <v>0</v>
          </cell>
          <cell r="DI274">
            <v>8646.4</v>
          </cell>
          <cell r="DJ274">
            <v>45004.729999999996</v>
          </cell>
          <cell r="DK274">
            <v>0</v>
          </cell>
          <cell r="DL274">
            <v>19578.240000000002</v>
          </cell>
          <cell r="DM274">
            <v>0</v>
          </cell>
          <cell r="DN274">
            <v>1787.74</v>
          </cell>
          <cell r="DO274">
            <v>0</v>
          </cell>
          <cell r="DP274">
            <v>0</v>
          </cell>
          <cell r="DQ274">
            <v>45152.42</v>
          </cell>
          <cell r="DR274">
            <v>126163.26</v>
          </cell>
          <cell r="DS274">
            <v>0</v>
          </cell>
          <cell r="DT274">
            <v>0</v>
          </cell>
          <cell r="DU274">
            <v>0</v>
          </cell>
          <cell r="DV274">
            <v>437840.4599999999</v>
          </cell>
          <cell r="DW274">
            <v>38415870.859999992</v>
          </cell>
          <cell r="DX274">
            <v>2274.425668420351</v>
          </cell>
          <cell r="DY274">
            <v>550778.06000000006</v>
          </cell>
          <cell r="DZ274">
            <v>44806.319999999992</v>
          </cell>
          <cell r="EA274">
            <v>0</v>
          </cell>
          <cell r="EB274">
            <v>0</v>
          </cell>
          <cell r="EC274">
            <v>7589.02</v>
          </cell>
          <cell r="ED274">
            <v>6845.25</v>
          </cell>
          <cell r="EE274">
            <v>28139.63</v>
          </cell>
          <cell r="EF274">
            <v>197927.95</v>
          </cell>
          <cell r="EG274">
            <v>432452.75</v>
          </cell>
          <cell r="EH274">
            <v>0</v>
          </cell>
          <cell r="EI274">
            <v>44715.11</v>
          </cell>
          <cell r="EJ274">
            <v>0</v>
          </cell>
          <cell r="EK274">
            <v>10440.58</v>
          </cell>
          <cell r="EL274">
            <v>220701.32</v>
          </cell>
          <cell r="EM274">
            <v>0</v>
          </cell>
          <cell r="EN274">
            <v>5000.42</v>
          </cell>
          <cell r="EO274">
            <v>3000</v>
          </cell>
          <cell r="EP274">
            <v>0</v>
          </cell>
          <cell r="EQ274">
            <v>539066.80999999994</v>
          </cell>
          <cell r="ER274">
            <v>2091463.2199999997</v>
          </cell>
          <cell r="ES274">
            <v>123.82584399715157</v>
          </cell>
          <cell r="ET274">
            <v>30866778.500000007</v>
          </cell>
          <cell r="EU274">
            <v>1827.478897398747</v>
          </cell>
        </row>
        <row r="275">
          <cell r="A275" t="str">
            <v>38302</v>
          </cell>
          <cell r="B275" t="str">
            <v>Garfield</v>
          </cell>
          <cell r="C275">
            <v>93.77</v>
          </cell>
          <cell r="D275">
            <v>2239144.62</v>
          </cell>
          <cell r="E275">
            <v>23879.11506878533</v>
          </cell>
          <cell r="F275">
            <v>2393733.92</v>
          </cell>
          <cell r="G275">
            <v>25527.715900607869</v>
          </cell>
          <cell r="H275">
            <v>218373.28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2328.8181721232804</v>
          </cell>
          <cell r="O275">
            <v>1508.12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3474.37</v>
          </cell>
          <cell r="W275">
            <v>0</v>
          </cell>
          <cell r="X275">
            <v>0</v>
          </cell>
          <cell r="Y275">
            <v>0</v>
          </cell>
          <cell r="Z275">
            <v>2000</v>
          </cell>
          <cell r="AA275">
            <v>21082.38</v>
          </cell>
          <cell r="AB275">
            <v>0</v>
          </cell>
          <cell r="AC275">
            <v>11388.9</v>
          </cell>
          <cell r="AD275">
            <v>0</v>
          </cell>
          <cell r="AE275">
            <v>3877.2</v>
          </cell>
          <cell r="AF275">
            <v>131.35</v>
          </cell>
          <cell r="AG275">
            <v>651.20000000000005</v>
          </cell>
          <cell r="AH275">
            <v>0</v>
          </cell>
          <cell r="AI275">
            <v>3536.04</v>
          </cell>
          <cell r="AJ275">
            <v>7125.93</v>
          </cell>
          <cell r="AK275">
            <v>54775.49</v>
          </cell>
          <cell r="AL275">
            <v>584.14727524794716</v>
          </cell>
          <cell r="AM275">
            <v>1255955.18</v>
          </cell>
          <cell r="AN275">
            <v>8190.43</v>
          </cell>
          <cell r="AO275">
            <v>182814</v>
          </cell>
          <cell r="AP275">
            <v>0</v>
          </cell>
          <cell r="AQ275">
            <v>0</v>
          </cell>
          <cell r="AR275">
            <v>0</v>
          </cell>
          <cell r="AS275">
            <v>71973.62</v>
          </cell>
          <cell r="AT275">
            <v>0</v>
          </cell>
          <cell r="AU275">
            <v>0</v>
          </cell>
          <cell r="AV275">
            <v>17815.72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35694.449999999997</v>
          </cell>
          <cell r="BB275">
            <v>0</v>
          </cell>
          <cell r="BC275">
            <v>17750.53</v>
          </cell>
          <cell r="BD275">
            <v>0</v>
          </cell>
          <cell r="BE275">
            <v>1152.6600000000001</v>
          </cell>
          <cell r="BF275">
            <v>197187.99</v>
          </cell>
          <cell r="BG275">
            <v>21059.87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1809594.45</v>
          </cell>
          <cell r="BM275">
            <v>19298.22384557961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120069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29938</v>
          </cell>
          <cell r="CB275">
            <v>1690</v>
          </cell>
          <cell r="CC275">
            <v>0</v>
          </cell>
          <cell r="CD275">
            <v>46224</v>
          </cell>
          <cell r="CE275">
            <v>7439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18371.54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7296.71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7465.3</v>
          </cell>
          <cell r="DW275">
            <v>238493.55</v>
          </cell>
          <cell r="DX275">
            <v>2543.3886104297749</v>
          </cell>
          <cell r="DY275">
            <v>72497.149999999994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72497.149999999994</v>
          </cell>
          <cell r="ES275">
            <v>773.13799722725821</v>
          </cell>
          <cell r="ET275">
            <v>771148.86</v>
          </cell>
          <cell r="EU275">
            <v>8223.8334222032627</v>
          </cell>
        </row>
        <row r="276">
          <cell r="A276" t="str">
            <v>03050</v>
          </cell>
          <cell r="B276" t="str">
            <v>Paterson</v>
          </cell>
          <cell r="C276">
            <v>89.919999999999987</v>
          </cell>
          <cell r="D276">
            <v>1476404.7</v>
          </cell>
          <cell r="E276">
            <v>16419.091414590748</v>
          </cell>
          <cell r="F276">
            <v>1458408.96</v>
          </cell>
          <cell r="G276">
            <v>16218.960854092529</v>
          </cell>
          <cell r="H276">
            <v>132098.85999999999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1469.0709519572954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6779.89</v>
          </cell>
          <cell r="AB276">
            <v>0</v>
          </cell>
          <cell r="AC276">
            <v>2182.96</v>
          </cell>
          <cell r="AD276">
            <v>0</v>
          </cell>
          <cell r="AE276">
            <v>0</v>
          </cell>
          <cell r="AF276">
            <v>0</v>
          </cell>
          <cell r="AG276">
            <v>6200</v>
          </cell>
          <cell r="AH276">
            <v>0</v>
          </cell>
          <cell r="AI276">
            <v>37177.480000000003</v>
          </cell>
          <cell r="AJ276">
            <v>1130.96</v>
          </cell>
          <cell r="AK276">
            <v>53471.29</v>
          </cell>
          <cell r="AL276">
            <v>594.65402580071179</v>
          </cell>
          <cell r="AM276">
            <v>483631.11</v>
          </cell>
          <cell r="AN276">
            <v>5960.13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56238.96</v>
          </cell>
          <cell r="AT276">
            <v>0</v>
          </cell>
          <cell r="AU276">
            <v>0</v>
          </cell>
          <cell r="AV276">
            <v>26056.54</v>
          </cell>
          <cell r="AW276">
            <v>0</v>
          </cell>
          <cell r="AX276">
            <v>5880</v>
          </cell>
          <cell r="AY276">
            <v>0</v>
          </cell>
          <cell r="AZ276">
            <v>29844.21</v>
          </cell>
          <cell r="BA276">
            <v>32878.74</v>
          </cell>
          <cell r="BB276">
            <v>838.33</v>
          </cell>
          <cell r="BC276">
            <v>8915.41</v>
          </cell>
          <cell r="BD276">
            <v>0</v>
          </cell>
          <cell r="BE276">
            <v>2054.36</v>
          </cell>
          <cell r="BF276">
            <v>180772.29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833070.07999999996</v>
          </cell>
          <cell r="BM276">
            <v>9264.5693950177938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45678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24326</v>
          </cell>
          <cell r="CE276">
            <v>5270.66</v>
          </cell>
          <cell r="CF276">
            <v>24836</v>
          </cell>
          <cell r="CG276">
            <v>131103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35987.74</v>
          </cell>
          <cell r="CR276">
            <v>154656.53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2910.8</v>
          </cell>
          <cell r="DW276">
            <v>424768.73000000004</v>
          </cell>
          <cell r="DX276">
            <v>4723.85153469751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15000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15000</v>
          </cell>
          <cell r="ES276">
            <v>166.8149466192171</v>
          </cell>
          <cell r="ET276">
            <v>184334.35</v>
          </cell>
          <cell r="EU276">
            <v>2049.9816503558723</v>
          </cell>
        </row>
        <row r="277">
          <cell r="A277" t="str">
            <v>19028</v>
          </cell>
          <cell r="B277" t="str">
            <v>Easton</v>
          </cell>
          <cell r="C277">
            <v>85.351111111111109</v>
          </cell>
          <cell r="D277">
            <v>1974869.91</v>
          </cell>
          <cell r="E277">
            <v>23138.186302332848</v>
          </cell>
          <cell r="F277">
            <v>2014882.52</v>
          </cell>
          <cell r="G277">
            <v>23606.986409081441</v>
          </cell>
          <cell r="H277">
            <v>258602.14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3029.8626067485943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22803.59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8429.9</v>
          </cell>
          <cell r="AB277">
            <v>4560.6899999999996</v>
          </cell>
          <cell r="AC277">
            <v>10807.01</v>
          </cell>
          <cell r="AD277">
            <v>0</v>
          </cell>
          <cell r="AE277">
            <v>203.74</v>
          </cell>
          <cell r="AF277">
            <v>71.989999999999995</v>
          </cell>
          <cell r="AG277">
            <v>1701.8</v>
          </cell>
          <cell r="AH277">
            <v>0</v>
          </cell>
          <cell r="AI277">
            <v>10045.16</v>
          </cell>
          <cell r="AJ277">
            <v>2466.63</v>
          </cell>
          <cell r="AK277">
            <v>61090.51</v>
          </cell>
          <cell r="AL277">
            <v>715.7552983753385</v>
          </cell>
          <cell r="AM277">
            <v>1228540.19</v>
          </cell>
          <cell r="AN277">
            <v>4768.72</v>
          </cell>
          <cell r="AO277">
            <v>0</v>
          </cell>
          <cell r="AP277">
            <v>0</v>
          </cell>
          <cell r="AQ277">
            <v>0</v>
          </cell>
          <cell r="AR277">
            <v>4435.4399999999996</v>
          </cell>
          <cell r="AS277">
            <v>51399.22</v>
          </cell>
          <cell r="AT277">
            <v>0</v>
          </cell>
          <cell r="AU277">
            <v>0</v>
          </cell>
          <cell r="AV277">
            <v>11450.05</v>
          </cell>
          <cell r="AW277">
            <v>0</v>
          </cell>
          <cell r="AX277">
            <v>6026.79</v>
          </cell>
          <cell r="AY277">
            <v>0</v>
          </cell>
          <cell r="AZ277">
            <v>9710.32</v>
          </cell>
          <cell r="BA277">
            <v>32940.01</v>
          </cell>
          <cell r="BB277">
            <v>0</v>
          </cell>
          <cell r="BC277">
            <v>16339.95</v>
          </cell>
          <cell r="BD277">
            <v>0</v>
          </cell>
          <cell r="BE277">
            <v>7823.04</v>
          </cell>
          <cell r="BF277">
            <v>83761.91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1457195.64</v>
          </cell>
          <cell r="BM277">
            <v>17072.954540720682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6821.41</v>
          </cell>
          <cell r="BS277">
            <v>6821.41</v>
          </cell>
          <cell r="BT277">
            <v>0</v>
          </cell>
          <cell r="BU277">
            <v>0</v>
          </cell>
          <cell r="BV277">
            <v>120058</v>
          </cell>
          <cell r="BW277">
            <v>0</v>
          </cell>
          <cell r="BX277">
            <v>0</v>
          </cell>
          <cell r="BY277">
            <v>0</v>
          </cell>
          <cell r="BZ277">
            <v>1598.76</v>
          </cell>
          <cell r="CA277">
            <v>24918</v>
          </cell>
          <cell r="CB277">
            <v>0</v>
          </cell>
          <cell r="CC277">
            <v>0</v>
          </cell>
          <cell r="CD277">
            <v>0</v>
          </cell>
          <cell r="CE277">
            <v>16728.95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11784.89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181910.01000000004</v>
          </cell>
          <cell r="DX277">
            <v>2131.3139059570926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56084.22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56084.22</v>
          </cell>
          <cell r="ES277">
            <v>657.10005727973339</v>
          </cell>
          <cell r="ET277">
            <v>296742.67</v>
          </cell>
          <cell r="EU277">
            <v>3476.7288455530097</v>
          </cell>
        </row>
        <row r="278">
          <cell r="A278" t="str">
            <v>33202</v>
          </cell>
          <cell r="B278" t="str">
            <v>Summit Valley</v>
          </cell>
          <cell r="C278">
            <v>84.56</v>
          </cell>
          <cell r="D278">
            <v>874809.48</v>
          </cell>
          <cell r="E278">
            <v>10345.429044465467</v>
          </cell>
          <cell r="F278">
            <v>964585.44</v>
          </cell>
          <cell r="G278">
            <v>11407.112582781456</v>
          </cell>
          <cell r="H278">
            <v>34192.68</v>
          </cell>
          <cell r="I278">
            <v>0</v>
          </cell>
          <cell r="J278">
            <v>0</v>
          </cell>
          <cell r="K278">
            <v>1354.9</v>
          </cell>
          <cell r="L278">
            <v>0</v>
          </cell>
          <cell r="M278">
            <v>0</v>
          </cell>
          <cell r="N278">
            <v>420.38292336802272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128.41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6282.05</v>
          </cell>
          <cell r="AB278">
            <v>0</v>
          </cell>
          <cell r="AC278">
            <v>2348.9499999999998</v>
          </cell>
          <cell r="AD278">
            <v>0</v>
          </cell>
          <cell r="AE278">
            <v>1096.81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9856.2199999999993</v>
          </cell>
          <cell r="AL278">
            <v>116.5588930936613</v>
          </cell>
          <cell r="AM278">
            <v>493874.51</v>
          </cell>
          <cell r="AN278">
            <v>3939.44</v>
          </cell>
          <cell r="AO278">
            <v>86480.4</v>
          </cell>
          <cell r="AP278">
            <v>0</v>
          </cell>
          <cell r="AQ278">
            <v>0</v>
          </cell>
          <cell r="AR278">
            <v>0</v>
          </cell>
          <cell r="AS278">
            <v>55956.35</v>
          </cell>
          <cell r="AT278">
            <v>0</v>
          </cell>
          <cell r="AU278">
            <v>0</v>
          </cell>
          <cell r="AV278">
            <v>25819.97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29536.41</v>
          </cell>
          <cell r="BB278">
            <v>0</v>
          </cell>
          <cell r="BC278">
            <v>8786.25</v>
          </cell>
          <cell r="BD278">
            <v>0</v>
          </cell>
          <cell r="BE278">
            <v>1669.52</v>
          </cell>
          <cell r="BF278">
            <v>54089.9</v>
          </cell>
          <cell r="BG278">
            <v>5722.5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765875.25</v>
          </cell>
          <cell r="BM278">
            <v>9057.1812913907288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2037.7</v>
          </cell>
          <cell r="BS278">
            <v>2037.7</v>
          </cell>
          <cell r="BT278">
            <v>0</v>
          </cell>
          <cell r="BU278">
            <v>0</v>
          </cell>
          <cell r="BV278">
            <v>44868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16356</v>
          </cell>
          <cell r="CB278">
            <v>0</v>
          </cell>
          <cell r="CC278">
            <v>0</v>
          </cell>
          <cell r="CD278">
            <v>29796.01</v>
          </cell>
          <cell r="CE278">
            <v>31421.56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26410.99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2416.13</v>
          </cell>
          <cell r="DW278">
            <v>153306.39000000001</v>
          </cell>
          <cell r="DX278">
            <v>1812.9894749290445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214241.76</v>
          </cell>
          <cell r="EU278">
            <v>2533.6064333017976</v>
          </cell>
        </row>
        <row r="279">
          <cell r="A279" t="str">
            <v>22008</v>
          </cell>
          <cell r="B279" t="str">
            <v>Sprague</v>
          </cell>
          <cell r="C279">
            <v>79.77</v>
          </cell>
          <cell r="D279">
            <v>2003439.65</v>
          </cell>
          <cell r="E279">
            <v>25115.201830262002</v>
          </cell>
          <cell r="F279">
            <v>2022061.55</v>
          </cell>
          <cell r="G279">
            <v>25348.646734361289</v>
          </cell>
          <cell r="H279">
            <v>263256.06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3300.1887927792404</v>
          </cell>
          <cell r="O279">
            <v>2058.1</v>
          </cell>
          <cell r="P279">
            <v>0</v>
          </cell>
          <cell r="Q279">
            <v>0</v>
          </cell>
          <cell r="R279">
            <v>930.5</v>
          </cell>
          <cell r="S279">
            <v>0</v>
          </cell>
          <cell r="T279">
            <v>0</v>
          </cell>
          <cell r="U279">
            <v>0</v>
          </cell>
          <cell r="V279">
            <v>6.25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10519</v>
          </cell>
          <cell r="AB279">
            <v>0</v>
          </cell>
          <cell r="AC279">
            <v>1264.58</v>
          </cell>
          <cell r="AD279">
            <v>0</v>
          </cell>
          <cell r="AE279">
            <v>0</v>
          </cell>
          <cell r="AF279">
            <v>55</v>
          </cell>
          <cell r="AG279">
            <v>40</v>
          </cell>
          <cell r="AH279">
            <v>0</v>
          </cell>
          <cell r="AI279">
            <v>754.21</v>
          </cell>
          <cell r="AJ279">
            <v>2607.5300000000002</v>
          </cell>
          <cell r="AK279">
            <v>18235.169999999998</v>
          </cell>
          <cell r="AL279">
            <v>228.59684091763819</v>
          </cell>
          <cell r="AM279">
            <v>1115323.68</v>
          </cell>
          <cell r="AN279">
            <v>11366.54</v>
          </cell>
          <cell r="AO279">
            <v>80781.759999999995</v>
          </cell>
          <cell r="AP279">
            <v>0</v>
          </cell>
          <cell r="AQ279">
            <v>0</v>
          </cell>
          <cell r="AR279">
            <v>33427.03</v>
          </cell>
          <cell r="AS279">
            <v>48132.93</v>
          </cell>
          <cell r="AT279">
            <v>0</v>
          </cell>
          <cell r="AU279">
            <v>0</v>
          </cell>
          <cell r="AV279">
            <v>25355.34</v>
          </cell>
          <cell r="AW279">
            <v>0</v>
          </cell>
          <cell r="AX279">
            <v>2640</v>
          </cell>
          <cell r="AY279">
            <v>0</v>
          </cell>
          <cell r="AZ279">
            <v>0</v>
          </cell>
          <cell r="BA279">
            <v>33537.879999999997</v>
          </cell>
          <cell r="BB279">
            <v>0</v>
          </cell>
          <cell r="BC279">
            <v>11481.63</v>
          </cell>
          <cell r="BD279">
            <v>0</v>
          </cell>
          <cell r="BE279">
            <v>1785.2</v>
          </cell>
          <cell r="BF279">
            <v>121817.06</v>
          </cell>
          <cell r="BG279">
            <v>2525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1488174.0499999998</v>
          </cell>
          <cell r="BM279">
            <v>18655.811081860345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107305</v>
          </cell>
          <cell r="BW279">
            <v>0</v>
          </cell>
          <cell r="BX279">
            <v>0</v>
          </cell>
          <cell r="BY279">
            <v>0</v>
          </cell>
          <cell r="BZ279">
            <v>4028.81</v>
          </cell>
          <cell r="CA279">
            <v>22518</v>
          </cell>
          <cell r="CB279">
            <v>1359</v>
          </cell>
          <cell r="CC279">
            <v>0</v>
          </cell>
          <cell r="CD279">
            <v>27447</v>
          </cell>
          <cell r="CE279">
            <v>22687.63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29094.97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5993.42</v>
          </cell>
          <cell r="DW279">
            <v>220433.83000000002</v>
          </cell>
          <cell r="DX279">
            <v>2763.3675567255864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16268.38</v>
          </cell>
          <cell r="ED279">
            <v>0</v>
          </cell>
          <cell r="EE279">
            <v>15694.06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31962.44</v>
          </cell>
          <cell r="ES279">
            <v>400.68246207847562</v>
          </cell>
          <cell r="ET279">
            <v>197642.16</v>
          </cell>
          <cell r="EU279">
            <v>2477.6502444528019</v>
          </cell>
        </row>
        <row r="280">
          <cell r="A280" t="str">
            <v>09207</v>
          </cell>
          <cell r="B280" t="str">
            <v>Mansfield</v>
          </cell>
          <cell r="C280">
            <v>77.350000000000009</v>
          </cell>
          <cell r="D280">
            <v>1943065.34</v>
          </cell>
          <cell r="E280">
            <v>25120.43102779573</v>
          </cell>
          <cell r="F280">
            <v>2174011.66</v>
          </cell>
          <cell r="G280">
            <v>28106.162378797671</v>
          </cell>
          <cell r="H280">
            <v>121554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1571.4802844214607</v>
          </cell>
          <cell r="O280">
            <v>0</v>
          </cell>
          <cell r="P280">
            <v>0</v>
          </cell>
          <cell r="Q280">
            <v>0</v>
          </cell>
          <cell r="R280">
            <v>750</v>
          </cell>
          <cell r="S280">
            <v>0</v>
          </cell>
          <cell r="T280">
            <v>0</v>
          </cell>
          <cell r="U280">
            <v>0</v>
          </cell>
          <cell r="V280">
            <v>827.55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14189.3</v>
          </cell>
          <cell r="AB280">
            <v>0</v>
          </cell>
          <cell r="AC280">
            <v>7118.26</v>
          </cell>
          <cell r="AD280">
            <v>0</v>
          </cell>
          <cell r="AE280">
            <v>3914.62</v>
          </cell>
          <cell r="AF280">
            <v>196.2</v>
          </cell>
          <cell r="AG280">
            <v>0</v>
          </cell>
          <cell r="AH280">
            <v>6673.8</v>
          </cell>
          <cell r="AI280">
            <v>155.15</v>
          </cell>
          <cell r="AJ280">
            <v>8391.76</v>
          </cell>
          <cell r="AK280">
            <v>42216.640000000007</v>
          </cell>
          <cell r="AL280">
            <v>545.78720103425985</v>
          </cell>
          <cell r="AM280">
            <v>1226615.1599999999</v>
          </cell>
          <cell r="AN280">
            <v>13516.55</v>
          </cell>
          <cell r="AO280">
            <v>175834.04</v>
          </cell>
          <cell r="AP280">
            <v>0</v>
          </cell>
          <cell r="AQ280">
            <v>0</v>
          </cell>
          <cell r="AR280">
            <v>0</v>
          </cell>
          <cell r="AS280">
            <v>53820.25</v>
          </cell>
          <cell r="AT280">
            <v>0</v>
          </cell>
          <cell r="AU280">
            <v>0</v>
          </cell>
          <cell r="AV280">
            <v>22989.89</v>
          </cell>
          <cell r="AW280">
            <v>0</v>
          </cell>
          <cell r="AX280">
            <v>21831.58</v>
          </cell>
          <cell r="AY280">
            <v>0</v>
          </cell>
          <cell r="AZ280">
            <v>1808.74</v>
          </cell>
          <cell r="BA280">
            <v>28540.52</v>
          </cell>
          <cell r="BB280">
            <v>711.79</v>
          </cell>
          <cell r="BC280">
            <v>17209.990000000002</v>
          </cell>
          <cell r="BD280">
            <v>0</v>
          </cell>
          <cell r="BE280">
            <v>2451.4899999999998</v>
          </cell>
          <cell r="BF280">
            <v>183594.88</v>
          </cell>
          <cell r="BG280">
            <v>34067.89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1782992.7699999998</v>
          </cell>
          <cell r="BM280">
            <v>23050.973109243692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117560</v>
          </cell>
          <cell r="BW280">
            <v>0</v>
          </cell>
          <cell r="BX280">
            <v>0</v>
          </cell>
          <cell r="BY280">
            <v>0</v>
          </cell>
          <cell r="BZ280">
            <v>1045.22</v>
          </cell>
          <cell r="CA280">
            <v>21384.42</v>
          </cell>
          <cell r="CB280">
            <v>0</v>
          </cell>
          <cell r="CC280">
            <v>0</v>
          </cell>
          <cell r="CD280">
            <v>16616.36</v>
          </cell>
          <cell r="CE280">
            <v>33806.28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34913.980000000003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1921.99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227248.25</v>
          </cell>
          <cell r="DX280">
            <v>2937.9217840982542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494141.26</v>
          </cell>
          <cell r="EU280">
            <v>6388.3808661926305</v>
          </cell>
        </row>
        <row r="281">
          <cell r="A281" t="str">
            <v>20215</v>
          </cell>
          <cell r="B281" t="str">
            <v>Centerville</v>
          </cell>
          <cell r="C281">
            <v>76.14</v>
          </cell>
          <cell r="D281">
            <v>1020569.04</v>
          </cell>
          <cell r="E281">
            <v>13403.848699763594</v>
          </cell>
          <cell r="F281">
            <v>1055539.71</v>
          </cell>
          <cell r="G281">
            <v>13863.143026004727</v>
          </cell>
          <cell r="H281">
            <v>139522.5</v>
          </cell>
          <cell r="I281">
            <v>0</v>
          </cell>
          <cell r="J281">
            <v>30624.77</v>
          </cell>
          <cell r="K281">
            <v>507.88</v>
          </cell>
          <cell r="L281">
            <v>0</v>
          </cell>
          <cell r="M281">
            <v>307.79000000000002</v>
          </cell>
          <cell r="N281">
            <v>2245.3761491988444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13309.36</v>
          </cell>
          <cell r="AB281">
            <v>0</v>
          </cell>
          <cell r="AC281">
            <v>2076.8200000000002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17225.5</v>
          </cell>
          <cell r="AJ281">
            <v>0</v>
          </cell>
          <cell r="AK281">
            <v>32611.68</v>
          </cell>
          <cell r="AL281">
            <v>428.31205673758865</v>
          </cell>
          <cell r="AM281">
            <v>464096.48</v>
          </cell>
          <cell r="AN281">
            <v>7959.56</v>
          </cell>
          <cell r="AO281">
            <v>53599.44</v>
          </cell>
          <cell r="AP281">
            <v>1690.12</v>
          </cell>
          <cell r="AQ281">
            <v>0</v>
          </cell>
          <cell r="AR281">
            <v>0</v>
          </cell>
          <cell r="AS281">
            <v>49828.85</v>
          </cell>
          <cell r="AT281">
            <v>0</v>
          </cell>
          <cell r="AU281">
            <v>0</v>
          </cell>
          <cell r="AV281">
            <v>8947.43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31245.19</v>
          </cell>
          <cell r="BB281">
            <v>0</v>
          </cell>
          <cell r="BC281">
            <v>10069.94</v>
          </cell>
          <cell r="BD281">
            <v>0</v>
          </cell>
          <cell r="BE281">
            <v>951.46</v>
          </cell>
          <cell r="BF281">
            <v>82913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711301.46999999986</v>
          </cell>
          <cell r="BM281">
            <v>9342.0208825847112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3.53</v>
          </cell>
          <cell r="BS281">
            <v>3.53</v>
          </cell>
          <cell r="BT281">
            <v>0</v>
          </cell>
          <cell r="BU281">
            <v>0</v>
          </cell>
          <cell r="BV281">
            <v>45572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16411</v>
          </cell>
          <cell r="CB281">
            <v>0</v>
          </cell>
          <cell r="CC281">
            <v>0</v>
          </cell>
          <cell r="CD281">
            <v>33552</v>
          </cell>
          <cell r="CE281">
            <v>24450.05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14898.97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2724.44</v>
          </cell>
          <cell r="DW281">
            <v>137611.99</v>
          </cell>
          <cell r="DX281">
            <v>1807.3547412660887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3051.63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3051.63</v>
          </cell>
          <cell r="ES281">
            <v>40.079196217494093</v>
          </cell>
          <cell r="ET281">
            <v>228162.43</v>
          </cell>
          <cell r="EU281">
            <v>2996.6171526136063</v>
          </cell>
        </row>
        <row r="282">
          <cell r="A282" t="str">
            <v>21234</v>
          </cell>
          <cell r="B282" t="str">
            <v>Boistfort</v>
          </cell>
          <cell r="C282">
            <v>73.820000000000007</v>
          </cell>
          <cell r="D282">
            <v>1134292.46</v>
          </cell>
          <cell r="E282">
            <v>15365.652397724192</v>
          </cell>
          <cell r="F282">
            <v>1144703.58</v>
          </cell>
          <cell r="G282">
            <v>15506.686263885125</v>
          </cell>
          <cell r="H282">
            <v>152094.87</v>
          </cell>
          <cell r="I282">
            <v>0</v>
          </cell>
          <cell r="J282">
            <v>0</v>
          </cell>
          <cell r="K282">
            <v>64106.9</v>
          </cell>
          <cell r="L282">
            <v>0</v>
          </cell>
          <cell r="M282">
            <v>0</v>
          </cell>
          <cell r="N282">
            <v>2928.7695746410182</v>
          </cell>
          <cell r="O282">
            <v>5050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12559.35</v>
          </cell>
          <cell r="AB282">
            <v>0</v>
          </cell>
          <cell r="AC282">
            <v>5978.37</v>
          </cell>
          <cell r="AD282">
            <v>0</v>
          </cell>
          <cell r="AE282">
            <v>203.5</v>
          </cell>
          <cell r="AF282">
            <v>252.27</v>
          </cell>
          <cell r="AG282">
            <v>625</v>
          </cell>
          <cell r="AH282">
            <v>9000.59</v>
          </cell>
          <cell r="AI282">
            <v>4286.22</v>
          </cell>
          <cell r="AJ282">
            <v>1773.02</v>
          </cell>
          <cell r="AK282">
            <v>39728.32</v>
          </cell>
          <cell r="AL282">
            <v>538.17827147114599</v>
          </cell>
          <cell r="AM282">
            <v>353664.35</v>
          </cell>
          <cell r="AN282">
            <v>14472.6</v>
          </cell>
          <cell r="AO282">
            <v>7197.84</v>
          </cell>
          <cell r="AP282">
            <v>57928.29</v>
          </cell>
          <cell r="AQ282">
            <v>0</v>
          </cell>
          <cell r="AR282">
            <v>0</v>
          </cell>
          <cell r="AS282">
            <v>69301.22</v>
          </cell>
          <cell r="AT282">
            <v>0</v>
          </cell>
          <cell r="AU282">
            <v>0</v>
          </cell>
          <cell r="AV282">
            <v>8536.15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23729.43</v>
          </cell>
          <cell r="BB282">
            <v>0</v>
          </cell>
          <cell r="BC282">
            <v>9318.41</v>
          </cell>
          <cell r="BD282">
            <v>0</v>
          </cell>
          <cell r="BE282">
            <v>2320.7399999999998</v>
          </cell>
          <cell r="BF282">
            <v>155479.41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701948.44000000006</v>
          </cell>
          <cell r="BM282">
            <v>9508.9195340016249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12376.53</v>
          </cell>
          <cell r="BS282">
            <v>12376.53</v>
          </cell>
          <cell r="BT282">
            <v>0</v>
          </cell>
          <cell r="BU282">
            <v>0</v>
          </cell>
          <cell r="BV282">
            <v>39027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37000</v>
          </cell>
          <cell r="CE282">
            <v>19604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29304.16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1274.56</v>
          </cell>
          <cell r="DG282">
            <v>20059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1903.62</v>
          </cell>
          <cell r="DW282">
            <v>160548.87</v>
          </cell>
          <cell r="DX282">
            <v>2174.8695475480895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24500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1776.18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26276.18</v>
          </cell>
          <cell r="ES282">
            <v>355.94933622324572</v>
          </cell>
          <cell r="ET282">
            <v>236737.19</v>
          </cell>
          <cell r="EU282">
            <v>3206.9519100514763</v>
          </cell>
        </row>
        <row r="283">
          <cell r="A283" t="str">
            <v>38308</v>
          </cell>
          <cell r="B283" t="str">
            <v>Endicott</v>
          </cell>
          <cell r="C283">
            <v>69.710000000000008</v>
          </cell>
          <cell r="D283">
            <v>2128003.9</v>
          </cell>
          <cell r="E283">
            <v>30526.522737053503</v>
          </cell>
          <cell r="F283">
            <v>2209719.58</v>
          </cell>
          <cell r="G283">
            <v>31698.745947496769</v>
          </cell>
          <cell r="H283">
            <v>214328.29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3074.5702194807054</v>
          </cell>
          <cell r="O283">
            <v>1153.5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13453.45</v>
          </cell>
          <cell r="AB283">
            <v>0</v>
          </cell>
          <cell r="AC283">
            <v>6541.21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4190.57</v>
          </cell>
          <cell r="AK283">
            <v>25338.73</v>
          </cell>
          <cell r="AL283">
            <v>363.48773490173573</v>
          </cell>
          <cell r="AM283">
            <v>1245545</v>
          </cell>
          <cell r="AN283">
            <v>3431.3</v>
          </cell>
          <cell r="AO283">
            <v>157038.48000000001</v>
          </cell>
          <cell r="AP283">
            <v>0</v>
          </cell>
          <cell r="AQ283">
            <v>0</v>
          </cell>
          <cell r="AR283">
            <v>0</v>
          </cell>
          <cell r="AS283">
            <v>34586.160000000003</v>
          </cell>
          <cell r="AT283">
            <v>0</v>
          </cell>
          <cell r="AU283">
            <v>0</v>
          </cell>
          <cell r="AV283">
            <v>16447.71</v>
          </cell>
          <cell r="AW283">
            <v>0</v>
          </cell>
          <cell r="AX283">
            <v>11715.5</v>
          </cell>
          <cell r="AY283">
            <v>0</v>
          </cell>
          <cell r="AZ283">
            <v>0</v>
          </cell>
          <cell r="BA283">
            <v>30603.95</v>
          </cell>
          <cell r="BB283">
            <v>0</v>
          </cell>
          <cell r="BC283">
            <v>11088.75</v>
          </cell>
          <cell r="BD283">
            <v>0</v>
          </cell>
          <cell r="BE283">
            <v>738.9</v>
          </cell>
          <cell r="BF283">
            <v>182042.42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1693238.1699999997</v>
          </cell>
          <cell r="BM283">
            <v>24289.745660593882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118364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16017</v>
          </cell>
          <cell r="CB283">
            <v>1306</v>
          </cell>
          <cell r="CC283">
            <v>0</v>
          </cell>
          <cell r="CD283">
            <v>39851.919999999998</v>
          </cell>
          <cell r="CE283">
            <v>16694.14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14561.44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14459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614.04999999999995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3168.93</v>
          </cell>
          <cell r="DW283">
            <v>225036.47999999998</v>
          </cell>
          <cell r="DX283">
            <v>3228.180748816525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14550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2978</v>
          </cell>
          <cell r="EO283">
            <v>0</v>
          </cell>
          <cell r="EP283">
            <v>0</v>
          </cell>
          <cell r="EQ283">
            <v>34249.910000000003</v>
          </cell>
          <cell r="ER283">
            <v>51777.91</v>
          </cell>
          <cell r="ES283">
            <v>742.76158370391624</v>
          </cell>
          <cell r="ET283">
            <v>382993.18</v>
          </cell>
          <cell r="EU283">
            <v>5494.092382728446</v>
          </cell>
        </row>
        <row r="284">
          <cell r="A284" t="str">
            <v>22017</v>
          </cell>
          <cell r="B284" t="str">
            <v>Almira</v>
          </cell>
          <cell r="C284">
            <v>68.099999999999994</v>
          </cell>
          <cell r="D284">
            <v>2100291.3199999998</v>
          </cell>
          <cell r="E284">
            <v>30841.282232011748</v>
          </cell>
          <cell r="F284">
            <v>2286865.16</v>
          </cell>
          <cell r="G284">
            <v>33580.98619676946</v>
          </cell>
          <cell r="H284">
            <v>185016.42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2716.8343612334806</v>
          </cell>
          <cell r="O284">
            <v>0</v>
          </cell>
          <cell r="P284">
            <v>0</v>
          </cell>
          <cell r="Q284">
            <v>0</v>
          </cell>
          <cell r="R284">
            <v>240</v>
          </cell>
          <cell r="S284">
            <v>0</v>
          </cell>
          <cell r="T284">
            <v>0</v>
          </cell>
          <cell r="U284">
            <v>0</v>
          </cell>
          <cell r="V284">
            <v>22.75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21027.599999999999</v>
          </cell>
          <cell r="AB284">
            <v>0</v>
          </cell>
          <cell r="AC284">
            <v>11562.68</v>
          </cell>
          <cell r="AD284">
            <v>0</v>
          </cell>
          <cell r="AE284">
            <v>5407.5</v>
          </cell>
          <cell r="AF284">
            <v>84</v>
          </cell>
          <cell r="AG284">
            <v>0</v>
          </cell>
          <cell r="AH284">
            <v>0</v>
          </cell>
          <cell r="AI284">
            <v>43.73</v>
          </cell>
          <cell r="AJ284">
            <v>0</v>
          </cell>
          <cell r="AK284">
            <v>38388.26</v>
          </cell>
          <cell r="AL284">
            <v>563.70425844346562</v>
          </cell>
          <cell r="AM284">
            <v>1315941.6399999999</v>
          </cell>
          <cell r="AN284">
            <v>4344.26</v>
          </cell>
          <cell r="AO284">
            <v>168117</v>
          </cell>
          <cell r="AP284">
            <v>0</v>
          </cell>
          <cell r="AQ284">
            <v>0</v>
          </cell>
          <cell r="AR284">
            <v>0</v>
          </cell>
          <cell r="AS284">
            <v>47907.47</v>
          </cell>
          <cell r="AT284">
            <v>0</v>
          </cell>
          <cell r="AU284">
            <v>0</v>
          </cell>
          <cell r="AV284">
            <v>8706.9699999999993</v>
          </cell>
          <cell r="AW284">
            <v>0</v>
          </cell>
          <cell r="AX284">
            <v>5000</v>
          </cell>
          <cell r="AY284">
            <v>0</v>
          </cell>
          <cell r="AZ284">
            <v>0</v>
          </cell>
          <cell r="BA284">
            <v>26770.84</v>
          </cell>
          <cell r="BB284">
            <v>0</v>
          </cell>
          <cell r="BC284">
            <v>11859.01</v>
          </cell>
          <cell r="BD284">
            <v>0</v>
          </cell>
          <cell r="BE284">
            <v>869.76</v>
          </cell>
          <cell r="BF284">
            <v>229700.96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1819217.91</v>
          </cell>
          <cell r="BM284">
            <v>26713.919383259912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125075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15659</v>
          </cell>
          <cell r="CB284">
            <v>1106</v>
          </cell>
          <cell r="CC284">
            <v>0</v>
          </cell>
          <cell r="CD284">
            <v>44500.15</v>
          </cell>
          <cell r="CE284">
            <v>6360.81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15965.35</v>
          </cell>
          <cell r="CR284">
            <v>21890.11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2436.48</v>
          </cell>
          <cell r="DW284">
            <v>232992.9</v>
          </cell>
          <cell r="DX284">
            <v>3421.3348017621147</v>
          </cell>
          <cell r="DY284">
            <v>0</v>
          </cell>
          <cell r="DZ284">
            <v>10999.67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250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11249.67</v>
          </cell>
          <cell r="ES284">
            <v>165.19339207048461</v>
          </cell>
          <cell r="ET284">
            <v>699738.72</v>
          </cell>
          <cell r="EU284">
            <v>10275.164757709252</v>
          </cell>
        </row>
        <row r="285">
          <cell r="A285" t="str">
            <v>20094</v>
          </cell>
          <cell r="B285" t="str">
            <v>Wishram</v>
          </cell>
          <cell r="C285">
            <v>66.161111111111111</v>
          </cell>
          <cell r="D285">
            <v>1858296.81</v>
          </cell>
          <cell r="E285">
            <v>28087.448635485769</v>
          </cell>
          <cell r="F285">
            <v>1982413.36</v>
          </cell>
          <cell r="G285">
            <v>29963.423024603242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115.04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3197.55</v>
          </cell>
          <cell r="AB285">
            <v>0</v>
          </cell>
          <cell r="AC285">
            <v>2589.87</v>
          </cell>
          <cell r="AD285">
            <v>0</v>
          </cell>
          <cell r="AE285">
            <v>10042.15</v>
          </cell>
          <cell r="AF285">
            <v>10</v>
          </cell>
          <cell r="AG285">
            <v>0</v>
          </cell>
          <cell r="AH285">
            <v>0</v>
          </cell>
          <cell r="AI285">
            <v>37.299999999999997</v>
          </cell>
          <cell r="AJ285">
            <v>2700</v>
          </cell>
          <cell r="AK285">
            <v>18691.91</v>
          </cell>
          <cell r="AL285">
            <v>282.52110168779916</v>
          </cell>
          <cell r="AM285">
            <v>1254785.3899999999</v>
          </cell>
          <cell r="AN285">
            <v>10612.22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80260.5</v>
          </cell>
          <cell r="AT285">
            <v>0</v>
          </cell>
          <cell r="AU285">
            <v>0</v>
          </cell>
          <cell r="AV285">
            <v>24740.17</v>
          </cell>
          <cell r="AW285">
            <v>0</v>
          </cell>
          <cell r="AX285">
            <v>9083.7000000000007</v>
          </cell>
          <cell r="AY285">
            <v>0</v>
          </cell>
          <cell r="AZ285">
            <v>0</v>
          </cell>
          <cell r="BA285">
            <v>19502.16</v>
          </cell>
          <cell r="BB285">
            <v>0</v>
          </cell>
          <cell r="BC285">
            <v>17615.310000000001</v>
          </cell>
          <cell r="BD285">
            <v>0</v>
          </cell>
          <cell r="BE285">
            <v>1499.42</v>
          </cell>
          <cell r="BF285">
            <v>26941.5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1445040.3699999996</v>
          </cell>
          <cell r="BM285">
            <v>21841.234914770335</v>
          </cell>
          <cell r="BN285">
            <v>18635.28</v>
          </cell>
          <cell r="BO285">
            <v>0</v>
          </cell>
          <cell r="BP285">
            <v>0</v>
          </cell>
          <cell r="BQ285">
            <v>0</v>
          </cell>
          <cell r="BR285">
            <v>1443.31</v>
          </cell>
          <cell r="BS285">
            <v>20078.59</v>
          </cell>
          <cell r="BT285">
            <v>0</v>
          </cell>
          <cell r="BU285">
            <v>0</v>
          </cell>
          <cell r="BV285">
            <v>119105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39701</v>
          </cell>
          <cell r="CB285">
            <v>0</v>
          </cell>
          <cell r="CC285">
            <v>0</v>
          </cell>
          <cell r="CD285">
            <v>28756</v>
          </cell>
          <cell r="CE285">
            <v>7786.65</v>
          </cell>
          <cell r="CF285">
            <v>0</v>
          </cell>
          <cell r="CG285">
            <v>151774.59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31276.95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14174.86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412653.64</v>
          </cell>
          <cell r="DX285">
            <v>6237.1026282643379</v>
          </cell>
          <cell r="DY285">
            <v>400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105627.44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106027.44</v>
          </cell>
          <cell r="ES285">
            <v>1602.5643798807625</v>
          </cell>
          <cell r="ET285">
            <v>365650.42</v>
          </cell>
          <cell r="EU285">
            <v>5526.6668569989079</v>
          </cell>
        </row>
        <row r="286">
          <cell r="A286" t="str">
            <v>32123</v>
          </cell>
          <cell r="B286" t="str">
            <v>Orchard Prairie</v>
          </cell>
          <cell r="C286">
            <v>65.28</v>
          </cell>
          <cell r="D286">
            <v>699280.7</v>
          </cell>
          <cell r="E286">
            <v>10712.020526960783</v>
          </cell>
          <cell r="F286">
            <v>693287.26</v>
          </cell>
          <cell r="G286">
            <v>10620.209252450981</v>
          </cell>
          <cell r="H286">
            <v>71455.12</v>
          </cell>
          <cell r="I286">
            <v>0</v>
          </cell>
          <cell r="J286">
            <v>0</v>
          </cell>
          <cell r="K286">
            <v>5.73</v>
          </cell>
          <cell r="L286">
            <v>0</v>
          </cell>
          <cell r="M286">
            <v>0</v>
          </cell>
          <cell r="N286">
            <v>1094.682138480392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131.72999999999999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1041</v>
          </cell>
          <cell r="AB286">
            <v>0</v>
          </cell>
          <cell r="AC286">
            <v>1195.98</v>
          </cell>
          <cell r="AD286">
            <v>0</v>
          </cell>
          <cell r="AE286">
            <v>5449.97</v>
          </cell>
          <cell r="AF286">
            <v>0</v>
          </cell>
          <cell r="AG286">
            <v>0</v>
          </cell>
          <cell r="AH286">
            <v>280</v>
          </cell>
          <cell r="AI286">
            <v>530.65</v>
          </cell>
          <cell r="AJ286">
            <v>1455.56</v>
          </cell>
          <cell r="AK286">
            <v>10084.89</v>
          </cell>
          <cell r="AL286">
            <v>154.48667279411762</v>
          </cell>
          <cell r="AM286">
            <v>429796.01</v>
          </cell>
          <cell r="AN286">
            <v>3229.86</v>
          </cell>
          <cell r="AO286">
            <v>9741.7199999999993</v>
          </cell>
          <cell r="AP286">
            <v>0</v>
          </cell>
          <cell r="AQ286">
            <v>0</v>
          </cell>
          <cell r="AR286">
            <v>0</v>
          </cell>
          <cell r="AS286">
            <v>40493.660000000003</v>
          </cell>
          <cell r="AT286">
            <v>0</v>
          </cell>
          <cell r="AU286">
            <v>0</v>
          </cell>
          <cell r="AV286">
            <v>3638.9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21490.47</v>
          </cell>
          <cell r="BB286">
            <v>0</v>
          </cell>
          <cell r="BC286">
            <v>9529.2000000000007</v>
          </cell>
          <cell r="BD286">
            <v>0</v>
          </cell>
          <cell r="BE286">
            <v>0</v>
          </cell>
          <cell r="BF286">
            <v>15993.32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533913.14</v>
          </cell>
          <cell r="BM286">
            <v>8178.8164828431372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41141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11772</v>
          </cell>
          <cell r="CE286">
            <v>14433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1537.38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6950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75833.38</v>
          </cell>
          <cell r="DX286">
            <v>1161.6632965686274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1995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1995</v>
          </cell>
          <cell r="ES286">
            <v>30.56066176470588</v>
          </cell>
          <cell r="ET286">
            <v>72660.08</v>
          </cell>
          <cell r="EU286">
            <v>1113.0526960784314</v>
          </cell>
        </row>
        <row r="287">
          <cell r="A287" t="str">
            <v>30002</v>
          </cell>
          <cell r="B287" t="str">
            <v>Skamania</v>
          </cell>
          <cell r="C287">
            <v>63.559999999999988</v>
          </cell>
          <cell r="D287">
            <v>893169.16</v>
          </cell>
          <cell r="E287">
            <v>14052.378225298933</v>
          </cell>
          <cell r="F287">
            <v>877303.29</v>
          </cell>
          <cell r="G287">
            <v>13802.75786658276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2575.54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14217.3</v>
          </cell>
          <cell r="AB287">
            <v>422.5</v>
          </cell>
          <cell r="AC287">
            <v>11397.07</v>
          </cell>
          <cell r="AD287">
            <v>0</v>
          </cell>
          <cell r="AE287">
            <v>3125.36</v>
          </cell>
          <cell r="AF287">
            <v>304.39999999999998</v>
          </cell>
          <cell r="AG287">
            <v>0</v>
          </cell>
          <cell r="AH287">
            <v>0</v>
          </cell>
          <cell r="AI287">
            <v>3162.26</v>
          </cell>
          <cell r="AJ287">
            <v>0</v>
          </cell>
          <cell r="AK287">
            <v>35204.43</v>
          </cell>
          <cell r="AL287">
            <v>553.87712397734435</v>
          </cell>
          <cell r="AM287">
            <v>324665.06</v>
          </cell>
          <cell r="AN287">
            <v>10761.73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54404.85</v>
          </cell>
          <cell r="AT287">
            <v>0</v>
          </cell>
          <cell r="AU287">
            <v>0</v>
          </cell>
          <cell r="AV287">
            <v>7028.73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23023.71</v>
          </cell>
          <cell r="BB287">
            <v>0</v>
          </cell>
          <cell r="BC287">
            <v>9367.66</v>
          </cell>
          <cell r="BD287">
            <v>0</v>
          </cell>
          <cell r="BE287">
            <v>1542.93</v>
          </cell>
          <cell r="BF287">
            <v>71570.16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502364.82999999996</v>
          </cell>
          <cell r="BM287">
            <v>7903.7890182504725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236524.37</v>
          </cell>
          <cell r="BS287">
            <v>236524.37</v>
          </cell>
          <cell r="BT287">
            <v>0</v>
          </cell>
          <cell r="BU287">
            <v>0</v>
          </cell>
          <cell r="BV287">
            <v>38334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18022</v>
          </cell>
          <cell r="CB287">
            <v>0</v>
          </cell>
          <cell r="CC287">
            <v>0</v>
          </cell>
          <cell r="CD287">
            <v>0</v>
          </cell>
          <cell r="CE287">
            <v>3143.28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18637.62</v>
          </cell>
          <cell r="CR287">
            <v>11475.59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1588.9</v>
          </cell>
          <cell r="DW287">
            <v>327725.76</v>
          </cell>
          <cell r="DX287">
            <v>5156.1636249213352</v>
          </cell>
          <cell r="DY287">
            <v>12008.27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12008.27</v>
          </cell>
          <cell r="ES287">
            <v>188.92809943360609</v>
          </cell>
          <cell r="ET287">
            <v>532624.1</v>
          </cell>
          <cell r="EU287">
            <v>8379.8631214600391</v>
          </cell>
        </row>
        <row r="288">
          <cell r="A288" t="str">
            <v>11056</v>
          </cell>
          <cell r="B288" t="str">
            <v>Kahlotus</v>
          </cell>
          <cell r="C288">
            <v>59.698888888888888</v>
          </cell>
          <cell r="D288">
            <v>1939595.87</v>
          </cell>
          <cell r="E288">
            <v>32489.647732137208</v>
          </cell>
          <cell r="F288">
            <v>2054190.61</v>
          </cell>
          <cell r="G288">
            <v>34409.193340654027</v>
          </cell>
          <cell r="H288">
            <v>147613.85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56.41</v>
          </cell>
          <cell r="N288">
            <v>2473.5847307785371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2925.5</v>
          </cell>
          <cell r="W288">
            <v>0</v>
          </cell>
          <cell r="X288">
            <v>0</v>
          </cell>
          <cell r="Y288">
            <v>0</v>
          </cell>
          <cell r="Z288">
            <v>1678.41</v>
          </cell>
          <cell r="AA288">
            <v>11633.55</v>
          </cell>
          <cell r="AB288">
            <v>0</v>
          </cell>
          <cell r="AC288">
            <v>3.18</v>
          </cell>
          <cell r="AD288">
            <v>0</v>
          </cell>
          <cell r="AE288">
            <v>0</v>
          </cell>
          <cell r="AF288">
            <v>40.93</v>
          </cell>
          <cell r="AG288">
            <v>13112.5</v>
          </cell>
          <cell r="AH288">
            <v>0</v>
          </cell>
          <cell r="AI288">
            <v>0</v>
          </cell>
          <cell r="AJ288">
            <v>3370.16</v>
          </cell>
          <cell r="AK288">
            <v>32764.23</v>
          </cell>
          <cell r="AL288">
            <v>548.82478735878203</v>
          </cell>
          <cell r="AM288">
            <v>1314550.1399999999</v>
          </cell>
          <cell r="AN288">
            <v>1690.62</v>
          </cell>
          <cell r="AO288">
            <v>161342.92000000001</v>
          </cell>
          <cell r="AP288">
            <v>0</v>
          </cell>
          <cell r="AQ288">
            <v>0</v>
          </cell>
          <cell r="AR288">
            <v>0</v>
          </cell>
          <cell r="AS288">
            <v>21405.15</v>
          </cell>
          <cell r="AT288">
            <v>0</v>
          </cell>
          <cell r="AU288">
            <v>0</v>
          </cell>
          <cell r="AV288">
            <v>12455.19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21741.23</v>
          </cell>
          <cell r="BB288">
            <v>0</v>
          </cell>
          <cell r="BC288">
            <v>18655.93</v>
          </cell>
          <cell r="BD288">
            <v>0</v>
          </cell>
          <cell r="BE288">
            <v>723.05</v>
          </cell>
          <cell r="BF288">
            <v>99393.76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1651957.9899999998</v>
          </cell>
          <cell r="BM288">
            <v>27671.503117497065</v>
          </cell>
          <cell r="BN288">
            <v>0</v>
          </cell>
          <cell r="BO288">
            <v>0</v>
          </cell>
          <cell r="BP288">
            <v>0</v>
          </cell>
          <cell r="BQ288">
            <v>73.56</v>
          </cell>
          <cell r="BR288">
            <v>0</v>
          </cell>
          <cell r="BS288">
            <v>73.56</v>
          </cell>
          <cell r="BT288">
            <v>0</v>
          </cell>
          <cell r="BU288">
            <v>0</v>
          </cell>
          <cell r="BV288">
            <v>124703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9369</v>
          </cell>
          <cell r="CB288">
            <v>1193.73</v>
          </cell>
          <cell r="CC288">
            <v>0</v>
          </cell>
          <cell r="CD288">
            <v>26259</v>
          </cell>
          <cell r="CE288">
            <v>7241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19492.150000000001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10641.14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11545.18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2370.37</v>
          </cell>
          <cell r="DW288">
            <v>212888.13</v>
          </cell>
          <cell r="DX288">
            <v>3566.0316961045246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5898.52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3011.48</v>
          </cell>
          <cell r="ER288">
            <v>8910</v>
          </cell>
          <cell r="ES288">
            <v>149.24900891511103</v>
          </cell>
          <cell r="ET288">
            <v>463186.04</v>
          </cell>
          <cell r="EU288">
            <v>7758.7045357255856</v>
          </cell>
        </row>
        <row r="289">
          <cell r="A289" t="str">
            <v>17404</v>
          </cell>
          <cell r="B289" t="str">
            <v>Skykomish</v>
          </cell>
          <cell r="C289">
            <v>59.32555555555556</v>
          </cell>
          <cell r="D289">
            <v>2025823.25</v>
          </cell>
          <cell r="E289">
            <v>34147.564755679581</v>
          </cell>
          <cell r="F289">
            <v>2084053.22</v>
          </cell>
          <cell r="G289">
            <v>35129.09740977281</v>
          </cell>
          <cell r="H289">
            <v>204665.83</v>
          </cell>
          <cell r="I289">
            <v>0</v>
          </cell>
          <cell r="J289">
            <v>0</v>
          </cell>
          <cell r="K289">
            <v>10739.73</v>
          </cell>
          <cell r="L289">
            <v>0</v>
          </cell>
          <cell r="M289">
            <v>0</v>
          </cell>
          <cell r="N289">
            <v>3630.9067480755903</v>
          </cell>
          <cell r="O289">
            <v>987.14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1475.49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10300.299999999999</v>
          </cell>
          <cell r="AB289">
            <v>0</v>
          </cell>
          <cell r="AC289">
            <v>2356.2800000000002</v>
          </cell>
          <cell r="AD289">
            <v>0</v>
          </cell>
          <cell r="AE289">
            <v>2105</v>
          </cell>
          <cell r="AF289">
            <v>14.85</v>
          </cell>
          <cell r="AG289">
            <v>6919.27</v>
          </cell>
          <cell r="AH289">
            <v>589.75</v>
          </cell>
          <cell r="AI289">
            <v>108455.08</v>
          </cell>
          <cell r="AJ289">
            <v>0</v>
          </cell>
          <cell r="AK289">
            <v>133203.16</v>
          </cell>
          <cell r="AL289">
            <v>2245.2914052403871</v>
          </cell>
          <cell r="AM289">
            <v>1297428.73</v>
          </cell>
          <cell r="AN289">
            <v>5751.83</v>
          </cell>
          <cell r="AO289">
            <v>6585.52</v>
          </cell>
          <cell r="AP289">
            <v>0</v>
          </cell>
          <cell r="AQ289">
            <v>0</v>
          </cell>
          <cell r="AR289">
            <v>0</v>
          </cell>
          <cell r="AS289">
            <v>37657.86</v>
          </cell>
          <cell r="AT289">
            <v>0</v>
          </cell>
          <cell r="AU289">
            <v>0</v>
          </cell>
          <cell r="AV289">
            <v>4672.45</v>
          </cell>
          <cell r="AW289">
            <v>0</v>
          </cell>
          <cell r="AX289">
            <v>1760</v>
          </cell>
          <cell r="AY289">
            <v>0</v>
          </cell>
          <cell r="AZ289">
            <v>0</v>
          </cell>
          <cell r="BA289">
            <v>20215.150000000001</v>
          </cell>
          <cell r="BB289">
            <v>180.45</v>
          </cell>
          <cell r="BC289">
            <v>18253.86</v>
          </cell>
          <cell r="BD289">
            <v>0</v>
          </cell>
          <cell r="BE289">
            <v>1690.92</v>
          </cell>
          <cell r="BF289">
            <v>69052.47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1463249.24</v>
          </cell>
          <cell r="BM289">
            <v>24664.737250201335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218.28</v>
          </cell>
          <cell r="BS289">
            <v>218.28</v>
          </cell>
          <cell r="BT289">
            <v>0</v>
          </cell>
          <cell r="BU289">
            <v>0</v>
          </cell>
          <cell r="BV289">
            <v>124601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26552</v>
          </cell>
          <cell r="CB289">
            <v>0</v>
          </cell>
          <cell r="CC289">
            <v>0</v>
          </cell>
          <cell r="CD289">
            <v>63249</v>
          </cell>
          <cell r="CE289">
            <v>29915.360000000001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27659.62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272195.26</v>
          </cell>
          <cell r="DX289">
            <v>4588.1620062555012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196968.19</v>
          </cell>
          <cell r="EU289">
            <v>3320.1238177289156</v>
          </cell>
        </row>
        <row r="290">
          <cell r="A290" t="str">
            <v>20401</v>
          </cell>
          <cell r="B290" t="str">
            <v>Glenwood</v>
          </cell>
          <cell r="C290">
            <v>59.025555555555563</v>
          </cell>
          <cell r="D290">
            <v>1851405.42</v>
          </cell>
          <cell r="E290">
            <v>31366.166782749464</v>
          </cell>
          <cell r="F290">
            <v>1928824.76</v>
          </cell>
          <cell r="G290">
            <v>32677.790862714828</v>
          </cell>
          <cell r="H290">
            <v>81432.350000000006</v>
          </cell>
          <cell r="I290">
            <v>0</v>
          </cell>
          <cell r="J290">
            <v>31716.55</v>
          </cell>
          <cell r="K290">
            <v>30704.3</v>
          </cell>
          <cell r="L290">
            <v>0</v>
          </cell>
          <cell r="M290">
            <v>83.98</v>
          </cell>
          <cell r="N290">
            <v>2438.5569715565762</v>
          </cell>
          <cell r="O290">
            <v>0</v>
          </cell>
          <cell r="P290">
            <v>0</v>
          </cell>
          <cell r="Q290">
            <v>0</v>
          </cell>
          <cell r="R290">
            <v>750</v>
          </cell>
          <cell r="S290">
            <v>0</v>
          </cell>
          <cell r="T290">
            <v>0</v>
          </cell>
          <cell r="U290">
            <v>0</v>
          </cell>
          <cell r="V290">
            <v>205.41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16502.59</v>
          </cell>
          <cell r="AB290">
            <v>1429.94</v>
          </cell>
          <cell r="AC290">
            <v>6498.9</v>
          </cell>
          <cell r="AD290">
            <v>0</v>
          </cell>
          <cell r="AE290">
            <v>279.10000000000002</v>
          </cell>
          <cell r="AF290">
            <v>93.95</v>
          </cell>
          <cell r="AG290">
            <v>123</v>
          </cell>
          <cell r="AH290">
            <v>0</v>
          </cell>
          <cell r="AI290">
            <v>0</v>
          </cell>
          <cell r="AJ290">
            <v>3483.97</v>
          </cell>
          <cell r="AK290">
            <v>29366.859999999997</v>
          </cell>
          <cell r="AL290">
            <v>497.52788810872869</v>
          </cell>
          <cell r="AM290">
            <v>1183517.83</v>
          </cell>
          <cell r="AN290">
            <v>7410.93</v>
          </cell>
          <cell r="AO290">
            <v>145310.72</v>
          </cell>
          <cell r="AP290">
            <v>6930.94</v>
          </cell>
          <cell r="AQ290">
            <v>0</v>
          </cell>
          <cell r="AR290">
            <v>0</v>
          </cell>
          <cell r="AS290">
            <v>61012.82</v>
          </cell>
          <cell r="AT290">
            <v>0</v>
          </cell>
          <cell r="AU290">
            <v>0</v>
          </cell>
          <cell r="AV290">
            <v>5433.27</v>
          </cell>
          <cell r="AW290">
            <v>0</v>
          </cell>
          <cell r="AX290">
            <v>300</v>
          </cell>
          <cell r="AY290">
            <v>0</v>
          </cell>
          <cell r="AZ290">
            <v>0</v>
          </cell>
          <cell r="BA290">
            <v>20419.349999999999</v>
          </cell>
          <cell r="BB290">
            <v>0</v>
          </cell>
          <cell r="BC290">
            <v>17430.86</v>
          </cell>
          <cell r="BD290">
            <v>0</v>
          </cell>
          <cell r="BE290">
            <v>457.45</v>
          </cell>
          <cell r="BF290">
            <v>37731.120000000003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1485955.2900000003</v>
          </cell>
          <cell r="BM290">
            <v>25174.778551663123</v>
          </cell>
          <cell r="BN290">
            <v>0</v>
          </cell>
          <cell r="BO290">
            <v>53459.68</v>
          </cell>
          <cell r="BP290">
            <v>0</v>
          </cell>
          <cell r="BQ290">
            <v>17591.560000000001</v>
          </cell>
          <cell r="BR290">
            <v>2.41</v>
          </cell>
          <cell r="BS290">
            <v>71053.650000000009</v>
          </cell>
          <cell r="BT290">
            <v>34604.39</v>
          </cell>
          <cell r="BU290">
            <v>0</v>
          </cell>
          <cell r="BV290">
            <v>45372.03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15199</v>
          </cell>
          <cell r="CB290">
            <v>0</v>
          </cell>
          <cell r="CC290">
            <v>0</v>
          </cell>
          <cell r="CD290">
            <v>16574</v>
          </cell>
          <cell r="CE290">
            <v>9852.2099999999991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2870.97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12191.39</v>
          </cell>
          <cell r="CR290">
            <v>10807.39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4000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222525.03000000003</v>
          </cell>
          <cell r="DX290">
            <v>3769.9777309263409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47040.4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47040.4</v>
          </cell>
          <cell r="ES290">
            <v>796.94972046006433</v>
          </cell>
          <cell r="ET290">
            <v>601192.82999999996</v>
          </cell>
          <cell r="EU290">
            <v>10185.297272367899</v>
          </cell>
        </row>
        <row r="291">
          <cell r="A291" t="str">
            <v>01109</v>
          </cell>
          <cell r="B291" t="str">
            <v>Washtucna</v>
          </cell>
          <cell r="C291">
            <v>58.12</v>
          </cell>
          <cell r="D291">
            <v>1990437.76</v>
          </cell>
          <cell r="E291">
            <v>34247.03647625602</v>
          </cell>
          <cell r="F291">
            <v>2119019.7999999998</v>
          </cell>
          <cell r="G291">
            <v>36459.390915347554</v>
          </cell>
          <cell r="H291">
            <v>151347.12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2604.045423262216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842.64</v>
          </cell>
          <cell r="W291">
            <v>68.95</v>
          </cell>
          <cell r="X291">
            <v>0</v>
          </cell>
          <cell r="Y291">
            <v>13979.29</v>
          </cell>
          <cell r="Z291">
            <v>1625</v>
          </cell>
          <cell r="AA291">
            <v>11109.96</v>
          </cell>
          <cell r="AB291">
            <v>514</v>
          </cell>
          <cell r="AC291">
            <v>6252.35</v>
          </cell>
          <cell r="AD291">
            <v>244.6</v>
          </cell>
          <cell r="AE291">
            <v>751</v>
          </cell>
          <cell r="AF291">
            <v>6.9</v>
          </cell>
          <cell r="AG291">
            <v>157</v>
          </cell>
          <cell r="AH291">
            <v>0</v>
          </cell>
          <cell r="AI291">
            <v>3464.87</v>
          </cell>
          <cell r="AJ291">
            <v>3690.1</v>
          </cell>
          <cell r="AK291">
            <v>42706.66</v>
          </cell>
          <cell r="AL291">
            <v>734.80144528561607</v>
          </cell>
          <cell r="AM291">
            <v>1255318.31</v>
          </cell>
          <cell r="AN291">
            <v>2208.6</v>
          </cell>
          <cell r="AO291">
            <v>178515.64</v>
          </cell>
          <cell r="AP291">
            <v>0</v>
          </cell>
          <cell r="AQ291">
            <v>0</v>
          </cell>
          <cell r="AR291">
            <v>0</v>
          </cell>
          <cell r="AS291">
            <v>27057.22</v>
          </cell>
          <cell r="AT291">
            <v>0</v>
          </cell>
          <cell r="AU291">
            <v>0</v>
          </cell>
          <cell r="AV291">
            <v>16859.13</v>
          </cell>
          <cell r="AW291">
            <v>0</v>
          </cell>
          <cell r="AX291">
            <v>880</v>
          </cell>
          <cell r="AY291">
            <v>0</v>
          </cell>
          <cell r="AZ291">
            <v>0</v>
          </cell>
          <cell r="BA291">
            <v>20455.169999999998</v>
          </cell>
          <cell r="BB291">
            <v>0</v>
          </cell>
          <cell r="BC291">
            <v>17688.169999999998</v>
          </cell>
          <cell r="BD291">
            <v>0</v>
          </cell>
          <cell r="BE291">
            <v>958.33</v>
          </cell>
          <cell r="BF291">
            <v>172353.22</v>
          </cell>
          <cell r="BG291">
            <v>15000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1707293.79</v>
          </cell>
          <cell r="BM291">
            <v>29375.32329662767</v>
          </cell>
          <cell r="BN291">
            <v>0</v>
          </cell>
          <cell r="BO291">
            <v>0</v>
          </cell>
          <cell r="BP291">
            <v>0</v>
          </cell>
          <cell r="BQ291">
            <v>6.84</v>
          </cell>
          <cell r="BR291">
            <v>0</v>
          </cell>
          <cell r="BS291">
            <v>6.84</v>
          </cell>
          <cell r="BT291">
            <v>14407</v>
          </cell>
          <cell r="BU291">
            <v>0</v>
          </cell>
          <cell r="BV291">
            <v>73719.61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15606</v>
          </cell>
          <cell r="CB291">
            <v>0</v>
          </cell>
          <cell r="CC291">
            <v>0</v>
          </cell>
          <cell r="CD291">
            <v>26480.55</v>
          </cell>
          <cell r="CE291">
            <v>6428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31315.759999999998</v>
          </cell>
          <cell r="CR291">
            <v>0</v>
          </cell>
          <cell r="CS291">
            <v>45685.39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2666.58</v>
          </cell>
          <cell r="DW291">
            <v>216315.72999999998</v>
          </cell>
          <cell r="DX291">
            <v>3721.8811080523055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1356.5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1356.5</v>
          </cell>
          <cell r="ES291">
            <v>23.339642119752238</v>
          </cell>
          <cell r="ET291">
            <v>583942.52</v>
          </cell>
          <cell r="EU291">
            <v>10047.187198898831</v>
          </cell>
        </row>
        <row r="292">
          <cell r="A292" t="str">
            <v>30031</v>
          </cell>
          <cell r="B292" t="str">
            <v>Mill A</v>
          </cell>
          <cell r="C292">
            <v>54.63</v>
          </cell>
          <cell r="D292">
            <v>1140747.99</v>
          </cell>
          <cell r="E292">
            <v>20881.347062053814</v>
          </cell>
          <cell r="F292">
            <v>902528.44</v>
          </cell>
          <cell r="G292">
            <v>16520.747574592711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1265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3340.65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9186.5</v>
          </cell>
          <cell r="AB292">
            <v>3599.3</v>
          </cell>
          <cell r="AC292">
            <v>24774.880000000001</v>
          </cell>
          <cell r="AD292">
            <v>0</v>
          </cell>
          <cell r="AE292">
            <v>1250</v>
          </cell>
          <cell r="AF292">
            <v>1019.69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44436.020000000004</v>
          </cell>
          <cell r="AL292">
            <v>813.39959729086581</v>
          </cell>
          <cell r="AM292">
            <v>339719.41</v>
          </cell>
          <cell r="AN292">
            <v>10996.28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63732.81</v>
          </cell>
          <cell r="AT292">
            <v>0</v>
          </cell>
          <cell r="AU292">
            <v>0</v>
          </cell>
          <cell r="AV292">
            <v>14458.81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22027.82</v>
          </cell>
          <cell r="BB292">
            <v>0</v>
          </cell>
          <cell r="BC292">
            <v>9569.49</v>
          </cell>
          <cell r="BD292">
            <v>0</v>
          </cell>
          <cell r="BE292">
            <v>1337.69</v>
          </cell>
          <cell r="BF292">
            <v>71408.67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533250.98</v>
          </cell>
          <cell r="BM292">
            <v>9761.1382024528648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184951.38</v>
          </cell>
          <cell r="BS292">
            <v>184951.38</v>
          </cell>
          <cell r="BT292">
            <v>0</v>
          </cell>
          <cell r="BU292">
            <v>0</v>
          </cell>
          <cell r="BV292">
            <v>14794.33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20913</v>
          </cell>
          <cell r="CB292">
            <v>0</v>
          </cell>
          <cell r="CC292">
            <v>0</v>
          </cell>
          <cell r="CD292">
            <v>22614.23</v>
          </cell>
          <cell r="CE292">
            <v>7808.08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12296.79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26374.78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289752.58999999997</v>
          </cell>
          <cell r="DX292">
            <v>5303.9097565440225</v>
          </cell>
          <cell r="DY292">
            <v>35088.85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35088.85</v>
          </cell>
          <cell r="ES292">
            <v>642.30001830496053</v>
          </cell>
          <cell r="ET292">
            <v>854049.7</v>
          </cell>
          <cell r="EU292">
            <v>15633.346146805783</v>
          </cell>
        </row>
        <row r="293">
          <cell r="A293" t="str">
            <v>25200</v>
          </cell>
          <cell r="B293" t="str">
            <v>North River</v>
          </cell>
          <cell r="C293">
            <v>52.822222222222223</v>
          </cell>
          <cell r="D293">
            <v>1549286.98</v>
          </cell>
          <cell r="E293">
            <v>29330.212074042909</v>
          </cell>
          <cell r="F293">
            <v>1625360.49</v>
          </cell>
          <cell r="G293">
            <v>30770.392111905763</v>
          </cell>
          <cell r="H293">
            <v>6280.1</v>
          </cell>
          <cell r="I293">
            <v>0</v>
          </cell>
          <cell r="J293">
            <v>0</v>
          </cell>
          <cell r="K293">
            <v>3503.4</v>
          </cell>
          <cell r="L293">
            <v>0</v>
          </cell>
          <cell r="M293">
            <v>0</v>
          </cell>
          <cell r="N293">
            <v>185.21560790912915</v>
          </cell>
          <cell r="O293">
            <v>0</v>
          </cell>
          <cell r="P293">
            <v>0</v>
          </cell>
          <cell r="Q293">
            <v>0</v>
          </cell>
          <cell r="R293">
            <v>825</v>
          </cell>
          <cell r="S293">
            <v>0</v>
          </cell>
          <cell r="T293">
            <v>0</v>
          </cell>
          <cell r="U293">
            <v>0</v>
          </cell>
          <cell r="V293">
            <v>1043.9000000000001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5603.4</v>
          </cell>
          <cell r="AB293">
            <v>0</v>
          </cell>
          <cell r="AC293">
            <v>4196.3500000000004</v>
          </cell>
          <cell r="AD293">
            <v>0</v>
          </cell>
          <cell r="AE293">
            <v>1000</v>
          </cell>
          <cell r="AF293">
            <v>20</v>
          </cell>
          <cell r="AG293">
            <v>0</v>
          </cell>
          <cell r="AH293">
            <v>1651.21</v>
          </cell>
          <cell r="AI293">
            <v>6043.64</v>
          </cell>
          <cell r="AJ293">
            <v>0</v>
          </cell>
          <cell r="AK293">
            <v>20383.5</v>
          </cell>
          <cell r="AL293">
            <v>385.88872528397138</v>
          </cell>
          <cell r="AM293">
            <v>1251201.98</v>
          </cell>
          <cell r="AN293">
            <v>3444.49</v>
          </cell>
          <cell r="AO293">
            <v>13479.76</v>
          </cell>
          <cell r="AP293">
            <v>0</v>
          </cell>
          <cell r="AQ293">
            <v>0</v>
          </cell>
          <cell r="AR293">
            <v>0</v>
          </cell>
          <cell r="AS293">
            <v>31360.25</v>
          </cell>
          <cell r="AT293">
            <v>0</v>
          </cell>
          <cell r="AU293">
            <v>0</v>
          </cell>
          <cell r="AV293">
            <v>13575.74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18861.03</v>
          </cell>
          <cell r="BB293">
            <v>0</v>
          </cell>
          <cell r="BC293">
            <v>17723.21</v>
          </cell>
          <cell r="BD293">
            <v>0</v>
          </cell>
          <cell r="BE293">
            <v>1356.92</v>
          </cell>
          <cell r="BF293">
            <v>128715.04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1479718.42</v>
          </cell>
          <cell r="BM293">
            <v>28013.180016827933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73833.83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23567.74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16415.900000000001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1657.6</v>
          </cell>
          <cell r="DW293">
            <v>115475.07</v>
          </cell>
          <cell r="DX293">
            <v>2186.1077618847289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351140.46</v>
          </cell>
          <cell r="EU293">
            <v>6647.5896928901984</v>
          </cell>
        </row>
        <row r="294">
          <cell r="A294" t="str">
            <v>14104</v>
          </cell>
          <cell r="B294" t="str">
            <v>Satsop</v>
          </cell>
          <cell r="C294">
            <v>46.5</v>
          </cell>
          <cell r="D294">
            <v>539875.32999999996</v>
          </cell>
          <cell r="E294">
            <v>11610.222150537633</v>
          </cell>
          <cell r="F294">
            <v>538894.13</v>
          </cell>
          <cell r="G294">
            <v>11589.121075268817</v>
          </cell>
          <cell r="H294">
            <v>32372.73</v>
          </cell>
          <cell r="I294">
            <v>0</v>
          </cell>
          <cell r="J294">
            <v>0</v>
          </cell>
          <cell r="K294">
            <v>757.77</v>
          </cell>
          <cell r="L294">
            <v>0</v>
          </cell>
          <cell r="M294">
            <v>0</v>
          </cell>
          <cell r="N294">
            <v>712.48387096774195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5371.25</v>
          </cell>
          <cell r="AB294">
            <v>0</v>
          </cell>
          <cell r="AC294">
            <v>481.8</v>
          </cell>
          <cell r="AD294">
            <v>0</v>
          </cell>
          <cell r="AE294">
            <v>0</v>
          </cell>
          <cell r="AF294">
            <v>-8.6999999999999993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5844.35</v>
          </cell>
          <cell r="AL294">
            <v>125.68494623655914</v>
          </cell>
          <cell r="AM294">
            <v>282084.75</v>
          </cell>
          <cell r="AN294">
            <v>2767.16</v>
          </cell>
          <cell r="AO294">
            <v>49377.16</v>
          </cell>
          <cell r="AP294">
            <v>0</v>
          </cell>
          <cell r="AQ294">
            <v>0</v>
          </cell>
          <cell r="AR294">
            <v>0</v>
          </cell>
          <cell r="AS294">
            <v>28768.6</v>
          </cell>
          <cell r="AT294">
            <v>0</v>
          </cell>
          <cell r="AU294">
            <v>0</v>
          </cell>
          <cell r="AV294">
            <v>9131.1200000000008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20222.32</v>
          </cell>
          <cell r="BB294">
            <v>0</v>
          </cell>
          <cell r="BC294">
            <v>2907.98</v>
          </cell>
          <cell r="BD294">
            <v>0</v>
          </cell>
          <cell r="BE294">
            <v>799.93</v>
          </cell>
          <cell r="BF294">
            <v>514.58000000000004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396573.59999999992</v>
          </cell>
          <cell r="BM294">
            <v>8528.46451612903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1237.8399999999999</v>
          </cell>
          <cell r="BS294">
            <v>1237.8399999999999</v>
          </cell>
          <cell r="BT294">
            <v>0</v>
          </cell>
          <cell r="BU294">
            <v>0</v>
          </cell>
          <cell r="BV294">
            <v>27091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7388.01</v>
          </cell>
          <cell r="CB294">
            <v>0</v>
          </cell>
          <cell r="CC294">
            <v>0</v>
          </cell>
          <cell r="CD294">
            <v>29241.49</v>
          </cell>
          <cell r="CE294">
            <v>27112.06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11275.28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103345.68</v>
          </cell>
          <cell r="DX294">
            <v>2222.4877419354839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54842.23</v>
          </cell>
          <cell r="EU294">
            <v>1179.4027956989248</v>
          </cell>
        </row>
        <row r="295">
          <cell r="A295" t="str">
            <v>32312</v>
          </cell>
          <cell r="B295" t="str">
            <v>Great Northern</v>
          </cell>
          <cell r="C295">
            <v>44.36</v>
          </cell>
          <cell r="D295">
            <v>570145.47</v>
          </cell>
          <cell r="E295">
            <v>12852.693192064922</v>
          </cell>
          <cell r="F295">
            <v>590937.46</v>
          </cell>
          <cell r="G295">
            <v>13321.403516681694</v>
          </cell>
          <cell r="H295">
            <v>131200.98000000001</v>
          </cell>
          <cell r="I295">
            <v>0</v>
          </cell>
          <cell r="J295">
            <v>0</v>
          </cell>
          <cell r="K295">
            <v>25.93</v>
          </cell>
          <cell r="L295">
            <v>0</v>
          </cell>
          <cell r="M295">
            <v>0</v>
          </cell>
          <cell r="N295">
            <v>2958.2261045987375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4309.47</v>
          </cell>
          <cell r="AD295">
            <v>0</v>
          </cell>
          <cell r="AE295">
            <v>113</v>
          </cell>
          <cell r="AF295">
            <v>0</v>
          </cell>
          <cell r="AG295">
            <v>600</v>
          </cell>
          <cell r="AH295">
            <v>0</v>
          </cell>
          <cell r="AI295">
            <v>232.12</v>
          </cell>
          <cell r="AJ295">
            <v>1724.63</v>
          </cell>
          <cell r="AK295">
            <v>6979.22</v>
          </cell>
          <cell r="AL295">
            <v>157.33137962128043</v>
          </cell>
          <cell r="AM295">
            <v>261406.95</v>
          </cell>
          <cell r="AN295">
            <v>2675.65</v>
          </cell>
          <cell r="AO295">
            <v>2935.44</v>
          </cell>
          <cell r="AP295">
            <v>0</v>
          </cell>
          <cell r="AQ295">
            <v>0</v>
          </cell>
          <cell r="AR295">
            <v>0</v>
          </cell>
          <cell r="AS295">
            <v>25345.06</v>
          </cell>
          <cell r="AT295">
            <v>0</v>
          </cell>
          <cell r="AU295">
            <v>0</v>
          </cell>
          <cell r="AV295">
            <v>2067.31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12799.71</v>
          </cell>
          <cell r="BB295">
            <v>0</v>
          </cell>
          <cell r="BC295">
            <v>2534.2800000000002</v>
          </cell>
          <cell r="BD295">
            <v>0</v>
          </cell>
          <cell r="BE295">
            <v>0</v>
          </cell>
          <cell r="BF295">
            <v>82890.98</v>
          </cell>
          <cell r="BG295">
            <v>1342.25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393997.63000000006</v>
          </cell>
          <cell r="BM295">
            <v>8881.8221370604169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25010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7074</v>
          </cell>
          <cell r="CB295">
            <v>0</v>
          </cell>
          <cell r="CC295">
            <v>0</v>
          </cell>
          <cell r="CD295">
            <v>7336.48</v>
          </cell>
          <cell r="CE295">
            <v>2931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16382.22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58733.7</v>
          </cell>
          <cell r="DX295">
            <v>1324.0238954012623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232229.92</v>
          </cell>
          <cell r="EU295">
            <v>5235.1199278629401</v>
          </cell>
        </row>
        <row r="296">
          <cell r="A296" t="str">
            <v>21036</v>
          </cell>
          <cell r="B296" t="str">
            <v>Evaline</v>
          </cell>
          <cell r="C296">
            <v>37.67</v>
          </cell>
          <cell r="D296">
            <v>451113.7</v>
          </cell>
          <cell r="E296">
            <v>11975.410140695514</v>
          </cell>
          <cell r="F296">
            <v>530972.65</v>
          </cell>
          <cell r="G296">
            <v>14095.37164852668</v>
          </cell>
          <cell r="H296">
            <v>110208.86</v>
          </cell>
          <cell r="I296">
            <v>0</v>
          </cell>
          <cell r="J296">
            <v>0</v>
          </cell>
          <cell r="K296">
            <v>417.03</v>
          </cell>
          <cell r="L296">
            <v>0</v>
          </cell>
          <cell r="M296">
            <v>0</v>
          </cell>
          <cell r="N296">
            <v>2936.7106450756569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100.83</v>
          </cell>
          <cell r="AD296">
            <v>0</v>
          </cell>
          <cell r="AE296">
            <v>4100</v>
          </cell>
          <cell r="AF296">
            <v>29.5</v>
          </cell>
          <cell r="AG296">
            <v>0</v>
          </cell>
          <cell r="AH296">
            <v>295.10000000000002</v>
          </cell>
          <cell r="AI296">
            <v>4173.4799999999996</v>
          </cell>
          <cell r="AJ296">
            <v>0</v>
          </cell>
          <cell r="AK296">
            <v>8698.91</v>
          </cell>
          <cell r="AL296">
            <v>230.92407751526412</v>
          </cell>
          <cell r="AM296">
            <v>271870.42</v>
          </cell>
          <cell r="AN296">
            <v>1233.06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20418.73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16736.7</v>
          </cell>
          <cell r="BB296">
            <v>0</v>
          </cell>
          <cell r="BC296">
            <v>2814.12</v>
          </cell>
          <cell r="BD296">
            <v>0</v>
          </cell>
          <cell r="BE296">
            <v>0</v>
          </cell>
          <cell r="BF296">
            <v>8288.07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321361.09999999998</v>
          </cell>
          <cell r="BM296">
            <v>8530.9556676400316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7258.42</v>
          </cell>
          <cell r="BS296">
            <v>7258.42</v>
          </cell>
          <cell r="BT296">
            <v>0</v>
          </cell>
          <cell r="BU296">
            <v>0</v>
          </cell>
          <cell r="BV296">
            <v>26572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26563</v>
          </cell>
          <cell r="CE296">
            <v>21843.55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82236.97</v>
          </cell>
          <cell r="DX296">
            <v>2183.0891956464029</v>
          </cell>
          <cell r="DY296">
            <v>5476.25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2573.5300000000002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8049.7800000000007</v>
          </cell>
          <cell r="ES296">
            <v>213.69206264932308</v>
          </cell>
          <cell r="ET296">
            <v>33298.83</v>
          </cell>
          <cell r="EU296">
            <v>883.96150783116536</v>
          </cell>
        </row>
        <row r="297">
          <cell r="A297" t="str">
            <v>30029</v>
          </cell>
          <cell r="B297" t="str">
            <v>Mount Pleasant</v>
          </cell>
          <cell r="C297">
            <v>37.39</v>
          </cell>
          <cell r="D297">
            <v>595443.24</v>
          </cell>
          <cell r="E297">
            <v>15925.200320941427</v>
          </cell>
          <cell r="F297">
            <v>495134.25</v>
          </cell>
          <cell r="G297">
            <v>13242.42444503878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303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406.83</v>
          </cell>
          <cell r="AB297">
            <v>0</v>
          </cell>
          <cell r="AC297">
            <v>8002.9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8712.73</v>
          </cell>
          <cell r="AL297">
            <v>233.02300080235355</v>
          </cell>
          <cell r="AM297">
            <v>228699.07</v>
          </cell>
          <cell r="AN297">
            <v>6230.3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32886.17</v>
          </cell>
          <cell r="AT297">
            <v>0</v>
          </cell>
          <cell r="AU297">
            <v>0</v>
          </cell>
          <cell r="AV297">
            <v>3296.97</v>
          </cell>
          <cell r="AW297">
            <v>0</v>
          </cell>
          <cell r="AX297">
            <v>880</v>
          </cell>
          <cell r="AY297">
            <v>0</v>
          </cell>
          <cell r="AZ297">
            <v>0</v>
          </cell>
          <cell r="BA297">
            <v>18391.740000000002</v>
          </cell>
          <cell r="BB297">
            <v>0</v>
          </cell>
          <cell r="BC297">
            <v>884.78</v>
          </cell>
          <cell r="BD297">
            <v>0</v>
          </cell>
          <cell r="BE297">
            <v>0</v>
          </cell>
          <cell r="BF297">
            <v>32807.129999999997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324076.15999999997</v>
          </cell>
          <cell r="BM297">
            <v>8667.4554693768387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128043.27</v>
          </cell>
          <cell r="BS297">
            <v>128043.27</v>
          </cell>
          <cell r="BT297">
            <v>0</v>
          </cell>
          <cell r="BU297">
            <v>0</v>
          </cell>
          <cell r="BV297">
            <v>25605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6291.63</v>
          </cell>
          <cell r="CE297">
            <v>1000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617.66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161557.56</v>
          </cell>
          <cell r="DX297">
            <v>4320.8761700989571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787.8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787.8</v>
          </cell>
          <cell r="ES297">
            <v>21.069804760631182</v>
          </cell>
          <cell r="ET297">
            <v>564066.75</v>
          </cell>
          <cell r="EU297">
            <v>15086.032361594009</v>
          </cell>
        </row>
        <row r="298">
          <cell r="A298" t="str">
            <v>38304</v>
          </cell>
          <cell r="B298" t="str">
            <v>Steptoe</v>
          </cell>
          <cell r="C298">
            <v>35.56</v>
          </cell>
          <cell r="D298">
            <v>612355.86</v>
          </cell>
          <cell r="E298">
            <v>17220.35601799775</v>
          </cell>
          <cell r="F298">
            <v>694620.13</v>
          </cell>
          <cell r="G298">
            <v>19533.749437570303</v>
          </cell>
          <cell r="H298">
            <v>95519.1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2686.138920134983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19628.34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157</v>
          </cell>
          <cell r="AA298">
            <v>0</v>
          </cell>
          <cell r="AB298">
            <v>0</v>
          </cell>
          <cell r="AC298">
            <v>1475.83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1333.68</v>
          </cell>
          <cell r="AI298">
            <v>522.54</v>
          </cell>
          <cell r="AJ298">
            <v>0</v>
          </cell>
          <cell r="AK298">
            <v>23117.39</v>
          </cell>
          <cell r="AL298">
            <v>650.09533183352073</v>
          </cell>
          <cell r="AM298">
            <v>360803.59</v>
          </cell>
          <cell r="AN298">
            <v>1661.04</v>
          </cell>
          <cell r="AO298">
            <v>47568.88</v>
          </cell>
          <cell r="AP298">
            <v>0</v>
          </cell>
          <cell r="AQ298">
            <v>0</v>
          </cell>
          <cell r="AR298">
            <v>0</v>
          </cell>
          <cell r="AS298">
            <v>20991.48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12957.33</v>
          </cell>
          <cell r="BB298">
            <v>0</v>
          </cell>
          <cell r="BC298">
            <v>8962.2199999999993</v>
          </cell>
          <cell r="BD298">
            <v>0</v>
          </cell>
          <cell r="BE298">
            <v>0</v>
          </cell>
          <cell r="BF298">
            <v>61091.23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514035.76999999996</v>
          </cell>
          <cell r="BM298">
            <v>14455.449100112484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34357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7921</v>
          </cell>
          <cell r="CB298">
            <v>0</v>
          </cell>
          <cell r="CC298">
            <v>0</v>
          </cell>
          <cell r="CD298">
            <v>0</v>
          </cell>
          <cell r="CE298">
            <v>568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19101.87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61947.869999999995</v>
          </cell>
          <cell r="DX298">
            <v>1742.0660854893135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172130.69</v>
          </cell>
          <cell r="EU298">
            <v>4840.5705849268843</v>
          </cell>
        </row>
        <row r="299">
          <cell r="A299" t="str">
            <v>10003</v>
          </cell>
          <cell r="B299" t="str">
            <v>Keller</v>
          </cell>
          <cell r="C299">
            <v>32.840000000000003</v>
          </cell>
          <cell r="D299">
            <v>1095843.6399999999</v>
          </cell>
          <cell r="E299">
            <v>33369.17295980511</v>
          </cell>
          <cell r="F299">
            <v>1150407.3</v>
          </cell>
          <cell r="G299">
            <v>35030.672959805117</v>
          </cell>
          <cell r="H299">
            <v>10583.11</v>
          </cell>
          <cell r="I299">
            <v>0</v>
          </cell>
          <cell r="J299">
            <v>31.85</v>
          </cell>
          <cell r="K299">
            <v>663.32</v>
          </cell>
          <cell r="L299">
            <v>0</v>
          </cell>
          <cell r="M299">
            <v>0</v>
          </cell>
          <cell r="N299">
            <v>343.43118148599268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256.95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1201.25</v>
          </cell>
          <cell r="AB299">
            <v>0</v>
          </cell>
          <cell r="AC299">
            <v>2399.3200000000002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1451.28</v>
          </cell>
          <cell r="AJ299">
            <v>2443.8200000000002</v>
          </cell>
          <cell r="AK299">
            <v>7752.6200000000008</v>
          </cell>
          <cell r="AL299">
            <v>236.07247259439708</v>
          </cell>
          <cell r="AM299">
            <v>224086.86</v>
          </cell>
          <cell r="AN299">
            <v>1838.96</v>
          </cell>
          <cell r="AO299">
            <v>93386.880000000005</v>
          </cell>
          <cell r="AP299">
            <v>0</v>
          </cell>
          <cell r="AQ299">
            <v>0</v>
          </cell>
          <cell r="AR299">
            <v>0</v>
          </cell>
          <cell r="AS299">
            <v>16936.96</v>
          </cell>
          <cell r="AT299">
            <v>0</v>
          </cell>
          <cell r="AU299">
            <v>0</v>
          </cell>
          <cell r="AV299">
            <v>13821.76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12119.06</v>
          </cell>
          <cell r="BB299">
            <v>0</v>
          </cell>
          <cell r="BC299">
            <v>2100.44</v>
          </cell>
          <cell r="BD299">
            <v>0</v>
          </cell>
          <cell r="BE299">
            <v>504.18</v>
          </cell>
          <cell r="BF299">
            <v>195538.31</v>
          </cell>
          <cell r="BG299">
            <v>1963.57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562296.97999999986</v>
          </cell>
          <cell r="BM299">
            <v>17122.319732034099</v>
          </cell>
          <cell r="BN299">
            <v>0</v>
          </cell>
          <cell r="BO299">
            <v>408534.51</v>
          </cell>
          <cell r="BP299">
            <v>8945.98</v>
          </cell>
          <cell r="BQ299">
            <v>0</v>
          </cell>
          <cell r="BR299">
            <v>12626.78</v>
          </cell>
          <cell r="BS299">
            <v>430107.27</v>
          </cell>
          <cell r="BT299">
            <v>0</v>
          </cell>
          <cell r="BU299">
            <v>0</v>
          </cell>
          <cell r="BV299">
            <v>22599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8992</v>
          </cell>
          <cell r="CB299">
            <v>0</v>
          </cell>
          <cell r="CC299">
            <v>0</v>
          </cell>
          <cell r="CD299">
            <v>55306.15</v>
          </cell>
          <cell r="CE299">
            <v>6438.53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17480.830000000002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14364.91</v>
          </cell>
          <cell r="CX299">
            <v>0</v>
          </cell>
          <cell r="CY299">
            <v>0</v>
          </cell>
          <cell r="CZ299">
            <v>0</v>
          </cell>
          <cell r="DA299">
            <v>12395.3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1395.43</v>
          </cell>
          <cell r="DW299">
            <v>569079.42000000004</v>
          </cell>
          <cell r="DX299">
            <v>17328.849573690619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238625.63</v>
          </cell>
          <cell r="EU299">
            <v>7266.3102923264305</v>
          </cell>
        </row>
        <row r="300">
          <cell r="A300" t="str">
            <v>38264</v>
          </cell>
          <cell r="B300" t="str">
            <v>Lamont</v>
          </cell>
          <cell r="C300">
            <v>31.990000000000002</v>
          </cell>
          <cell r="D300">
            <v>736017.78</v>
          </cell>
          <cell r="E300">
            <v>23007.745545482961</v>
          </cell>
          <cell r="F300">
            <v>755203.81</v>
          </cell>
          <cell r="G300">
            <v>23607.496405126603</v>
          </cell>
          <cell r="H300">
            <v>114190.36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3569.5642388246324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155.4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4904.1000000000004</v>
          </cell>
          <cell r="AB300">
            <v>0</v>
          </cell>
          <cell r="AC300">
            <v>719.42</v>
          </cell>
          <cell r="AD300">
            <v>0</v>
          </cell>
          <cell r="AE300">
            <v>0</v>
          </cell>
          <cell r="AF300">
            <v>86.99</v>
          </cell>
          <cell r="AG300">
            <v>80</v>
          </cell>
          <cell r="AH300">
            <v>0</v>
          </cell>
          <cell r="AI300">
            <v>335.47</v>
          </cell>
          <cell r="AJ300">
            <v>135.26</v>
          </cell>
          <cell r="AK300">
            <v>6416.64</v>
          </cell>
          <cell r="AL300">
            <v>200.58268208815255</v>
          </cell>
          <cell r="AM300">
            <v>325647.59999999998</v>
          </cell>
          <cell r="AN300">
            <v>4507.4799999999996</v>
          </cell>
          <cell r="AO300">
            <v>110897.84</v>
          </cell>
          <cell r="AP300">
            <v>0</v>
          </cell>
          <cell r="AQ300">
            <v>0</v>
          </cell>
          <cell r="AR300">
            <v>0</v>
          </cell>
          <cell r="AS300">
            <v>16126</v>
          </cell>
          <cell r="AT300">
            <v>0</v>
          </cell>
          <cell r="AU300">
            <v>0</v>
          </cell>
          <cell r="AV300">
            <v>9691.6299999999992</v>
          </cell>
          <cell r="AW300">
            <v>0</v>
          </cell>
          <cell r="AX300">
            <v>1760</v>
          </cell>
          <cell r="AY300">
            <v>0</v>
          </cell>
          <cell r="AZ300">
            <v>0</v>
          </cell>
          <cell r="BA300">
            <v>11699.93</v>
          </cell>
          <cell r="BB300">
            <v>0</v>
          </cell>
          <cell r="BC300">
            <v>7140.35</v>
          </cell>
          <cell r="BD300">
            <v>0</v>
          </cell>
          <cell r="BE300">
            <v>581.29</v>
          </cell>
          <cell r="BF300">
            <v>69959.88</v>
          </cell>
          <cell r="BG300">
            <v>200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558211.99999999988</v>
          </cell>
          <cell r="BM300">
            <v>17449.577993122846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31326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5175</v>
          </cell>
          <cell r="CB300">
            <v>0</v>
          </cell>
          <cell r="CC300">
            <v>0</v>
          </cell>
          <cell r="CD300">
            <v>0</v>
          </cell>
          <cell r="CE300">
            <v>14919.86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9753.69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512.61</v>
          </cell>
          <cell r="DW300">
            <v>61687.16</v>
          </cell>
          <cell r="DX300">
            <v>1928.3263519849952</v>
          </cell>
          <cell r="DY300">
            <v>14456.31</v>
          </cell>
          <cell r="DZ300">
            <v>0</v>
          </cell>
          <cell r="EA300">
            <v>0</v>
          </cell>
          <cell r="EB300">
            <v>0</v>
          </cell>
          <cell r="EC300">
            <v>13.44</v>
          </cell>
          <cell r="ED300">
            <v>227.9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14697.65</v>
          </cell>
          <cell r="ES300">
            <v>459.44513910597055</v>
          </cell>
          <cell r="ET300">
            <v>95658.55</v>
          </cell>
          <cell r="EU300">
            <v>2990.2641450453266</v>
          </cell>
        </row>
        <row r="301">
          <cell r="A301" t="str">
            <v>16046</v>
          </cell>
          <cell r="B301" t="str">
            <v>Brinnon</v>
          </cell>
          <cell r="C301">
            <v>30.069999999999997</v>
          </cell>
          <cell r="D301">
            <v>927608.86</v>
          </cell>
          <cell r="E301">
            <v>30848.31592949784</v>
          </cell>
          <cell r="F301">
            <v>918318.84</v>
          </cell>
          <cell r="G301">
            <v>30539.369471233789</v>
          </cell>
          <cell r="H301">
            <v>250052.46</v>
          </cell>
          <cell r="I301">
            <v>0</v>
          </cell>
          <cell r="J301">
            <v>0</v>
          </cell>
          <cell r="K301">
            <v>8860.11</v>
          </cell>
          <cell r="L301">
            <v>0</v>
          </cell>
          <cell r="M301">
            <v>0</v>
          </cell>
          <cell r="N301">
            <v>8610.3282341203867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4045.79</v>
          </cell>
          <cell r="AB301">
            <v>0</v>
          </cell>
          <cell r="AC301">
            <v>1829.51</v>
          </cell>
          <cell r="AD301">
            <v>0</v>
          </cell>
          <cell r="AE301">
            <v>1064.46</v>
          </cell>
          <cell r="AF301">
            <v>0</v>
          </cell>
          <cell r="AG301">
            <v>110</v>
          </cell>
          <cell r="AH301">
            <v>0</v>
          </cell>
          <cell r="AI301">
            <v>14.95</v>
          </cell>
          <cell r="AJ301">
            <v>0</v>
          </cell>
          <cell r="AK301">
            <v>7064.71</v>
          </cell>
          <cell r="AL301">
            <v>234.94213501829068</v>
          </cell>
          <cell r="AM301">
            <v>336968.26</v>
          </cell>
          <cell r="AN301">
            <v>1839.64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24635.95</v>
          </cell>
          <cell r="AT301">
            <v>0</v>
          </cell>
          <cell r="AU301">
            <v>0</v>
          </cell>
          <cell r="AV301">
            <v>12165.32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13605.74</v>
          </cell>
          <cell r="BB301">
            <v>0</v>
          </cell>
          <cell r="BC301">
            <v>8692.2900000000009</v>
          </cell>
          <cell r="BD301">
            <v>0</v>
          </cell>
          <cell r="BE301">
            <v>1053.8699999999999</v>
          </cell>
          <cell r="BF301">
            <v>90697.11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489658.18</v>
          </cell>
          <cell r="BM301">
            <v>16283.943465247758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13574.62</v>
          </cell>
          <cell r="BS301">
            <v>13574.62</v>
          </cell>
          <cell r="BT301">
            <v>0</v>
          </cell>
          <cell r="BU301">
            <v>0</v>
          </cell>
          <cell r="BV301">
            <v>33327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16039.13</v>
          </cell>
          <cell r="CB301">
            <v>0</v>
          </cell>
          <cell r="CC301">
            <v>0</v>
          </cell>
          <cell r="CD301">
            <v>57033.26</v>
          </cell>
          <cell r="CE301">
            <v>8598.3700000000008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14295.99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18379.52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1435.49</v>
          </cell>
          <cell r="DW301">
            <v>162683.37999999998</v>
          </cell>
          <cell r="DX301">
            <v>5410.1556368473557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138994.85</v>
          </cell>
          <cell r="EU301">
            <v>4622.3761223811116</v>
          </cell>
        </row>
        <row r="302">
          <cell r="A302" t="str">
            <v>19007</v>
          </cell>
          <cell r="B302" t="str">
            <v>Damman</v>
          </cell>
          <cell r="C302">
            <v>29.169999999999998</v>
          </cell>
          <cell r="D302">
            <v>444752.86</v>
          </cell>
          <cell r="E302">
            <v>15246.92697977374</v>
          </cell>
          <cell r="F302">
            <v>439961.11</v>
          </cell>
          <cell r="G302">
            <v>15082.657182036339</v>
          </cell>
          <cell r="H302">
            <v>120141.56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4118.6684950291401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1.35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1.35</v>
          </cell>
          <cell r="AL302">
            <v>4.6280425094274949E-2</v>
          </cell>
          <cell r="AM302">
            <v>273412.3</v>
          </cell>
          <cell r="AN302">
            <v>0</v>
          </cell>
          <cell r="AO302">
            <v>4968.72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12398.48</v>
          </cell>
          <cell r="BB302">
            <v>0</v>
          </cell>
          <cell r="BC302">
            <v>684.23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291463.72999999992</v>
          </cell>
          <cell r="BM302">
            <v>9991.9002399725723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2229.4699999999998</v>
          </cell>
          <cell r="BS302">
            <v>2229.4699999999998</v>
          </cell>
          <cell r="BT302">
            <v>26125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28354.47</v>
          </cell>
          <cell r="DX302">
            <v>972.04216660953045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28231.7</v>
          </cell>
          <cell r="EU302">
            <v>967.83339046966069</v>
          </cell>
        </row>
        <row r="303">
          <cell r="A303" t="str">
            <v>33030</v>
          </cell>
          <cell r="B303" t="str">
            <v>Onion Creek</v>
          </cell>
          <cell r="C303">
            <v>28.119999999999997</v>
          </cell>
          <cell r="D303">
            <v>837219.49</v>
          </cell>
          <cell r="E303">
            <v>29773.097083926034</v>
          </cell>
          <cell r="F303">
            <v>907379.87</v>
          </cell>
          <cell r="G303">
            <v>32268.131934566147</v>
          </cell>
          <cell r="H303">
            <v>38186.44</v>
          </cell>
          <cell r="I303">
            <v>0</v>
          </cell>
          <cell r="J303">
            <v>0</v>
          </cell>
          <cell r="K303">
            <v>3518.99</v>
          </cell>
          <cell r="L303">
            <v>0</v>
          </cell>
          <cell r="M303">
            <v>0</v>
          </cell>
          <cell r="N303">
            <v>1483.1233997155052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1910.02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4927.8999999999996</v>
          </cell>
          <cell r="AB303">
            <v>2469.69</v>
          </cell>
          <cell r="AC303">
            <v>2033.94</v>
          </cell>
          <cell r="AD303">
            <v>0</v>
          </cell>
          <cell r="AE303">
            <v>802.75</v>
          </cell>
          <cell r="AF303">
            <v>0</v>
          </cell>
          <cell r="AG303">
            <v>0</v>
          </cell>
          <cell r="AH303">
            <v>0</v>
          </cell>
          <cell r="AI303">
            <v>392.65</v>
          </cell>
          <cell r="AJ303">
            <v>2633.71</v>
          </cell>
          <cell r="AK303">
            <v>15170.66</v>
          </cell>
          <cell r="AL303">
            <v>539.49715504978667</v>
          </cell>
          <cell r="AM303">
            <v>386430.33</v>
          </cell>
          <cell r="AN303">
            <v>4497.7299999999996</v>
          </cell>
          <cell r="AO303">
            <v>83062.92</v>
          </cell>
          <cell r="AP303">
            <v>0</v>
          </cell>
          <cell r="AQ303">
            <v>0</v>
          </cell>
          <cell r="AR303">
            <v>0</v>
          </cell>
          <cell r="AS303">
            <v>17760.61</v>
          </cell>
          <cell r="AT303">
            <v>0</v>
          </cell>
          <cell r="AU303">
            <v>0</v>
          </cell>
          <cell r="AV303">
            <v>9576.17</v>
          </cell>
          <cell r="AW303">
            <v>0</v>
          </cell>
          <cell r="AX303">
            <v>27269.9</v>
          </cell>
          <cell r="AY303">
            <v>0</v>
          </cell>
          <cell r="AZ303">
            <v>0</v>
          </cell>
          <cell r="BA303">
            <v>12419.98</v>
          </cell>
          <cell r="BB303">
            <v>264.76</v>
          </cell>
          <cell r="BC303">
            <v>9814.4699999999993</v>
          </cell>
          <cell r="BD303">
            <v>0</v>
          </cell>
          <cell r="BE303">
            <v>2522.5300000000002</v>
          </cell>
          <cell r="BF303">
            <v>138270.96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691890.35999999987</v>
          </cell>
          <cell r="BM303">
            <v>24604.920341394023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657.74</v>
          </cell>
          <cell r="BS303">
            <v>657.74</v>
          </cell>
          <cell r="BT303">
            <v>0</v>
          </cell>
          <cell r="BU303">
            <v>0</v>
          </cell>
          <cell r="BV303">
            <v>37104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7714</v>
          </cell>
          <cell r="CB303">
            <v>0</v>
          </cell>
          <cell r="CC303">
            <v>0</v>
          </cell>
          <cell r="CD303">
            <v>80031.960000000006</v>
          </cell>
          <cell r="CE303">
            <v>18139.7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13909.22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1056.8</v>
          </cell>
          <cell r="DW303">
            <v>158613.41999999998</v>
          </cell>
          <cell r="DX303">
            <v>5640.5910384068275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219029.43</v>
          </cell>
          <cell r="EU303">
            <v>7789.097795163585</v>
          </cell>
        </row>
        <row r="304">
          <cell r="A304" t="str">
            <v>07035</v>
          </cell>
          <cell r="B304" t="str">
            <v>Starbuck</v>
          </cell>
          <cell r="C304">
            <v>25.94</v>
          </cell>
          <cell r="D304">
            <v>407764.02</v>
          </cell>
          <cell r="E304">
            <v>15719.507324595219</v>
          </cell>
          <cell r="F304">
            <v>565971.80000000005</v>
          </cell>
          <cell r="G304">
            <v>21818.496530454897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777.72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5369.17</v>
          </cell>
          <cell r="AD304">
            <v>0</v>
          </cell>
          <cell r="AE304">
            <v>2536.41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1991.55</v>
          </cell>
          <cell r="AK304">
            <v>10674.849999999999</v>
          </cell>
          <cell r="AL304">
            <v>411.52081727062443</v>
          </cell>
          <cell r="AM304">
            <v>328002.05</v>
          </cell>
          <cell r="AN304">
            <v>1233.43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14189.37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9790.5400000000009</v>
          </cell>
          <cell r="BB304">
            <v>244.23</v>
          </cell>
          <cell r="BC304">
            <v>8277.89</v>
          </cell>
          <cell r="BD304">
            <v>0</v>
          </cell>
          <cell r="BE304">
            <v>0</v>
          </cell>
          <cell r="BF304">
            <v>122728.61</v>
          </cell>
          <cell r="BG304">
            <v>300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484766.11999999994</v>
          </cell>
          <cell r="BM304">
            <v>18687.976869699301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8811.57</v>
          </cell>
          <cell r="BS304">
            <v>8811.57</v>
          </cell>
          <cell r="BT304">
            <v>0</v>
          </cell>
          <cell r="BU304">
            <v>0</v>
          </cell>
          <cell r="BV304">
            <v>27605.26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11723</v>
          </cell>
          <cell r="CB304">
            <v>0</v>
          </cell>
          <cell r="CC304">
            <v>0</v>
          </cell>
          <cell r="CD304">
            <v>0</v>
          </cell>
          <cell r="CE304">
            <v>22391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70530.829999999987</v>
          </cell>
          <cell r="DX304">
            <v>2718.9988434849647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435110.43</v>
          </cell>
          <cell r="EU304">
            <v>16773.725134926754</v>
          </cell>
        </row>
        <row r="305">
          <cell r="A305" t="str">
            <v>09102</v>
          </cell>
          <cell r="B305" t="str">
            <v>Palisades</v>
          </cell>
          <cell r="C305">
            <v>25.39</v>
          </cell>
          <cell r="D305">
            <v>628823.57999999996</v>
          </cell>
          <cell r="E305">
            <v>24766.584482079557</v>
          </cell>
          <cell r="F305">
            <v>685964.86</v>
          </cell>
          <cell r="G305">
            <v>27017.127215439148</v>
          </cell>
          <cell r="H305">
            <v>81252.039999999994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3200.1591177628984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2425.0300000000002</v>
          </cell>
          <cell r="AD305">
            <v>0</v>
          </cell>
          <cell r="AE305">
            <v>278.38</v>
          </cell>
          <cell r="AF305">
            <v>484</v>
          </cell>
          <cell r="AG305">
            <v>0</v>
          </cell>
          <cell r="AH305">
            <v>0</v>
          </cell>
          <cell r="AI305">
            <v>1248.57</v>
          </cell>
          <cell r="AJ305">
            <v>0</v>
          </cell>
          <cell r="AK305">
            <v>4435.9800000000005</v>
          </cell>
          <cell r="AL305">
            <v>174.71366679795196</v>
          </cell>
          <cell r="AM305">
            <v>260547.53</v>
          </cell>
          <cell r="AN305">
            <v>0</v>
          </cell>
          <cell r="AO305">
            <v>55967.92</v>
          </cell>
          <cell r="AP305">
            <v>0</v>
          </cell>
          <cell r="AQ305">
            <v>0</v>
          </cell>
          <cell r="AR305">
            <v>24117.25</v>
          </cell>
          <cell r="AS305">
            <v>0</v>
          </cell>
          <cell r="AT305">
            <v>0</v>
          </cell>
          <cell r="AU305">
            <v>0</v>
          </cell>
          <cell r="AV305">
            <v>1820.87</v>
          </cell>
          <cell r="AW305">
            <v>0</v>
          </cell>
          <cell r="AX305">
            <v>0</v>
          </cell>
          <cell r="AY305">
            <v>0</v>
          </cell>
          <cell r="AZ305">
            <v>17635.22</v>
          </cell>
          <cell r="BA305">
            <v>10231.17</v>
          </cell>
          <cell r="BB305">
            <v>0</v>
          </cell>
          <cell r="BC305">
            <v>568.47</v>
          </cell>
          <cell r="BD305">
            <v>0</v>
          </cell>
          <cell r="BE305">
            <v>1200.74</v>
          </cell>
          <cell r="BF305">
            <v>77808.75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449897.92</v>
          </cell>
          <cell r="BM305">
            <v>17719.492713666797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17.82</v>
          </cell>
          <cell r="BU305">
            <v>0</v>
          </cell>
          <cell r="BV305">
            <v>23563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38293.74</v>
          </cell>
          <cell r="CE305">
            <v>7349.66</v>
          </cell>
          <cell r="CF305">
            <v>13930.57</v>
          </cell>
          <cell r="CG305">
            <v>49183.26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18040.87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150378.92000000001</v>
          </cell>
          <cell r="DX305">
            <v>5922.7617172115006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249177.13</v>
          </cell>
          <cell r="EU305">
            <v>9813.9870027569905</v>
          </cell>
        </row>
        <row r="306">
          <cell r="A306" t="str">
            <v>20403</v>
          </cell>
          <cell r="B306" t="str">
            <v>Roosevelt</v>
          </cell>
          <cell r="C306">
            <v>25.049999999999997</v>
          </cell>
          <cell r="D306">
            <v>512441.34</v>
          </cell>
          <cell r="E306">
            <v>20456.740119760481</v>
          </cell>
          <cell r="F306">
            <v>557503.5</v>
          </cell>
          <cell r="G306">
            <v>22255.628742514971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1285.3599999999999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351.4</v>
          </cell>
          <cell r="AJ306">
            <v>0</v>
          </cell>
          <cell r="AK306">
            <v>1636.7599999999998</v>
          </cell>
          <cell r="AL306">
            <v>65.339720558882235</v>
          </cell>
          <cell r="AM306">
            <v>293909.15000000002</v>
          </cell>
          <cell r="AN306">
            <v>1550.05</v>
          </cell>
          <cell r="AO306">
            <v>0</v>
          </cell>
          <cell r="AP306">
            <v>626.79999999999995</v>
          </cell>
          <cell r="AQ306">
            <v>0</v>
          </cell>
          <cell r="AR306">
            <v>0</v>
          </cell>
          <cell r="AS306">
            <v>14880.77</v>
          </cell>
          <cell r="AT306">
            <v>0</v>
          </cell>
          <cell r="AU306">
            <v>0</v>
          </cell>
          <cell r="AV306">
            <v>2611.12</v>
          </cell>
          <cell r="AW306">
            <v>0</v>
          </cell>
          <cell r="AX306">
            <v>0</v>
          </cell>
          <cell r="AY306">
            <v>0</v>
          </cell>
          <cell r="AZ306">
            <v>11304.63</v>
          </cell>
          <cell r="BA306">
            <v>8139.08</v>
          </cell>
          <cell r="BB306">
            <v>0</v>
          </cell>
          <cell r="BC306">
            <v>2987.88</v>
          </cell>
          <cell r="BD306">
            <v>0</v>
          </cell>
          <cell r="BE306">
            <v>0</v>
          </cell>
          <cell r="BF306">
            <v>70089.13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406098.61000000004</v>
          </cell>
          <cell r="BM306">
            <v>16211.521357285434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1.31</v>
          </cell>
          <cell r="BS306">
            <v>1.31</v>
          </cell>
          <cell r="BT306">
            <v>0</v>
          </cell>
          <cell r="BU306">
            <v>0</v>
          </cell>
          <cell r="BV306">
            <v>25852</v>
          </cell>
          <cell r="BW306">
            <v>0</v>
          </cell>
          <cell r="BX306">
            <v>0</v>
          </cell>
          <cell r="BY306">
            <v>0</v>
          </cell>
          <cell r="BZ306">
            <v>626.79999999999995</v>
          </cell>
          <cell r="CA306">
            <v>3598</v>
          </cell>
          <cell r="CB306">
            <v>0</v>
          </cell>
          <cell r="CC306">
            <v>0</v>
          </cell>
          <cell r="CD306">
            <v>0</v>
          </cell>
          <cell r="CE306">
            <v>22332.95</v>
          </cell>
          <cell r="CF306">
            <v>6571.74</v>
          </cell>
          <cell r="CG306">
            <v>80895.320000000007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139878.12</v>
          </cell>
          <cell r="DX306">
            <v>5583.9568862275455</v>
          </cell>
          <cell r="DY306">
            <v>1918.62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1505.57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6465.82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9890.0099999999984</v>
          </cell>
          <cell r="ES306">
            <v>394.81077844311375</v>
          </cell>
          <cell r="ET306">
            <v>138178.79999999999</v>
          </cell>
          <cell r="EU306">
            <v>5516.1197604790423</v>
          </cell>
        </row>
        <row r="307">
          <cell r="A307" t="str">
            <v>16020</v>
          </cell>
          <cell r="B307" t="str">
            <v>Queets-Clearwater</v>
          </cell>
          <cell r="C307">
            <v>24.769999999999996</v>
          </cell>
          <cell r="D307">
            <v>898971.5</v>
          </cell>
          <cell r="E307">
            <v>36292.753330641914</v>
          </cell>
          <cell r="F307">
            <v>1031701.08</v>
          </cell>
          <cell r="G307">
            <v>41651.234557932985</v>
          </cell>
          <cell r="H307">
            <v>13652.48</v>
          </cell>
          <cell r="I307">
            <v>0</v>
          </cell>
          <cell r="J307">
            <v>0</v>
          </cell>
          <cell r="K307">
            <v>46459.82</v>
          </cell>
          <cell r="L307">
            <v>0</v>
          </cell>
          <cell r="M307">
            <v>0</v>
          </cell>
          <cell r="N307">
            <v>2426.8187323375055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1264.26</v>
          </cell>
          <cell r="AD307">
            <v>0</v>
          </cell>
          <cell r="AE307">
            <v>500</v>
          </cell>
          <cell r="AF307">
            <v>0</v>
          </cell>
          <cell r="AG307">
            <v>3937.5</v>
          </cell>
          <cell r="AH307">
            <v>0</v>
          </cell>
          <cell r="AI307">
            <v>0</v>
          </cell>
          <cell r="AJ307">
            <v>5260.84</v>
          </cell>
          <cell r="AK307">
            <v>10962.6</v>
          </cell>
          <cell r="AL307">
            <v>442.57569640694396</v>
          </cell>
          <cell r="AM307">
            <v>324692.46999999997</v>
          </cell>
          <cell r="AN307">
            <v>1354.76</v>
          </cell>
          <cell r="AO307">
            <v>62557.760000000002</v>
          </cell>
          <cell r="AP307">
            <v>0</v>
          </cell>
          <cell r="AQ307">
            <v>0</v>
          </cell>
          <cell r="AR307">
            <v>0</v>
          </cell>
          <cell r="AS307">
            <v>13267.44</v>
          </cell>
          <cell r="AT307">
            <v>0</v>
          </cell>
          <cell r="AU307">
            <v>0</v>
          </cell>
          <cell r="AV307">
            <v>9279.73</v>
          </cell>
          <cell r="AW307">
            <v>0</v>
          </cell>
          <cell r="AX307">
            <v>1760</v>
          </cell>
          <cell r="AY307">
            <v>0</v>
          </cell>
          <cell r="AZ307">
            <v>0</v>
          </cell>
          <cell r="BA307">
            <v>8006.54</v>
          </cell>
          <cell r="BB307">
            <v>0</v>
          </cell>
          <cell r="BC307">
            <v>7976.6</v>
          </cell>
          <cell r="BD307">
            <v>0</v>
          </cell>
          <cell r="BE307">
            <v>328.52</v>
          </cell>
          <cell r="BF307">
            <v>62099.47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491323.28999999992</v>
          </cell>
          <cell r="BM307">
            <v>19835.417440452158</v>
          </cell>
          <cell r="BN307">
            <v>0</v>
          </cell>
          <cell r="BO307">
            <v>264765.52</v>
          </cell>
          <cell r="BP307">
            <v>1257.21</v>
          </cell>
          <cell r="BQ307">
            <v>0</v>
          </cell>
          <cell r="BR307">
            <v>12872.49</v>
          </cell>
          <cell r="BS307">
            <v>278895.22000000003</v>
          </cell>
          <cell r="BT307">
            <v>0</v>
          </cell>
          <cell r="BU307">
            <v>0</v>
          </cell>
          <cell r="BV307">
            <v>31159.86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6718</v>
          </cell>
          <cell r="CB307">
            <v>0</v>
          </cell>
          <cell r="CC307">
            <v>0</v>
          </cell>
          <cell r="CD307">
            <v>29021.69</v>
          </cell>
          <cell r="CE307">
            <v>8674.5499999999993</v>
          </cell>
          <cell r="CF307">
            <v>0</v>
          </cell>
          <cell r="CG307">
            <v>95863.44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18828.95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141.18</v>
          </cell>
          <cell r="DW307">
            <v>469302.89</v>
          </cell>
          <cell r="DX307">
            <v>18946.422688736377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239558.8</v>
          </cell>
          <cell r="EU307">
            <v>9671.3282196205091</v>
          </cell>
        </row>
        <row r="308">
          <cell r="A308" t="str">
            <v>36101</v>
          </cell>
          <cell r="B308" t="str">
            <v>Dixie</v>
          </cell>
          <cell r="C308">
            <v>21.07</v>
          </cell>
          <cell r="D308">
            <v>741743.57</v>
          </cell>
          <cell r="E308">
            <v>35203.776459420973</v>
          </cell>
          <cell r="F308">
            <v>755790.72</v>
          </cell>
          <cell r="G308">
            <v>35870.466065495966</v>
          </cell>
          <cell r="H308">
            <v>207452.29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9845.8609397247274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2754.48</v>
          </cell>
          <cell r="AB308">
            <v>0</v>
          </cell>
          <cell r="AC308">
            <v>2898.28</v>
          </cell>
          <cell r="AD308">
            <v>0</v>
          </cell>
          <cell r="AE308">
            <v>262.75</v>
          </cell>
          <cell r="AF308">
            <v>27</v>
          </cell>
          <cell r="AG308">
            <v>50</v>
          </cell>
          <cell r="AH308">
            <v>0</v>
          </cell>
          <cell r="AI308">
            <v>473.49</v>
          </cell>
          <cell r="AJ308">
            <v>2652.9</v>
          </cell>
          <cell r="AK308">
            <v>9118.9</v>
          </cell>
          <cell r="AL308">
            <v>432.7906976744186</v>
          </cell>
          <cell r="AM308">
            <v>258933.14</v>
          </cell>
          <cell r="AN308">
            <v>2611.5700000000002</v>
          </cell>
          <cell r="AO308">
            <v>11156.4</v>
          </cell>
          <cell r="AP308">
            <v>0</v>
          </cell>
          <cell r="AQ308">
            <v>0</v>
          </cell>
          <cell r="AR308">
            <v>25875.58</v>
          </cell>
          <cell r="AS308">
            <v>13334.19</v>
          </cell>
          <cell r="AT308">
            <v>0</v>
          </cell>
          <cell r="AU308">
            <v>0</v>
          </cell>
          <cell r="AV308">
            <v>5431.64</v>
          </cell>
          <cell r="AW308">
            <v>0</v>
          </cell>
          <cell r="AX308">
            <v>5910</v>
          </cell>
          <cell r="AY308">
            <v>0</v>
          </cell>
          <cell r="AZ308">
            <v>0</v>
          </cell>
          <cell r="BA308">
            <v>7522.92</v>
          </cell>
          <cell r="BB308">
            <v>0</v>
          </cell>
          <cell r="BC308">
            <v>730.1</v>
          </cell>
          <cell r="BD308">
            <v>0</v>
          </cell>
          <cell r="BE308">
            <v>904.52</v>
          </cell>
          <cell r="BF308">
            <v>89091.44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421501.50000000006</v>
          </cell>
          <cell r="BM308">
            <v>20004.817275747511</v>
          </cell>
          <cell r="BN308">
            <v>16856</v>
          </cell>
          <cell r="BO308">
            <v>0</v>
          </cell>
          <cell r="BP308">
            <v>0</v>
          </cell>
          <cell r="BQ308">
            <v>0</v>
          </cell>
          <cell r="BR308">
            <v>7.34</v>
          </cell>
          <cell r="BS308">
            <v>16863.34</v>
          </cell>
          <cell r="BT308">
            <v>0</v>
          </cell>
          <cell r="BU308">
            <v>0</v>
          </cell>
          <cell r="BV308">
            <v>27780.17</v>
          </cell>
          <cell r="BW308">
            <v>0</v>
          </cell>
          <cell r="BX308">
            <v>0</v>
          </cell>
          <cell r="BY308">
            <v>0</v>
          </cell>
          <cell r="BZ308">
            <v>6320.13</v>
          </cell>
          <cell r="CA308">
            <v>4770.3100000000004</v>
          </cell>
          <cell r="CB308">
            <v>0</v>
          </cell>
          <cell r="CC308">
            <v>0</v>
          </cell>
          <cell r="CD308">
            <v>10060.049999999999</v>
          </cell>
          <cell r="CE308">
            <v>38791.33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13132.7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117718.02999999998</v>
          </cell>
          <cell r="DX308">
            <v>5586.9971523493114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132069.45000000001</v>
          </cell>
          <cell r="EU308">
            <v>6268.1276696725208</v>
          </cell>
        </row>
        <row r="309">
          <cell r="A309" t="str">
            <v>31063</v>
          </cell>
          <cell r="B309" t="str">
            <v>Index</v>
          </cell>
          <cell r="C309">
            <v>20.400000000000002</v>
          </cell>
          <cell r="D309">
            <v>677814.38</v>
          </cell>
          <cell r="E309">
            <v>33226.195098039214</v>
          </cell>
          <cell r="F309">
            <v>635116.73</v>
          </cell>
          <cell r="G309">
            <v>31133.173039215682</v>
          </cell>
          <cell r="H309">
            <v>154832.85999999999</v>
          </cell>
          <cell r="I309">
            <v>0</v>
          </cell>
          <cell r="J309">
            <v>0</v>
          </cell>
          <cell r="K309">
            <v>11561.74</v>
          </cell>
          <cell r="L309">
            <v>0</v>
          </cell>
          <cell r="M309">
            <v>0</v>
          </cell>
          <cell r="N309">
            <v>8156.5980392156844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1151.4100000000001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3056</v>
          </cell>
          <cell r="AB309">
            <v>0</v>
          </cell>
          <cell r="AC309">
            <v>1462.58</v>
          </cell>
          <cell r="AD309">
            <v>0</v>
          </cell>
          <cell r="AE309">
            <v>1695.98</v>
          </cell>
          <cell r="AF309">
            <v>0</v>
          </cell>
          <cell r="AG309">
            <v>9490</v>
          </cell>
          <cell r="AH309">
            <v>0</v>
          </cell>
          <cell r="AI309">
            <v>0</v>
          </cell>
          <cell r="AJ309">
            <v>2521.84</v>
          </cell>
          <cell r="AK309">
            <v>19377.810000000001</v>
          </cell>
          <cell r="AL309">
            <v>949.89264705882351</v>
          </cell>
          <cell r="AM309">
            <v>294328.59999999998</v>
          </cell>
          <cell r="AN309">
            <v>337.53</v>
          </cell>
          <cell r="AO309">
            <v>813.68</v>
          </cell>
          <cell r="AP309">
            <v>3544.53</v>
          </cell>
          <cell r="AQ309">
            <v>0</v>
          </cell>
          <cell r="AR309">
            <v>0</v>
          </cell>
          <cell r="AS309">
            <v>5946.71</v>
          </cell>
          <cell r="AT309">
            <v>0</v>
          </cell>
          <cell r="AU309">
            <v>0</v>
          </cell>
          <cell r="AV309">
            <v>5598.08</v>
          </cell>
          <cell r="AW309">
            <v>0</v>
          </cell>
          <cell r="AX309">
            <v>395</v>
          </cell>
          <cell r="AY309">
            <v>0</v>
          </cell>
          <cell r="AZ309">
            <v>0</v>
          </cell>
          <cell r="BA309">
            <v>7304.4</v>
          </cell>
          <cell r="BB309">
            <v>0</v>
          </cell>
          <cell r="BC309">
            <v>8244.59</v>
          </cell>
          <cell r="BD309">
            <v>0</v>
          </cell>
          <cell r="BE309">
            <v>644.14</v>
          </cell>
          <cell r="BF309">
            <v>55794.14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382951.40000000014</v>
          </cell>
          <cell r="BM309">
            <v>18772.127450980399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182.36</v>
          </cell>
          <cell r="BS309">
            <v>182.36</v>
          </cell>
          <cell r="BT309">
            <v>0</v>
          </cell>
          <cell r="BU309">
            <v>0</v>
          </cell>
          <cell r="BV309">
            <v>28168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7101</v>
          </cell>
          <cell r="CB309">
            <v>0</v>
          </cell>
          <cell r="CC309">
            <v>0</v>
          </cell>
          <cell r="CD309">
            <v>0</v>
          </cell>
          <cell r="CE309">
            <v>8382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9703.56</v>
          </cell>
          <cell r="CR309">
            <v>12506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350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66392.92</v>
          </cell>
          <cell r="DX309">
            <v>3254.5549019607838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69354.899999999994</v>
          </cell>
          <cell r="EU309">
            <v>3399.7499999999995</v>
          </cell>
        </row>
        <row r="310">
          <cell r="A310" t="str">
            <v>04069</v>
          </cell>
          <cell r="B310" t="str">
            <v>Stehekin</v>
          </cell>
          <cell r="C310">
            <v>17.89</v>
          </cell>
          <cell r="D310">
            <v>218150.74</v>
          </cell>
          <cell r="E310">
            <v>12194.004471771939</v>
          </cell>
          <cell r="F310">
            <v>345237.07</v>
          </cell>
          <cell r="G310">
            <v>19297.768026830632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4065.78</v>
          </cell>
          <cell r="AD310">
            <v>0</v>
          </cell>
          <cell r="AE310">
            <v>100</v>
          </cell>
          <cell r="AF310">
            <v>0</v>
          </cell>
          <cell r="AG310">
            <v>0</v>
          </cell>
          <cell r="AH310">
            <v>0</v>
          </cell>
          <cell r="AI310">
            <v>84.95</v>
          </cell>
          <cell r="AJ310">
            <v>0</v>
          </cell>
          <cell r="AK310">
            <v>4250.7300000000005</v>
          </cell>
          <cell r="AL310">
            <v>237.60368921185022</v>
          </cell>
          <cell r="AM310">
            <v>324001.2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5094.09</v>
          </cell>
          <cell r="BB310">
            <v>0</v>
          </cell>
          <cell r="BC310">
            <v>10086.9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339182.19000000006</v>
          </cell>
          <cell r="BM310">
            <v>18959.317495807718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1525.7</v>
          </cell>
          <cell r="BS310">
            <v>1525.7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1525.7</v>
          </cell>
          <cell r="DX310">
            <v>85.282280603689216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278.45</v>
          </cell>
          <cell r="ER310">
            <v>278.45</v>
          </cell>
          <cell r="ES310">
            <v>15.564561207378423</v>
          </cell>
          <cell r="ET310">
            <v>407392.83</v>
          </cell>
          <cell r="EU310">
            <v>22772.097820011179</v>
          </cell>
        </row>
        <row r="311">
          <cell r="A311" t="str">
            <v>28010</v>
          </cell>
          <cell r="B311" t="str">
            <v>Shaw Island</v>
          </cell>
          <cell r="C311">
            <v>14.360000000000001</v>
          </cell>
          <cell r="D311">
            <v>339444.44</v>
          </cell>
          <cell r="E311">
            <v>23638.1922005571</v>
          </cell>
          <cell r="F311">
            <v>335412.25</v>
          </cell>
          <cell r="G311">
            <v>23357.399025069637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3558.25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7661.81</v>
          </cell>
          <cell r="AD311">
            <v>0</v>
          </cell>
          <cell r="AE311">
            <v>4700</v>
          </cell>
          <cell r="AF311">
            <v>0</v>
          </cell>
          <cell r="AG311">
            <v>0</v>
          </cell>
          <cell r="AH311">
            <v>0</v>
          </cell>
          <cell r="AI311">
            <v>1005.8</v>
          </cell>
          <cell r="AJ311">
            <v>0</v>
          </cell>
          <cell r="AK311">
            <v>16925.86</v>
          </cell>
          <cell r="AL311">
            <v>1178.6810584958216</v>
          </cell>
          <cell r="AM311">
            <v>257356.5</v>
          </cell>
          <cell r="AN311">
            <v>6082.06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6231.13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4316.7299999999996</v>
          </cell>
          <cell r="BB311">
            <v>0</v>
          </cell>
          <cell r="BC311">
            <v>8767.99</v>
          </cell>
          <cell r="BD311">
            <v>0</v>
          </cell>
          <cell r="BE311">
            <v>0</v>
          </cell>
          <cell r="BF311">
            <v>0</v>
          </cell>
          <cell r="BG311">
            <v>1170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283924.40999999997</v>
          </cell>
          <cell r="BM311">
            <v>19771.894846796655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24800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9761.98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34561.979999999996</v>
          </cell>
          <cell r="DX311">
            <v>2406.8231197771584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551750.68000000005</v>
          </cell>
          <cell r="EU311">
            <v>38422.749303621167</v>
          </cell>
        </row>
        <row r="312">
          <cell r="A312" t="str">
            <v>11054</v>
          </cell>
          <cell r="B312" t="str">
            <v>Star</v>
          </cell>
          <cell r="C312">
            <v>9.06</v>
          </cell>
          <cell r="D312">
            <v>362719.41</v>
          </cell>
          <cell r="E312">
            <v>40035.254966887413</v>
          </cell>
          <cell r="F312">
            <v>317959.76</v>
          </cell>
          <cell r="G312">
            <v>35094.89624724062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10178.48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2053.94</v>
          </cell>
          <cell r="AJ312">
            <v>0</v>
          </cell>
          <cell r="AK312">
            <v>12232.42</v>
          </cell>
          <cell r="AL312">
            <v>1350.1567328918322</v>
          </cell>
          <cell r="AM312">
            <v>187873.16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3962.07</v>
          </cell>
          <cell r="BB312">
            <v>0</v>
          </cell>
          <cell r="BC312">
            <v>432.33</v>
          </cell>
          <cell r="BD312">
            <v>0</v>
          </cell>
          <cell r="BE312">
            <v>0</v>
          </cell>
          <cell r="BF312">
            <v>68585.460000000006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260853.02000000002</v>
          </cell>
          <cell r="BM312">
            <v>28791.724061810153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17830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27044.32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44874.32</v>
          </cell>
          <cell r="DX312">
            <v>4953.0154525386306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640479.87</v>
          </cell>
          <cell r="EU312">
            <v>70693.142384105959</v>
          </cell>
        </row>
        <row r="313">
          <cell r="A313" t="str">
            <v>01122</v>
          </cell>
          <cell r="B313" t="str">
            <v>Benge</v>
          </cell>
          <cell r="C313">
            <v>8.8899999999999988</v>
          </cell>
          <cell r="D313">
            <v>345901.21</v>
          </cell>
          <cell r="E313">
            <v>38909.022497187856</v>
          </cell>
          <cell r="F313">
            <v>410733.46</v>
          </cell>
          <cell r="G313">
            <v>46201.739032620928</v>
          </cell>
          <cell r="H313">
            <v>25333.98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2849.7165354330714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705.5</v>
          </cell>
          <cell r="AB313">
            <v>0</v>
          </cell>
          <cell r="AC313">
            <v>2436.29</v>
          </cell>
          <cell r="AD313">
            <v>0</v>
          </cell>
          <cell r="AE313">
            <v>358.87</v>
          </cell>
          <cell r="AF313">
            <v>0</v>
          </cell>
          <cell r="AG313">
            <v>0</v>
          </cell>
          <cell r="AH313">
            <v>0</v>
          </cell>
          <cell r="AI313">
            <v>715.94</v>
          </cell>
          <cell r="AJ313">
            <v>0</v>
          </cell>
          <cell r="AK313">
            <v>4216.6000000000004</v>
          </cell>
          <cell r="AL313">
            <v>474.3082114735659</v>
          </cell>
          <cell r="AM313">
            <v>212246.45</v>
          </cell>
          <cell r="AN313">
            <v>0</v>
          </cell>
          <cell r="AO313">
            <v>31316.12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2009.69</v>
          </cell>
          <cell r="BB313">
            <v>0</v>
          </cell>
          <cell r="BC313">
            <v>2967.65</v>
          </cell>
          <cell r="BD313">
            <v>0</v>
          </cell>
          <cell r="BE313">
            <v>0</v>
          </cell>
          <cell r="BF313">
            <v>112005.29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360545.2</v>
          </cell>
          <cell r="BM313">
            <v>40556.265466816658</v>
          </cell>
          <cell r="BN313">
            <v>0</v>
          </cell>
          <cell r="BO313">
            <v>0</v>
          </cell>
          <cell r="BP313">
            <v>0</v>
          </cell>
          <cell r="BQ313">
            <v>0.68</v>
          </cell>
          <cell r="BR313">
            <v>0</v>
          </cell>
          <cell r="BS313">
            <v>0.68</v>
          </cell>
          <cell r="BT313">
            <v>0</v>
          </cell>
          <cell r="BU313">
            <v>0</v>
          </cell>
          <cell r="BV313">
            <v>19862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775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20637.68</v>
          </cell>
          <cell r="DX313">
            <v>2321.4488188976379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0</v>
          </cell>
          <cell r="ES313">
            <v>0</v>
          </cell>
          <cell r="ET313">
            <v>201930.59</v>
          </cell>
          <cell r="EU313">
            <v>22714.35208098988</v>
          </cell>
        </row>
        <row r="314">
          <cell r="A314" t="str">
            <v>33205</v>
          </cell>
          <cell r="B314" t="str">
            <v>Evergreen (Stevens)</v>
          </cell>
          <cell r="C314">
            <v>7.0600000000000005</v>
          </cell>
          <cell r="D314">
            <v>397030.72</v>
          </cell>
          <cell r="E314">
            <v>56236.645892351269</v>
          </cell>
          <cell r="F314">
            <v>314832.48</v>
          </cell>
          <cell r="G314">
            <v>44593.835694050984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617.25</v>
          </cell>
          <cell r="AB314">
            <v>0</v>
          </cell>
          <cell r="AC314">
            <v>1528.74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1908.08</v>
          </cell>
          <cell r="AI314">
            <v>0</v>
          </cell>
          <cell r="AJ314">
            <v>0</v>
          </cell>
          <cell r="AK314">
            <v>4054.0699999999997</v>
          </cell>
          <cell r="AL314">
            <v>574.23087818696877</v>
          </cell>
          <cell r="AM314">
            <v>212702.7</v>
          </cell>
          <cell r="AN314">
            <v>447.86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4718.72</v>
          </cell>
          <cell r="AT314">
            <v>0</v>
          </cell>
          <cell r="AU314">
            <v>0</v>
          </cell>
          <cell r="AV314">
            <v>2194.27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2944.68</v>
          </cell>
          <cell r="BB314">
            <v>0</v>
          </cell>
          <cell r="BC314">
            <v>1081.7</v>
          </cell>
          <cell r="BD314">
            <v>0</v>
          </cell>
          <cell r="BE314">
            <v>320.13</v>
          </cell>
          <cell r="BF314">
            <v>33745.269999999997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258155.33</v>
          </cell>
          <cell r="BM314">
            <v>36565.910764872518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141.87</v>
          </cell>
          <cell r="BS314">
            <v>141.87</v>
          </cell>
          <cell r="BT314">
            <v>0</v>
          </cell>
          <cell r="BU314">
            <v>0</v>
          </cell>
          <cell r="BV314">
            <v>20086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2225.2800000000002</v>
          </cell>
          <cell r="CB314">
            <v>0</v>
          </cell>
          <cell r="CC314">
            <v>0</v>
          </cell>
          <cell r="CD314">
            <v>19960.64</v>
          </cell>
          <cell r="CE314">
            <v>3733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5532.63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943.66</v>
          </cell>
          <cell r="DW314">
            <v>52623.08</v>
          </cell>
          <cell r="DX314">
            <v>7453.6940509915012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  <cell r="ET314">
            <v>55780.95</v>
          </cell>
          <cell r="EU314">
            <v>7900.9844192634555</v>
          </cell>
        </row>
        <row r="315">
          <cell r="A315">
            <v>40</v>
          </cell>
          <cell r="C315">
            <v>1890.6644444444446</v>
          </cell>
          <cell r="D315">
            <v>43184115.500000007</v>
          </cell>
          <cell r="E315">
            <v>22840.708528101233</v>
          </cell>
          <cell r="F315">
            <v>44969546.569999993</v>
          </cell>
          <cell r="G315">
            <v>23785.049061529215</v>
          </cell>
          <cell r="H315">
            <v>3766812.72</v>
          </cell>
          <cell r="I315">
            <v>0</v>
          </cell>
          <cell r="J315">
            <v>62373.17</v>
          </cell>
          <cell r="K315">
            <v>183187.55</v>
          </cell>
          <cell r="L315">
            <v>0</v>
          </cell>
          <cell r="M315">
            <v>448.18000000000006</v>
          </cell>
          <cell r="N315">
            <v>2122.4398818052205</v>
          </cell>
          <cell r="O315">
            <v>15883.109999999999</v>
          </cell>
          <cell r="P315">
            <v>0</v>
          </cell>
          <cell r="Q315">
            <v>0</v>
          </cell>
          <cell r="R315">
            <v>3495.5</v>
          </cell>
          <cell r="S315">
            <v>0</v>
          </cell>
          <cell r="T315">
            <v>0</v>
          </cell>
          <cell r="U315">
            <v>19628.34</v>
          </cell>
          <cell r="V315">
            <v>44170.32</v>
          </cell>
          <cell r="W315">
            <v>68.95</v>
          </cell>
          <cell r="X315">
            <v>0</v>
          </cell>
          <cell r="Y315">
            <v>13979.29</v>
          </cell>
          <cell r="Z315">
            <v>5460.41</v>
          </cell>
          <cell r="AA315">
            <v>238414.77999999997</v>
          </cell>
          <cell r="AB315">
            <v>12996.12</v>
          </cell>
          <cell r="AC315">
            <v>182464.75000000003</v>
          </cell>
          <cell r="AD315">
            <v>244.6</v>
          </cell>
          <cell r="AE315">
            <v>55218.549999999996</v>
          </cell>
          <cell r="AF315">
            <v>2920.32</v>
          </cell>
          <cell r="AG315">
            <v>43797.270000000004</v>
          </cell>
          <cell r="AH315">
            <v>21732.21</v>
          </cell>
          <cell r="AI315">
            <v>207973.87000000002</v>
          </cell>
          <cell r="AJ315">
            <v>61750.740000000005</v>
          </cell>
          <cell r="AK315">
            <v>930199.12999999989</v>
          </cell>
          <cell r="AL315">
            <v>491.99588680757722</v>
          </cell>
          <cell r="AM315">
            <v>23740173.240000006</v>
          </cell>
          <cell r="AN315">
            <v>174924.37</v>
          </cell>
          <cell r="AO315">
            <v>1980848.9599999995</v>
          </cell>
          <cell r="AP315">
            <v>70720.680000000008</v>
          </cell>
          <cell r="AQ315">
            <v>0</v>
          </cell>
          <cell r="AR315">
            <v>87855.3</v>
          </cell>
          <cell r="AS315">
            <v>1232968.0399999998</v>
          </cell>
          <cell r="AT315">
            <v>0</v>
          </cell>
          <cell r="AU315">
            <v>0</v>
          </cell>
          <cell r="AV315">
            <v>361674.15</v>
          </cell>
          <cell r="AW315">
            <v>0</v>
          </cell>
          <cell r="AX315">
            <v>103092.47</v>
          </cell>
          <cell r="AY315">
            <v>0</v>
          </cell>
          <cell r="AZ315">
            <v>70303.12</v>
          </cell>
          <cell r="BA315">
            <v>705886.41</v>
          </cell>
          <cell r="BB315">
            <v>2239.56</v>
          </cell>
          <cell r="BC315">
            <v>357310.81999999995</v>
          </cell>
          <cell r="BD315">
            <v>0</v>
          </cell>
          <cell r="BE315">
            <v>40243.689999999995</v>
          </cell>
          <cell r="BF315">
            <v>3536524.8899999997</v>
          </cell>
          <cell r="BG315">
            <v>83351.08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32548116.779999994</v>
          </cell>
          <cell r="BM315">
            <v>17215.173679094587</v>
          </cell>
          <cell r="BN315">
            <v>35491.279999999999</v>
          </cell>
          <cell r="BO315">
            <v>726759.71</v>
          </cell>
          <cell r="BP315">
            <v>10203.189999999999</v>
          </cell>
          <cell r="BQ315">
            <v>17672.640000000003</v>
          </cell>
          <cell r="BR315">
            <v>633549.69999999995</v>
          </cell>
          <cell r="BS315">
            <v>1423676.5200000005</v>
          </cell>
          <cell r="BT315">
            <v>75154.210000000006</v>
          </cell>
          <cell r="BU315">
            <v>0</v>
          </cell>
          <cell r="BV315">
            <v>2048877.0900000003</v>
          </cell>
          <cell r="BW315">
            <v>0</v>
          </cell>
          <cell r="BX315">
            <v>0</v>
          </cell>
          <cell r="BY315">
            <v>0</v>
          </cell>
          <cell r="BZ315">
            <v>13619.720000000001</v>
          </cell>
          <cell r="CA315">
            <v>405777.15</v>
          </cell>
          <cell r="CB315">
            <v>6654.73</v>
          </cell>
          <cell r="CC315">
            <v>0</v>
          </cell>
          <cell r="CD315">
            <v>854158.30999999994</v>
          </cell>
          <cell r="CE315">
            <v>507843.95999999996</v>
          </cell>
          <cell r="CF315">
            <v>45338.31</v>
          </cell>
          <cell r="CG315">
            <v>508819.61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2870.97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534688.97000000009</v>
          </cell>
          <cell r="CR315">
            <v>264524.14</v>
          </cell>
          <cell r="CS315">
            <v>45685.39</v>
          </cell>
          <cell r="CT315">
            <v>0</v>
          </cell>
          <cell r="CU315">
            <v>0</v>
          </cell>
          <cell r="CV315">
            <v>0</v>
          </cell>
          <cell r="CW315">
            <v>65516.92</v>
          </cell>
          <cell r="CX315">
            <v>0</v>
          </cell>
          <cell r="CY315">
            <v>0</v>
          </cell>
          <cell r="CZ315">
            <v>0</v>
          </cell>
          <cell r="DA315">
            <v>16395.3</v>
          </cell>
          <cell r="DC315">
            <v>0</v>
          </cell>
          <cell r="DD315">
            <v>59279.16</v>
          </cell>
          <cell r="DE315">
            <v>13467.17</v>
          </cell>
          <cell r="DF315">
            <v>9185.32</v>
          </cell>
          <cell r="DG315">
            <v>20059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42787.740000000005</v>
          </cell>
          <cell r="DW315">
            <v>6964379.6900000004</v>
          </cell>
          <cell r="DX315">
            <v>3683.5619934908245</v>
          </cell>
          <cell r="DY315">
            <v>141845.44999999998</v>
          </cell>
          <cell r="DZ315">
            <v>10999.67</v>
          </cell>
          <cell r="EA315">
            <v>0</v>
          </cell>
          <cell r="EB315">
            <v>0</v>
          </cell>
          <cell r="EC315">
            <v>16281.82</v>
          </cell>
          <cell r="ED315">
            <v>227.9</v>
          </cell>
          <cell r="EE315">
            <v>17199.63</v>
          </cell>
          <cell r="EF315">
            <v>7255.02</v>
          </cell>
          <cell r="EG315">
            <v>55087.8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224614.22</v>
          </cell>
          <cell r="EM315">
            <v>0</v>
          </cell>
          <cell r="EN315">
            <v>2978</v>
          </cell>
          <cell r="EO315">
            <v>0</v>
          </cell>
          <cell r="EP315">
            <v>0</v>
          </cell>
          <cell r="EQ315">
            <v>37539.840000000004</v>
          </cell>
          <cell r="ER315">
            <v>514029.35000000009</v>
          </cell>
          <cell r="ES315">
            <v>271.87762033100654</v>
          </cell>
          <cell r="ET315">
            <v>12625189.93</v>
          </cell>
          <cell r="EU315">
            <v>6677.6470923214529</v>
          </cell>
        </row>
      </sheetData>
      <sheetData sheetId="8"/>
      <sheetData sheetId="9"/>
      <sheetData sheetId="10"/>
      <sheetData sheetId="11">
        <row r="2">
          <cell r="EV2" t="str">
            <v>CCDDD</v>
          </cell>
          <cell r="EW2" t="str">
            <v>Item Number</v>
          </cell>
          <cell r="EX2" t="str">
            <v>SumOfAmount</v>
          </cell>
        </row>
        <row r="3">
          <cell r="EV3" t="str">
            <v>01109</v>
          </cell>
          <cell r="EW3" t="str">
            <v>439</v>
          </cell>
          <cell r="EX3">
            <v>583942.52</v>
          </cell>
        </row>
        <row r="4">
          <cell r="EV4" t="str">
            <v>01122</v>
          </cell>
          <cell r="EW4" t="str">
            <v>439</v>
          </cell>
          <cell r="EX4">
            <v>201930.59</v>
          </cell>
        </row>
        <row r="5">
          <cell r="EV5" t="str">
            <v>01147</v>
          </cell>
          <cell r="EW5" t="str">
            <v>439</v>
          </cell>
          <cell r="EX5">
            <v>9000186.6199999992</v>
          </cell>
        </row>
        <row r="6">
          <cell r="EV6" t="str">
            <v>01158</v>
          </cell>
          <cell r="EW6" t="str">
            <v>439</v>
          </cell>
          <cell r="EX6">
            <v>314855.63</v>
          </cell>
        </row>
        <row r="7">
          <cell r="Q7" t="str">
            <v>Sum of Amount</v>
          </cell>
          <cell r="R7">
            <v>2</v>
          </cell>
          <cell r="S7">
            <v>3</v>
          </cell>
          <cell r="T7">
            <v>4</v>
          </cell>
          <cell r="U7">
            <v>5</v>
          </cell>
          <cell r="V7">
            <v>6</v>
          </cell>
          <cell r="W7">
            <v>7</v>
          </cell>
          <cell r="X7">
            <v>8</v>
          </cell>
          <cell r="Y7">
            <v>9</v>
          </cell>
          <cell r="Z7">
            <v>10</v>
          </cell>
          <cell r="AA7">
            <v>11</v>
          </cell>
          <cell r="AB7">
            <v>12</v>
          </cell>
          <cell r="AC7">
            <v>13</v>
          </cell>
          <cell r="AD7">
            <v>14</v>
          </cell>
          <cell r="AE7">
            <v>15</v>
          </cell>
          <cell r="AF7">
            <v>16</v>
          </cell>
          <cell r="AG7">
            <v>17</v>
          </cell>
          <cell r="AH7">
            <v>18</v>
          </cell>
          <cell r="AI7">
            <v>19</v>
          </cell>
          <cell r="AJ7">
            <v>20</v>
          </cell>
          <cell r="AK7">
            <v>21</v>
          </cell>
          <cell r="AL7">
            <v>22</v>
          </cell>
          <cell r="AM7">
            <v>23</v>
          </cell>
          <cell r="AN7">
            <v>24</v>
          </cell>
          <cell r="AO7">
            <v>25</v>
          </cell>
          <cell r="AP7">
            <v>26</v>
          </cell>
          <cell r="AQ7">
            <v>27</v>
          </cell>
          <cell r="AR7">
            <v>28</v>
          </cell>
          <cell r="AS7">
            <v>29</v>
          </cell>
          <cell r="AT7">
            <v>30</v>
          </cell>
          <cell r="AU7">
            <v>31</v>
          </cell>
          <cell r="AV7">
            <v>32</v>
          </cell>
          <cell r="AW7">
            <v>33</v>
          </cell>
          <cell r="AX7">
            <v>34</v>
          </cell>
          <cell r="AY7">
            <v>35</v>
          </cell>
          <cell r="AZ7">
            <v>36</v>
          </cell>
          <cell r="BA7">
            <v>37</v>
          </cell>
          <cell r="BB7">
            <v>38</v>
          </cell>
          <cell r="BC7">
            <v>39</v>
          </cell>
          <cell r="BD7">
            <v>40</v>
          </cell>
          <cell r="BE7">
            <v>41</v>
          </cell>
          <cell r="BF7">
            <v>42</v>
          </cell>
          <cell r="BG7">
            <v>43</v>
          </cell>
          <cell r="BH7">
            <v>44</v>
          </cell>
          <cell r="BI7">
            <v>45</v>
          </cell>
          <cell r="BJ7">
            <v>46</v>
          </cell>
          <cell r="BK7">
            <v>47</v>
          </cell>
          <cell r="BL7">
            <v>48</v>
          </cell>
          <cell r="BM7">
            <v>49</v>
          </cell>
          <cell r="BN7">
            <v>50</v>
          </cell>
          <cell r="BO7">
            <v>51</v>
          </cell>
          <cell r="BP7">
            <v>52</v>
          </cell>
          <cell r="BQ7">
            <v>53</v>
          </cell>
          <cell r="BR7">
            <v>54</v>
          </cell>
          <cell r="BS7">
            <v>55</v>
          </cell>
          <cell r="BT7">
            <v>56</v>
          </cell>
          <cell r="BU7">
            <v>57</v>
          </cell>
          <cell r="BV7">
            <v>58</v>
          </cell>
          <cell r="BW7">
            <v>59</v>
          </cell>
          <cell r="BX7">
            <v>60</v>
          </cell>
          <cell r="BY7">
            <v>61</v>
          </cell>
          <cell r="BZ7">
            <v>62</v>
          </cell>
          <cell r="CA7">
            <v>63</v>
          </cell>
          <cell r="CB7">
            <v>64</v>
          </cell>
          <cell r="CC7">
            <v>65</v>
          </cell>
          <cell r="CD7">
            <v>66</v>
          </cell>
          <cell r="CE7">
            <v>67</v>
          </cell>
          <cell r="CF7">
            <v>68</v>
          </cell>
          <cell r="CG7">
            <v>69</v>
          </cell>
          <cell r="CH7">
            <v>70</v>
          </cell>
          <cell r="CI7">
            <v>71</v>
          </cell>
          <cell r="CJ7">
            <v>72</v>
          </cell>
          <cell r="CK7">
            <v>73</v>
          </cell>
          <cell r="CL7">
            <v>74</v>
          </cell>
          <cell r="CM7">
            <v>75</v>
          </cell>
          <cell r="CN7">
            <v>76</v>
          </cell>
          <cell r="CO7">
            <v>77</v>
          </cell>
          <cell r="CP7">
            <v>78</v>
          </cell>
          <cell r="CQ7">
            <v>79</v>
          </cell>
          <cell r="CR7">
            <v>80</v>
          </cell>
          <cell r="CS7">
            <v>81</v>
          </cell>
          <cell r="CT7">
            <v>82</v>
          </cell>
          <cell r="CU7">
            <v>83</v>
          </cell>
          <cell r="CV7">
            <v>84</v>
          </cell>
          <cell r="CW7">
            <v>85</v>
          </cell>
          <cell r="CX7">
            <v>86</v>
          </cell>
          <cell r="CY7">
            <v>87</v>
          </cell>
          <cell r="CZ7">
            <v>88</v>
          </cell>
          <cell r="DA7">
            <v>89</v>
          </cell>
          <cell r="DB7">
            <v>90</v>
          </cell>
          <cell r="DC7">
            <v>91</v>
          </cell>
          <cell r="DD7">
            <v>92</v>
          </cell>
          <cell r="DE7">
            <v>93</v>
          </cell>
          <cell r="DF7">
            <v>94</v>
          </cell>
          <cell r="DG7">
            <v>95</v>
          </cell>
          <cell r="DH7">
            <v>96</v>
          </cell>
          <cell r="DI7">
            <v>97</v>
          </cell>
          <cell r="DJ7">
            <v>98</v>
          </cell>
          <cell r="DK7">
            <v>99</v>
          </cell>
          <cell r="DL7">
            <v>100</v>
          </cell>
          <cell r="DM7">
            <v>101</v>
          </cell>
          <cell r="DN7">
            <v>102</v>
          </cell>
          <cell r="DO7">
            <v>103</v>
          </cell>
          <cell r="DP7">
            <v>104</v>
          </cell>
          <cell r="DQ7">
            <v>105</v>
          </cell>
          <cell r="DR7">
            <v>106</v>
          </cell>
          <cell r="DS7">
            <v>107</v>
          </cell>
          <cell r="DT7">
            <v>108</v>
          </cell>
          <cell r="DU7">
            <v>109</v>
          </cell>
          <cell r="DV7">
            <v>110</v>
          </cell>
          <cell r="DW7">
            <v>111</v>
          </cell>
          <cell r="DX7">
            <v>112</v>
          </cell>
          <cell r="DY7">
            <v>113</v>
          </cell>
          <cell r="DZ7">
            <v>114</v>
          </cell>
          <cell r="EA7">
            <v>115</v>
          </cell>
          <cell r="EB7">
            <v>116</v>
          </cell>
          <cell r="EC7">
            <v>117</v>
          </cell>
          <cell r="ED7">
            <v>118</v>
          </cell>
          <cell r="EE7">
            <v>119</v>
          </cell>
          <cell r="EF7">
            <v>120</v>
          </cell>
          <cell r="EG7">
            <v>121</v>
          </cell>
          <cell r="EH7">
            <v>122</v>
          </cell>
          <cell r="EI7">
            <v>123</v>
          </cell>
          <cell r="EJ7">
            <v>124</v>
          </cell>
          <cell r="EK7">
            <v>125</v>
          </cell>
          <cell r="EL7">
            <v>126</v>
          </cell>
          <cell r="EM7">
            <v>127</v>
          </cell>
          <cell r="EN7">
            <v>128</v>
          </cell>
          <cell r="EO7">
            <v>129</v>
          </cell>
          <cell r="EP7">
            <v>130</v>
          </cell>
          <cell r="EQ7">
            <v>131</v>
          </cell>
          <cell r="ER7">
            <v>132</v>
          </cell>
          <cell r="ES7">
            <v>133</v>
          </cell>
          <cell r="EV7" t="str">
            <v>01160</v>
          </cell>
          <cell r="EW7" t="str">
            <v>439</v>
          </cell>
          <cell r="EX7">
            <v>254902.66</v>
          </cell>
        </row>
        <row r="8">
          <cell r="Q8" t="str">
            <v>CCDDD</v>
          </cell>
          <cell r="R8" t="str">
            <v>1100</v>
          </cell>
          <cell r="S8" t="str">
            <v>1300</v>
          </cell>
          <cell r="T8" t="str">
            <v>1400</v>
          </cell>
          <cell r="U8" t="str">
            <v>1500</v>
          </cell>
          <cell r="V8" t="str">
            <v>1600</v>
          </cell>
          <cell r="W8" t="str">
            <v>1900</v>
          </cell>
          <cell r="X8" t="str">
            <v>2100</v>
          </cell>
          <cell r="Y8" t="str">
            <v>2131</v>
          </cell>
          <cell r="Z8" t="str">
            <v>2145</v>
          </cell>
          <cell r="AA8" t="str">
            <v>2171</v>
          </cell>
          <cell r="AB8" t="str">
            <v>2173</v>
          </cell>
          <cell r="AC8" t="str">
            <v>2186</v>
          </cell>
          <cell r="AD8" t="str">
            <v>2188</v>
          </cell>
          <cell r="AE8" t="str">
            <v>2200</v>
          </cell>
          <cell r="AF8" t="str">
            <v>2231</v>
          </cell>
          <cell r="AG8" t="str">
            <v>2245</v>
          </cell>
          <cell r="AH8" t="str">
            <v>2288</v>
          </cell>
          <cell r="AI8" t="str">
            <v>2289</v>
          </cell>
          <cell r="AJ8" t="str">
            <v>2298</v>
          </cell>
          <cell r="AK8" t="str">
            <v>2299</v>
          </cell>
          <cell r="AL8" t="str">
            <v>2300</v>
          </cell>
          <cell r="AM8" t="str">
            <v>2400</v>
          </cell>
          <cell r="AN8" t="str">
            <v>2500</v>
          </cell>
          <cell r="AO8" t="str">
            <v>2600</v>
          </cell>
          <cell r="AP8" t="str">
            <v>2700</v>
          </cell>
          <cell r="AQ8" t="str">
            <v>2800</v>
          </cell>
          <cell r="AR8" t="str">
            <v>2900</v>
          </cell>
          <cell r="AS8" t="str">
            <v>2910</v>
          </cell>
          <cell r="AT8" t="str">
            <v>3100</v>
          </cell>
          <cell r="AU8" t="str">
            <v>3121</v>
          </cell>
          <cell r="AV8" t="str">
            <v>3300</v>
          </cell>
          <cell r="AW8" t="str">
            <v>3600</v>
          </cell>
          <cell r="AX8" t="str">
            <v>3900</v>
          </cell>
          <cell r="AY8" t="str">
            <v>4100</v>
          </cell>
          <cell r="AZ8" t="str">
            <v>4121</v>
          </cell>
          <cell r="BA8" t="str">
            <v>4126</v>
          </cell>
          <cell r="BB8" t="str">
            <v>4134</v>
          </cell>
          <cell r="BC8" t="str">
            <v>4155</v>
          </cell>
          <cell r="BD8" t="str">
            <v>4156</v>
          </cell>
          <cell r="BE8" t="str">
            <v>4158</v>
          </cell>
          <cell r="BF8" t="str">
            <v>4163</v>
          </cell>
          <cell r="BG8" t="str">
            <v>4165</v>
          </cell>
          <cell r="BH8" t="str">
            <v>4166</v>
          </cell>
          <cell r="BI8" t="str">
            <v>4174</v>
          </cell>
          <cell r="BJ8" t="str">
            <v>4175</v>
          </cell>
          <cell r="BK8" t="str">
            <v>4188</v>
          </cell>
          <cell r="BL8" t="str">
            <v>4198</v>
          </cell>
          <cell r="BM8" t="str">
            <v>4199</v>
          </cell>
          <cell r="BN8" t="str">
            <v>4300</v>
          </cell>
          <cell r="BO8" t="str">
            <v>4321</v>
          </cell>
          <cell r="BP8" t="str">
            <v>4326</v>
          </cell>
          <cell r="BQ8" t="str">
            <v>4358</v>
          </cell>
          <cell r="BR8" t="str">
            <v>4388</v>
          </cell>
          <cell r="BS8" t="str">
            <v>5200</v>
          </cell>
          <cell r="BT8" t="str">
            <v>5300</v>
          </cell>
          <cell r="BU8" t="str">
            <v>5329</v>
          </cell>
          <cell r="BV8" t="str">
            <v>5400</v>
          </cell>
          <cell r="BW8" t="str">
            <v>5500</v>
          </cell>
          <cell r="BX8" t="str">
            <v>6100</v>
          </cell>
          <cell r="BY8" t="str">
            <v>6111</v>
          </cell>
          <cell r="BZ8" t="str">
            <v>6113</v>
          </cell>
          <cell r="CA8" t="str">
            <v>6114</v>
          </cell>
          <cell r="CB8" t="str">
            <v>6118</v>
          </cell>
          <cell r="CC8" t="str">
            <v>6119</v>
          </cell>
          <cell r="CD8" t="str">
            <v>6121</v>
          </cell>
          <cell r="CE8" t="str">
            <v>6124</v>
          </cell>
          <cell r="CF8" t="str">
            <v>6138</v>
          </cell>
          <cell r="CG8" t="str">
            <v>6146</v>
          </cell>
          <cell r="CH8" t="str">
            <v>6151</v>
          </cell>
          <cell r="CI8" t="str">
            <v>6152</v>
          </cell>
          <cell r="CJ8" t="str">
            <v>6153</v>
          </cell>
          <cell r="CK8" t="str">
            <v>6154</v>
          </cell>
          <cell r="CL8" t="str">
            <v>6157</v>
          </cell>
          <cell r="CM8" t="str">
            <v>6161</v>
          </cell>
          <cell r="CN8" t="str">
            <v>6162</v>
          </cell>
          <cell r="CO8" t="str">
            <v>6164</v>
          </cell>
          <cell r="CP8" t="str">
            <v>6167</v>
          </cell>
          <cell r="CQ8" t="str">
            <v>6168</v>
          </cell>
          <cell r="CR8" t="str">
            <v>6178</v>
          </cell>
          <cell r="CS8" t="str">
            <v>6188</v>
          </cell>
          <cell r="CT8" t="str">
            <v>6189</v>
          </cell>
          <cell r="CU8" t="str">
            <v>6198</v>
          </cell>
          <cell r="CV8" t="str">
            <v>6200</v>
          </cell>
          <cell r="CW8" t="str">
            <v>6213</v>
          </cell>
          <cell r="CX8" t="str">
            <v>6221</v>
          </cell>
          <cell r="CY8" t="str">
            <v>6224</v>
          </cell>
          <cell r="CZ8" t="str">
            <v>6251</v>
          </cell>
          <cell r="DA8" t="str">
            <v>6252</v>
          </cell>
          <cell r="DB8" t="str">
            <v>6261</v>
          </cell>
          <cell r="DC8" t="str">
            <v>6264</v>
          </cell>
          <cell r="DD8" t="str">
            <v>6267</v>
          </cell>
          <cell r="DE8" t="str">
            <v>6268</v>
          </cell>
          <cell r="DF8" t="str">
            <v>6276</v>
          </cell>
          <cell r="DG8" t="str">
            <v>6278</v>
          </cell>
          <cell r="DH8" t="str">
            <v>6300</v>
          </cell>
          <cell r="DI8" t="str">
            <v>6310</v>
          </cell>
          <cell r="DJ8" t="str">
            <v>6321</v>
          </cell>
          <cell r="DK8" t="str">
            <v>6324</v>
          </cell>
          <cell r="DL8" t="str">
            <v>6338</v>
          </cell>
          <cell r="DM8" t="str">
            <v>6351</v>
          </cell>
          <cell r="DN8" t="str">
            <v>6352</v>
          </cell>
          <cell r="DO8" t="str">
            <v>6354</v>
          </cell>
          <cell r="DP8" t="str">
            <v>6361</v>
          </cell>
          <cell r="DQ8" t="str">
            <v>6362</v>
          </cell>
          <cell r="DR8" t="str">
            <v>6364</v>
          </cell>
          <cell r="DS8" t="str">
            <v>6367</v>
          </cell>
          <cell r="DT8" t="str">
            <v>6376</v>
          </cell>
          <cell r="DU8" t="str">
            <v>6378</v>
          </cell>
          <cell r="DV8" t="str">
            <v>6388</v>
          </cell>
          <cell r="DW8" t="str">
            <v>6389</v>
          </cell>
          <cell r="DX8" t="str">
            <v>6398</v>
          </cell>
          <cell r="DY8" t="str">
            <v>6399</v>
          </cell>
          <cell r="DZ8" t="str">
            <v>6998</v>
          </cell>
          <cell r="EA8" t="str">
            <v>7100</v>
          </cell>
          <cell r="EB8" t="str">
            <v>7121</v>
          </cell>
          <cell r="EC8" t="str">
            <v>7131</v>
          </cell>
          <cell r="ED8" t="str">
            <v>7145</v>
          </cell>
          <cell r="EE8" t="str">
            <v>7197</v>
          </cell>
          <cell r="EF8" t="str">
            <v>7198</v>
          </cell>
          <cell r="EG8" t="str">
            <v>7199</v>
          </cell>
          <cell r="EH8" t="str">
            <v>7301</v>
          </cell>
          <cell r="EI8" t="str">
            <v>8100</v>
          </cell>
          <cell r="EJ8" t="str">
            <v>8188</v>
          </cell>
          <cell r="EK8" t="str">
            <v>8189</v>
          </cell>
          <cell r="EL8" t="str">
            <v>8198</v>
          </cell>
          <cell r="EM8" t="str">
            <v>8199</v>
          </cell>
          <cell r="EN8" t="str">
            <v>8500</v>
          </cell>
          <cell r="EO8" t="str">
            <v>9100</v>
          </cell>
          <cell r="EP8" t="str">
            <v>9300</v>
          </cell>
          <cell r="EQ8" t="str">
            <v>9400</v>
          </cell>
          <cell r="ER8" t="str">
            <v>9500</v>
          </cell>
          <cell r="ES8" t="str">
            <v>9900</v>
          </cell>
          <cell r="ET8" t="str">
            <v>Grand Total</v>
          </cell>
          <cell r="EV8" t="str">
            <v>02250</v>
          </cell>
          <cell r="EW8" t="str">
            <v>439</v>
          </cell>
          <cell r="EX8">
            <v>1903674.45</v>
          </cell>
        </row>
        <row r="9">
          <cell r="Q9" t="str">
            <v>01109</v>
          </cell>
          <cell r="R9">
            <v>151347.12</v>
          </cell>
          <cell r="AE9">
            <v>842.64</v>
          </cell>
          <cell r="AF9">
            <v>68.95</v>
          </cell>
          <cell r="AH9">
            <v>13979.29</v>
          </cell>
          <cell r="AI9">
            <v>1625</v>
          </cell>
          <cell r="AJ9">
            <v>11109.96</v>
          </cell>
          <cell r="AK9">
            <v>514</v>
          </cell>
          <cell r="AL9">
            <v>6252.35</v>
          </cell>
          <cell r="AM9">
            <v>244.6</v>
          </cell>
          <cell r="AN9">
            <v>751</v>
          </cell>
          <cell r="AO9">
            <v>6.9</v>
          </cell>
          <cell r="AP9">
            <v>157</v>
          </cell>
          <cell r="AR9">
            <v>3464.87</v>
          </cell>
          <cell r="AS9">
            <v>3690.1</v>
          </cell>
          <cell r="AT9">
            <v>1255318.31</v>
          </cell>
          <cell r="AU9">
            <v>2208.6</v>
          </cell>
          <cell r="AV9">
            <v>178515.64</v>
          </cell>
          <cell r="AZ9">
            <v>27057.22</v>
          </cell>
          <cell r="BC9">
            <v>16859.13</v>
          </cell>
          <cell r="BE9">
            <v>880</v>
          </cell>
          <cell r="BH9">
            <v>20455.169999999998</v>
          </cell>
          <cell r="BJ9">
            <v>17688.169999999998</v>
          </cell>
          <cell r="BL9">
            <v>958.33</v>
          </cell>
          <cell r="BM9">
            <v>172353.22</v>
          </cell>
          <cell r="BN9">
            <v>15000</v>
          </cell>
          <cell r="BV9">
            <v>6.84</v>
          </cell>
          <cell r="BX9">
            <v>14407</v>
          </cell>
          <cell r="BZ9">
            <v>73719.61</v>
          </cell>
          <cell r="CE9">
            <v>15606</v>
          </cell>
          <cell r="CH9">
            <v>26480.55</v>
          </cell>
          <cell r="CI9">
            <v>6428</v>
          </cell>
          <cell r="CU9">
            <v>31315.759999999998</v>
          </cell>
          <cell r="CW9">
            <v>45685.39</v>
          </cell>
          <cell r="DZ9">
            <v>2666.58</v>
          </cell>
          <cell r="EH9">
            <v>1356.5</v>
          </cell>
          <cell r="ET9">
            <v>2119019.8000000003</v>
          </cell>
          <cell r="EV9" t="str">
            <v>02420</v>
          </cell>
          <cell r="EW9" t="str">
            <v>439</v>
          </cell>
          <cell r="EX9">
            <v>669301.05000000005</v>
          </cell>
        </row>
        <row r="10">
          <cell r="Q10" t="str">
            <v>01122</v>
          </cell>
          <cell r="R10">
            <v>25333.98</v>
          </cell>
          <cell r="AJ10">
            <v>705.5</v>
          </cell>
          <cell r="AL10">
            <v>2436.29</v>
          </cell>
          <cell r="AN10">
            <v>358.87</v>
          </cell>
          <cell r="AR10">
            <v>715.94</v>
          </cell>
          <cell r="AT10">
            <v>212246.45</v>
          </cell>
          <cell r="AV10">
            <v>31316.12</v>
          </cell>
          <cell r="BH10">
            <v>2009.69</v>
          </cell>
          <cell r="BJ10">
            <v>2967.65</v>
          </cell>
          <cell r="BM10">
            <v>112005.29</v>
          </cell>
          <cell r="BV10">
            <v>0.68</v>
          </cell>
          <cell r="BZ10">
            <v>19862</v>
          </cell>
          <cell r="CE10">
            <v>775</v>
          </cell>
          <cell r="ET10">
            <v>410733.46</v>
          </cell>
          <cell r="EV10" t="str">
            <v>03017</v>
          </cell>
          <cell r="EW10" t="str">
            <v>439</v>
          </cell>
          <cell r="EX10">
            <v>17731215.190000001</v>
          </cell>
        </row>
        <row r="11">
          <cell r="Q11" t="str">
            <v>01147</v>
          </cell>
          <cell r="R11">
            <v>2031897.18</v>
          </cell>
          <cell r="T11">
            <v>11215.53</v>
          </cell>
          <cell r="X11">
            <v>23953.18</v>
          </cell>
          <cell r="AA11">
            <v>35000</v>
          </cell>
          <cell r="AC11">
            <v>9936</v>
          </cell>
          <cell r="AE11">
            <v>13394.13</v>
          </cell>
          <cell r="AI11">
            <v>8315.69</v>
          </cell>
          <cell r="AJ11">
            <v>206253.2</v>
          </cell>
          <cell r="AK11">
            <v>2991.12</v>
          </cell>
          <cell r="AL11">
            <v>66672.570000000007</v>
          </cell>
          <cell r="AN11">
            <v>1434.82</v>
          </cell>
          <cell r="AO11">
            <v>4807.8999999999996</v>
          </cell>
          <cell r="AP11">
            <v>13796</v>
          </cell>
          <cell r="AQ11">
            <v>1382.82</v>
          </cell>
          <cell r="AR11">
            <v>13911.03</v>
          </cell>
          <cell r="AS11">
            <v>24668.07</v>
          </cell>
          <cell r="AT11">
            <v>15429206.52</v>
          </cell>
          <cell r="AU11">
            <v>356754.96</v>
          </cell>
          <cell r="AV11">
            <v>2456981.2799999998</v>
          </cell>
          <cell r="AY11">
            <v>13796.45</v>
          </cell>
          <cell r="AZ11">
            <v>1605013.22</v>
          </cell>
          <cell r="BC11">
            <v>1178550.51</v>
          </cell>
          <cell r="BE11">
            <v>162255.28</v>
          </cell>
          <cell r="BG11">
            <v>1185402.98</v>
          </cell>
          <cell r="BH11">
            <v>1132539.52</v>
          </cell>
          <cell r="BI11">
            <v>31030.53</v>
          </cell>
          <cell r="BJ11">
            <v>52561.96</v>
          </cell>
          <cell r="BL11">
            <v>65526.65</v>
          </cell>
          <cell r="BM11">
            <v>648741.12</v>
          </cell>
          <cell r="BN11">
            <v>47316.68</v>
          </cell>
          <cell r="BV11">
            <v>3400.11</v>
          </cell>
          <cell r="BX11">
            <v>2335</v>
          </cell>
          <cell r="BZ11">
            <v>1419864</v>
          </cell>
          <cell r="CE11">
            <v>585737.18000000005</v>
          </cell>
          <cell r="CF11">
            <v>32024.400000000001</v>
          </cell>
          <cell r="CH11">
            <v>1311224.5900000001</v>
          </cell>
          <cell r="CI11">
            <v>318340.08</v>
          </cell>
          <cell r="CJ11">
            <v>184979.54</v>
          </cell>
          <cell r="CK11">
            <v>244359</v>
          </cell>
          <cell r="CO11">
            <v>277205.84999999998</v>
          </cell>
          <cell r="CT11">
            <v>39744.980000000003</v>
          </cell>
          <cell r="CU11">
            <v>1326198.2</v>
          </cell>
          <cell r="DJ11">
            <v>16888.95</v>
          </cell>
          <cell r="DZ11">
            <v>113329.45</v>
          </cell>
          <cell r="EI11">
            <v>30438.75</v>
          </cell>
          <cell r="ET11">
            <v>32741376.979999997</v>
          </cell>
          <cell r="EV11" t="str">
            <v>03050</v>
          </cell>
          <cell r="EW11" t="str">
            <v>439</v>
          </cell>
          <cell r="EX11">
            <v>184334.35</v>
          </cell>
        </row>
        <row r="12">
          <cell r="Q12" t="str">
            <v>01158</v>
          </cell>
          <cell r="R12">
            <v>455784.9</v>
          </cell>
          <cell r="AE12">
            <v>60</v>
          </cell>
          <cell r="AJ12">
            <v>26822.89</v>
          </cell>
          <cell r="AL12">
            <v>2969.24</v>
          </cell>
          <cell r="AN12">
            <v>340.34</v>
          </cell>
          <cell r="AO12">
            <v>167.72</v>
          </cell>
          <cell r="AR12">
            <v>232.1</v>
          </cell>
          <cell r="AT12">
            <v>1538105.96</v>
          </cell>
          <cell r="AU12">
            <v>14623.33</v>
          </cell>
          <cell r="AV12">
            <v>143678.84</v>
          </cell>
          <cell r="AY12">
            <v>1076.79</v>
          </cell>
          <cell r="AZ12">
            <v>97563.31</v>
          </cell>
          <cell r="BC12">
            <v>50614.66</v>
          </cell>
          <cell r="BE12">
            <v>1780</v>
          </cell>
          <cell r="BG12">
            <v>20574.14</v>
          </cell>
          <cell r="BH12">
            <v>78098.64</v>
          </cell>
          <cell r="BJ12">
            <v>17950.41</v>
          </cell>
          <cell r="BL12">
            <v>4254.55</v>
          </cell>
          <cell r="BM12">
            <v>363953.19</v>
          </cell>
          <cell r="BN12">
            <v>25611</v>
          </cell>
          <cell r="BV12">
            <v>56.4</v>
          </cell>
          <cell r="BZ12">
            <v>147521</v>
          </cell>
          <cell r="CD12">
            <v>1621.54</v>
          </cell>
          <cell r="CE12">
            <v>46242</v>
          </cell>
          <cell r="CH12">
            <v>54491</v>
          </cell>
          <cell r="CI12">
            <v>57288.59</v>
          </cell>
          <cell r="CJ12">
            <v>26411</v>
          </cell>
          <cell r="CU12">
            <v>71282.95</v>
          </cell>
          <cell r="DZ12">
            <v>7892.94</v>
          </cell>
          <cell r="ET12">
            <v>3257069.43</v>
          </cell>
          <cell r="EV12" t="str">
            <v>03052</v>
          </cell>
          <cell r="EW12" t="str">
            <v>439</v>
          </cell>
          <cell r="EX12">
            <v>1227276.3400000001</v>
          </cell>
        </row>
        <row r="13">
          <cell r="Q13" t="str">
            <v>01160</v>
          </cell>
          <cell r="R13">
            <v>725860.95</v>
          </cell>
          <cell r="X13">
            <v>1880.26</v>
          </cell>
          <cell r="AA13">
            <v>18925</v>
          </cell>
          <cell r="AE13">
            <v>3082.46</v>
          </cell>
          <cell r="AJ13">
            <v>49821.37</v>
          </cell>
          <cell r="AL13">
            <v>1102.23</v>
          </cell>
          <cell r="AN13">
            <v>1480.74</v>
          </cell>
          <cell r="AO13">
            <v>860.88</v>
          </cell>
          <cell r="AP13">
            <v>930</v>
          </cell>
          <cell r="AR13">
            <v>12684.09</v>
          </cell>
          <cell r="AS13">
            <v>6920.1</v>
          </cell>
          <cell r="AT13">
            <v>2080328.88</v>
          </cell>
          <cell r="AU13">
            <v>12545.26</v>
          </cell>
          <cell r="AV13">
            <v>151059.51999999999</v>
          </cell>
          <cell r="AZ13">
            <v>104101.04</v>
          </cell>
          <cell r="BC13">
            <v>41005.019999999997</v>
          </cell>
          <cell r="BE13">
            <v>3500</v>
          </cell>
          <cell r="BH13">
            <v>123232.56</v>
          </cell>
          <cell r="BJ13">
            <v>18708.150000000001</v>
          </cell>
          <cell r="BL13">
            <v>3789.47</v>
          </cell>
          <cell r="BM13">
            <v>354034.8</v>
          </cell>
          <cell r="BN13">
            <v>43813.19</v>
          </cell>
          <cell r="BV13">
            <v>155.68</v>
          </cell>
          <cell r="BX13">
            <v>3372</v>
          </cell>
          <cell r="BZ13">
            <v>198376</v>
          </cell>
          <cell r="CE13">
            <v>66008</v>
          </cell>
          <cell r="CF13">
            <v>865.35</v>
          </cell>
          <cell r="CH13">
            <v>75198.91</v>
          </cell>
          <cell r="CI13">
            <v>16734.21</v>
          </cell>
          <cell r="CU13">
            <v>41847.589999999997</v>
          </cell>
          <cell r="DA13">
            <v>25610.34</v>
          </cell>
          <cell r="DZ13">
            <v>9383.52</v>
          </cell>
          <cell r="EA13">
            <v>70017.100000000006</v>
          </cell>
          <cell r="EG13">
            <v>17618.41</v>
          </cell>
          <cell r="ET13">
            <v>4284853.0799999991</v>
          </cell>
          <cell r="EV13" t="str">
            <v>03053</v>
          </cell>
          <cell r="EW13" t="str">
            <v>439</v>
          </cell>
          <cell r="EX13">
            <v>668167.23</v>
          </cell>
        </row>
        <row r="14">
          <cell r="Q14" t="str">
            <v>02250</v>
          </cell>
          <cell r="R14">
            <v>2978833.86</v>
          </cell>
          <cell r="T14">
            <v>395.4</v>
          </cell>
          <cell r="X14">
            <v>6965</v>
          </cell>
          <cell r="AA14">
            <v>72049</v>
          </cell>
          <cell r="AE14">
            <v>12569.27</v>
          </cell>
          <cell r="AJ14">
            <v>226831.92</v>
          </cell>
          <cell r="AK14">
            <v>7665.74</v>
          </cell>
          <cell r="AL14">
            <v>20965.95</v>
          </cell>
          <cell r="AN14">
            <v>25087.49</v>
          </cell>
          <cell r="AO14">
            <v>2900.98</v>
          </cell>
          <cell r="AP14">
            <v>55913.5</v>
          </cell>
          <cell r="AR14">
            <v>35.86</v>
          </cell>
          <cell r="AS14">
            <v>70255.34</v>
          </cell>
          <cell r="AT14">
            <v>12293480.83</v>
          </cell>
          <cell r="AU14">
            <v>593473.32999999996</v>
          </cell>
          <cell r="AV14">
            <v>1536791.2</v>
          </cell>
          <cell r="AY14">
            <v>2248.5</v>
          </cell>
          <cell r="AZ14">
            <v>2021249.95</v>
          </cell>
          <cell r="BC14">
            <v>460482.74</v>
          </cell>
          <cell r="BE14">
            <v>174233.75</v>
          </cell>
          <cell r="BG14">
            <v>21252.7</v>
          </cell>
          <cell r="BH14">
            <v>915274.05</v>
          </cell>
          <cell r="BI14">
            <v>24125.52</v>
          </cell>
          <cell r="BJ14">
            <v>54975.71</v>
          </cell>
          <cell r="BL14">
            <v>41025.660000000003</v>
          </cell>
          <cell r="BM14">
            <v>414079.62</v>
          </cell>
          <cell r="BN14">
            <v>4105</v>
          </cell>
          <cell r="BW14">
            <v>46825.93</v>
          </cell>
          <cell r="BZ14">
            <v>1191939</v>
          </cell>
          <cell r="CE14">
            <v>629128</v>
          </cell>
          <cell r="CF14">
            <v>30987</v>
          </cell>
          <cell r="CH14">
            <v>823426.29</v>
          </cell>
          <cell r="CI14">
            <v>208838.05</v>
          </cell>
          <cell r="CT14">
            <v>49586.41</v>
          </cell>
          <cell r="CU14">
            <v>592687.56000000006</v>
          </cell>
          <cell r="CV14">
            <v>862322.29</v>
          </cell>
          <cell r="DI14">
            <v>131693.99</v>
          </cell>
          <cell r="DJ14">
            <v>97691.28</v>
          </cell>
          <cell r="DR14">
            <v>6313.95</v>
          </cell>
          <cell r="DZ14">
            <v>64312.42</v>
          </cell>
          <cell r="EI14">
            <v>14590.38</v>
          </cell>
          <cell r="EP14">
            <v>632.54999999999995</v>
          </cell>
          <cell r="ET14">
            <v>26788242.969999999</v>
          </cell>
          <cell r="EV14" t="str">
            <v>03116</v>
          </cell>
          <cell r="EW14" t="str">
            <v>439</v>
          </cell>
          <cell r="EX14">
            <v>3341921.47</v>
          </cell>
        </row>
        <row r="15">
          <cell r="Q15" t="str">
            <v>02420</v>
          </cell>
          <cell r="R15">
            <v>848455.63</v>
          </cell>
          <cell r="T15">
            <v>19063.84</v>
          </cell>
          <cell r="U15">
            <v>504.28</v>
          </cell>
          <cell r="AB15">
            <v>400</v>
          </cell>
          <cell r="AE15">
            <v>101.75</v>
          </cell>
          <cell r="AF15">
            <v>6729.91</v>
          </cell>
          <cell r="AJ15">
            <v>81701.89</v>
          </cell>
          <cell r="AL15">
            <v>6044.59</v>
          </cell>
          <cell r="AN15">
            <v>357</v>
          </cell>
          <cell r="AO15">
            <v>139</v>
          </cell>
          <cell r="AP15">
            <v>845.43</v>
          </cell>
          <cell r="AR15">
            <v>320047.37</v>
          </cell>
          <cell r="AT15">
            <v>3101246.42</v>
          </cell>
          <cell r="AU15">
            <v>59300.38</v>
          </cell>
          <cell r="AV15">
            <v>306671.27</v>
          </cell>
          <cell r="AZ15">
            <v>462103.31</v>
          </cell>
          <cell r="BC15">
            <v>54504.26</v>
          </cell>
          <cell r="BE15">
            <v>43011.02</v>
          </cell>
          <cell r="BH15">
            <v>203555.84</v>
          </cell>
          <cell r="BI15">
            <v>5459.03</v>
          </cell>
          <cell r="BJ15">
            <v>21018.720000000001</v>
          </cell>
          <cell r="BL15">
            <v>30921.040000000001</v>
          </cell>
          <cell r="BM15">
            <v>236857.60000000001</v>
          </cell>
          <cell r="BW15">
            <v>10377.58</v>
          </cell>
          <cell r="BX15">
            <v>27268.47</v>
          </cell>
          <cell r="BZ15">
            <v>300959.63</v>
          </cell>
          <cell r="CD15">
            <v>450.54</v>
          </cell>
          <cell r="CE15">
            <v>148342.23000000001</v>
          </cell>
          <cell r="CF15">
            <v>5945</v>
          </cell>
          <cell r="CH15">
            <v>161235.14000000001</v>
          </cell>
          <cell r="CI15">
            <v>33050.07</v>
          </cell>
          <cell r="CU15">
            <v>81133.66</v>
          </cell>
          <cell r="DJ15">
            <v>10638.82</v>
          </cell>
          <cell r="DZ15">
            <v>15231.97</v>
          </cell>
          <cell r="EP15">
            <v>1400</v>
          </cell>
          <cell r="ET15">
            <v>6605072.6899999985</v>
          </cell>
          <cell r="EV15" t="str">
            <v>03400</v>
          </cell>
          <cell r="EW15" t="str">
            <v>439</v>
          </cell>
          <cell r="EX15">
            <v>10061511.869999999</v>
          </cell>
        </row>
        <row r="16">
          <cell r="Q16" t="str">
            <v>03017</v>
          </cell>
          <cell r="R16">
            <v>16863693.739999998</v>
          </cell>
          <cell r="W16">
            <v>23.45</v>
          </cell>
          <cell r="X16">
            <v>242896.9</v>
          </cell>
          <cell r="Z16">
            <v>152610.16</v>
          </cell>
          <cell r="AB16">
            <v>20160</v>
          </cell>
          <cell r="AC16">
            <v>62579</v>
          </cell>
          <cell r="AE16">
            <v>7794.42</v>
          </cell>
          <cell r="AG16">
            <v>129166.2</v>
          </cell>
          <cell r="AJ16">
            <v>1689395.42</v>
          </cell>
          <cell r="AL16">
            <v>328895.64</v>
          </cell>
          <cell r="AN16">
            <v>899571.52</v>
          </cell>
          <cell r="AO16">
            <v>21985.84</v>
          </cell>
          <cell r="AP16">
            <v>51732.45</v>
          </cell>
          <cell r="AQ16">
            <v>5048.8500000000004</v>
          </cell>
          <cell r="AR16">
            <v>461232.61</v>
          </cell>
          <cell r="AS16">
            <v>200412.9</v>
          </cell>
          <cell r="AT16">
            <v>72227723.510000005</v>
          </cell>
          <cell r="AU16">
            <v>2126605.2999999998</v>
          </cell>
          <cell r="AV16">
            <v>8123462.7999999998</v>
          </cell>
          <cell r="AZ16">
            <v>8832655.0600000005</v>
          </cell>
          <cell r="BB16">
            <v>34676.69</v>
          </cell>
          <cell r="BC16">
            <v>2086605.35</v>
          </cell>
          <cell r="BD16">
            <v>442158.02</v>
          </cell>
          <cell r="BE16">
            <v>674414.46</v>
          </cell>
          <cell r="BG16">
            <v>1459996.84</v>
          </cell>
          <cell r="BH16">
            <v>5191010.59</v>
          </cell>
          <cell r="BI16">
            <v>138666.91</v>
          </cell>
          <cell r="BJ16">
            <v>260890.91</v>
          </cell>
          <cell r="BL16">
            <v>145978.15</v>
          </cell>
          <cell r="BM16">
            <v>2755245.2</v>
          </cell>
          <cell r="BN16">
            <v>1016880</v>
          </cell>
          <cell r="BT16">
            <v>52721.23</v>
          </cell>
          <cell r="BX16">
            <v>287439.46999999997</v>
          </cell>
          <cell r="BZ16">
            <v>6897827</v>
          </cell>
          <cell r="CE16">
            <v>2725602.96</v>
          </cell>
          <cell r="CF16">
            <v>97170.45</v>
          </cell>
          <cell r="CG16">
            <v>59072.03</v>
          </cell>
          <cell r="CH16">
            <v>2388838.7999999998</v>
          </cell>
          <cell r="CI16">
            <v>541567.17000000004</v>
          </cell>
          <cell r="CJ16">
            <v>591646.56000000006</v>
          </cell>
          <cell r="CO16">
            <v>198923.74</v>
          </cell>
          <cell r="CT16">
            <v>114611.04</v>
          </cell>
          <cell r="CU16">
            <v>3066116.23</v>
          </cell>
          <cell r="DH16">
            <v>8546.66</v>
          </cell>
          <cell r="DI16">
            <v>136816.71</v>
          </cell>
          <cell r="DJ16">
            <v>184689.91</v>
          </cell>
          <cell r="DZ16">
            <v>290598.45</v>
          </cell>
          <cell r="EA16">
            <v>242042.2</v>
          </cell>
          <cell r="EB16">
            <v>10866</v>
          </cell>
          <cell r="EC16">
            <v>172687</v>
          </cell>
          <cell r="EI16">
            <v>371291.16</v>
          </cell>
          <cell r="ET16">
            <v>145093243.65999994</v>
          </cell>
          <cell r="EV16" t="str">
            <v>04019</v>
          </cell>
          <cell r="EW16" t="str">
            <v>439</v>
          </cell>
          <cell r="EX16">
            <v>675037.27</v>
          </cell>
        </row>
        <row r="17">
          <cell r="Q17" t="str">
            <v>03050</v>
          </cell>
          <cell r="R17">
            <v>132098.85999999999</v>
          </cell>
          <cell r="AJ17">
            <v>6779.89</v>
          </cell>
          <cell r="AL17">
            <v>2182.96</v>
          </cell>
          <cell r="AP17">
            <v>6200</v>
          </cell>
          <cell r="AR17">
            <v>37177.480000000003</v>
          </cell>
          <cell r="AS17">
            <v>1130.96</v>
          </cell>
          <cell r="AT17">
            <v>483631.11</v>
          </cell>
          <cell r="AU17">
            <v>5960.13</v>
          </cell>
          <cell r="AZ17">
            <v>56238.96</v>
          </cell>
          <cell r="BC17">
            <v>26056.54</v>
          </cell>
          <cell r="BE17">
            <v>5880</v>
          </cell>
          <cell r="BG17">
            <v>29844.21</v>
          </cell>
          <cell r="BH17">
            <v>32878.74</v>
          </cell>
          <cell r="BI17">
            <v>838.33</v>
          </cell>
          <cell r="BJ17">
            <v>8915.41</v>
          </cell>
          <cell r="BL17">
            <v>2054.36</v>
          </cell>
          <cell r="BM17">
            <v>180772.29</v>
          </cell>
          <cell r="BZ17">
            <v>45678</v>
          </cell>
          <cell r="CH17">
            <v>24326</v>
          </cell>
          <cell r="CI17">
            <v>5270.66</v>
          </cell>
          <cell r="CJ17">
            <v>24836</v>
          </cell>
          <cell r="CK17">
            <v>131103</v>
          </cell>
          <cell r="CU17">
            <v>35987.74</v>
          </cell>
          <cell r="CV17">
            <v>154656.53</v>
          </cell>
          <cell r="DZ17">
            <v>2910.8</v>
          </cell>
          <cell r="EI17">
            <v>15000</v>
          </cell>
          <cell r="ET17">
            <v>1458408.96</v>
          </cell>
          <cell r="EV17" t="str">
            <v>04069</v>
          </cell>
          <cell r="EW17" t="str">
            <v>439</v>
          </cell>
          <cell r="EX17">
            <v>407392.83</v>
          </cell>
        </row>
        <row r="18">
          <cell r="Q18" t="str">
            <v>03052</v>
          </cell>
          <cell r="R18">
            <v>1781171.1</v>
          </cell>
          <cell r="W18">
            <v>19678.28</v>
          </cell>
          <cell r="X18">
            <v>4557</v>
          </cell>
          <cell r="AC18">
            <v>800</v>
          </cell>
          <cell r="AE18">
            <v>722.54</v>
          </cell>
          <cell r="AJ18">
            <v>108454.75</v>
          </cell>
          <cell r="AL18">
            <v>11369.03</v>
          </cell>
          <cell r="AN18">
            <v>1500</v>
          </cell>
          <cell r="AO18">
            <v>2562.62</v>
          </cell>
          <cell r="AP18">
            <v>13501.2</v>
          </cell>
          <cell r="AR18">
            <v>4638.33</v>
          </cell>
          <cell r="AT18">
            <v>6713988.9900000002</v>
          </cell>
          <cell r="AU18">
            <v>335185.73</v>
          </cell>
          <cell r="AV18">
            <v>1032897.32</v>
          </cell>
          <cell r="AZ18">
            <v>995850.74</v>
          </cell>
          <cell r="BC18">
            <v>255794.73</v>
          </cell>
          <cell r="BE18">
            <v>22846.22</v>
          </cell>
          <cell r="BG18">
            <v>191500.35</v>
          </cell>
          <cell r="BH18">
            <v>524404.72</v>
          </cell>
          <cell r="BI18">
            <v>13709.29</v>
          </cell>
          <cell r="BJ18">
            <v>32441.98</v>
          </cell>
          <cell r="BL18">
            <v>31480.46</v>
          </cell>
          <cell r="BM18">
            <v>388003.4</v>
          </cell>
          <cell r="BN18">
            <v>3901.1</v>
          </cell>
          <cell r="BZ18">
            <v>666182</v>
          </cell>
          <cell r="CE18">
            <v>441317.52</v>
          </cell>
          <cell r="CF18">
            <v>11914</v>
          </cell>
          <cell r="CH18">
            <v>338866.77</v>
          </cell>
          <cell r="CI18">
            <v>104873.75</v>
          </cell>
          <cell r="CJ18">
            <v>106130.38</v>
          </cell>
          <cell r="CO18">
            <v>28008.6</v>
          </cell>
          <cell r="CT18">
            <v>7482.05</v>
          </cell>
          <cell r="CU18">
            <v>341296.28</v>
          </cell>
          <cell r="DH18">
            <v>314127.75</v>
          </cell>
          <cell r="DJ18">
            <v>12404.48</v>
          </cell>
          <cell r="DZ18">
            <v>37783.82</v>
          </cell>
          <cell r="EP18">
            <v>236.5</v>
          </cell>
          <cell r="ET18">
            <v>14901583.780000003</v>
          </cell>
          <cell r="EV18" t="str">
            <v>04127</v>
          </cell>
          <cell r="EW18" t="str">
            <v>439</v>
          </cell>
          <cell r="EX18">
            <v>562911.6</v>
          </cell>
        </row>
        <row r="19">
          <cell r="Q19" t="str">
            <v>03053</v>
          </cell>
          <cell r="R19">
            <v>1331791.97</v>
          </cell>
          <cell r="W19">
            <v>41279.279999999999</v>
          </cell>
          <cell r="X19">
            <v>1165.55</v>
          </cell>
          <cell r="AB19">
            <v>2045</v>
          </cell>
          <cell r="AE19">
            <v>1981.46</v>
          </cell>
          <cell r="AJ19">
            <v>129911.99</v>
          </cell>
          <cell r="AL19">
            <v>6508.36</v>
          </cell>
          <cell r="AN19">
            <v>5030.5200000000004</v>
          </cell>
          <cell r="AO19">
            <v>975</v>
          </cell>
          <cell r="AP19">
            <v>6450</v>
          </cell>
          <cell r="AR19">
            <v>5744.46</v>
          </cell>
          <cell r="AS19">
            <v>12546.14</v>
          </cell>
          <cell r="AT19">
            <v>4552720.58</v>
          </cell>
          <cell r="AU19">
            <v>123619.32</v>
          </cell>
          <cell r="AV19">
            <v>563092.76</v>
          </cell>
          <cell r="AZ19">
            <v>611924.26</v>
          </cell>
          <cell r="BC19">
            <v>202750.61</v>
          </cell>
          <cell r="BE19">
            <v>13951.27</v>
          </cell>
          <cell r="BG19">
            <v>105585.2</v>
          </cell>
          <cell r="BH19">
            <v>331377.38</v>
          </cell>
          <cell r="BI19">
            <v>8692.43</v>
          </cell>
          <cell r="BJ19">
            <v>25651.4</v>
          </cell>
          <cell r="BL19">
            <v>15956.59</v>
          </cell>
          <cell r="BM19">
            <v>383197.26</v>
          </cell>
          <cell r="BN19">
            <v>49354.12</v>
          </cell>
          <cell r="BZ19">
            <v>428437</v>
          </cell>
          <cell r="CE19">
            <v>219178.27</v>
          </cell>
          <cell r="CF19">
            <v>5996.09</v>
          </cell>
          <cell r="CH19">
            <v>118363.55</v>
          </cell>
          <cell r="CI19">
            <v>48660.83</v>
          </cell>
          <cell r="CJ19">
            <v>26422.59</v>
          </cell>
          <cell r="CO19">
            <v>18745.73</v>
          </cell>
          <cell r="CU19">
            <v>315825.58</v>
          </cell>
          <cell r="DH19">
            <v>6940.44</v>
          </cell>
          <cell r="DJ19">
            <v>15267.37</v>
          </cell>
          <cell r="DW19">
            <v>2572.04</v>
          </cell>
          <cell r="DZ19">
            <v>26655.85</v>
          </cell>
          <cell r="ER19">
            <v>123837.84</v>
          </cell>
          <cell r="ET19">
            <v>9890206.089999998</v>
          </cell>
          <cell r="EV19" t="str">
            <v>04129</v>
          </cell>
          <cell r="EW19" t="str">
            <v>439</v>
          </cell>
          <cell r="EX19">
            <v>1852828.99</v>
          </cell>
        </row>
        <row r="20">
          <cell r="Q20" t="str">
            <v>03116</v>
          </cell>
          <cell r="R20">
            <v>2893409.31</v>
          </cell>
          <cell r="W20">
            <v>160914.42000000001</v>
          </cell>
          <cell r="X20">
            <v>15639.75</v>
          </cell>
          <cell r="AA20">
            <v>45863.93</v>
          </cell>
          <cell r="AE20">
            <v>2048</v>
          </cell>
          <cell r="AJ20">
            <v>232388.33</v>
          </cell>
          <cell r="AL20">
            <v>30219.040000000001</v>
          </cell>
          <cell r="AN20">
            <v>26255.77</v>
          </cell>
          <cell r="AO20">
            <v>165.4</v>
          </cell>
          <cell r="AP20">
            <v>3663.79</v>
          </cell>
          <cell r="AR20">
            <v>15909.99</v>
          </cell>
          <cell r="AS20">
            <v>26586.62</v>
          </cell>
          <cell r="AT20">
            <v>13224906.390000001</v>
          </cell>
          <cell r="AU20">
            <v>386708.41</v>
          </cell>
          <cell r="AV20">
            <v>1803588.28</v>
          </cell>
          <cell r="AZ20">
            <v>1625179.99</v>
          </cell>
          <cell r="BC20">
            <v>655856.22</v>
          </cell>
          <cell r="BE20">
            <v>103175.15</v>
          </cell>
          <cell r="BG20">
            <v>475020.34</v>
          </cell>
          <cell r="BH20">
            <v>1262088.4099999999</v>
          </cell>
          <cell r="BI20">
            <v>25695.31</v>
          </cell>
          <cell r="BJ20">
            <v>58789.17</v>
          </cell>
          <cell r="BL20">
            <v>31725.54</v>
          </cell>
          <cell r="BM20">
            <v>838547.89</v>
          </cell>
          <cell r="BS20">
            <v>76266.240000000005</v>
          </cell>
          <cell r="BZ20">
            <v>1258997</v>
          </cell>
          <cell r="CE20">
            <v>537393.96</v>
          </cell>
          <cell r="CF20">
            <v>24468</v>
          </cell>
          <cell r="CH20">
            <v>595677.1</v>
          </cell>
          <cell r="CI20">
            <v>118804.39</v>
          </cell>
          <cell r="CJ20">
            <v>303166.23</v>
          </cell>
          <cell r="CO20">
            <v>73282.460000000006</v>
          </cell>
          <cell r="CT20">
            <v>36716.519999999997</v>
          </cell>
          <cell r="CU20">
            <v>733801.73</v>
          </cell>
          <cell r="DH20">
            <v>1471.46</v>
          </cell>
          <cell r="DI20">
            <v>29461.83</v>
          </cell>
          <cell r="DJ20">
            <v>20909.27</v>
          </cell>
          <cell r="DZ20">
            <v>80843.41</v>
          </cell>
          <cell r="EH20">
            <v>52378</v>
          </cell>
          <cell r="ET20">
            <v>27887983.050000001</v>
          </cell>
          <cell r="EV20" t="str">
            <v>04222</v>
          </cell>
          <cell r="EW20" t="str">
            <v>439</v>
          </cell>
          <cell r="EX20">
            <v>455757.68</v>
          </cell>
        </row>
        <row r="21">
          <cell r="Q21" t="str">
            <v>03400</v>
          </cell>
          <cell r="R21">
            <v>13733983.640000001</v>
          </cell>
          <cell r="X21">
            <v>197107.63</v>
          </cell>
          <cell r="AB21">
            <v>59765</v>
          </cell>
          <cell r="AE21">
            <v>6345</v>
          </cell>
          <cell r="AF21">
            <v>2250.5</v>
          </cell>
          <cell r="AJ21">
            <v>1531209.04</v>
          </cell>
          <cell r="AL21">
            <v>125353.24</v>
          </cell>
          <cell r="AO21">
            <v>18415.87</v>
          </cell>
          <cell r="AP21">
            <v>95425.2</v>
          </cell>
          <cell r="AR21">
            <v>2856981.71</v>
          </cell>
          <cell r="AS21">
            <v>15944.54</v>
          </cell>
          <cell r="AT21">
            <v>46682272.170000002</v>
          </cell>
          <cell r="AU21">
            <v>1194698.74</v>
          </cell>
          <cell r="AV21">
            <v>3967071.24</v>
          </cell>
          <cell r="AZ21">
            <v>6208195</v>
          </cell>
          <cell r="BC21">
            <v>737695.43</v>
          </cell>
          <cell r="BD21">
            <v>96996.64</v>
          </cell>
          <cell r="BE21">
            <v>443032.69</v>
          </cell>
          <cell r="BG21">
            <v>214679.35</v>
          </cell>
          <cell r="BH21">
            <v>3504153.8</v>
          </cell>
          <cell r="BI21">
            <v>94044.13</v>
          </cell>
          <cell r="BJ21">
            <v>173109.18</v>
          </cell>
          <cell r="BL21">
            <v>64374.92</v>
          </cell>
          <cell r="BM21">
            <v>2224362.2799999998</v>
          </cell>
          <cell r="BN21">
            <v>238680</v>
          </cell>
          <cell r="BS21">
            <v>1098384.8</v>
          </cell>
          <cell r="BT21">
            <v>92627.76</v>
          </cell>
          <cell r="BU21">
            <v>2529</v>
          </cell>
          <cell r="BZ21">
            <v>4531781</v>
          </cell>
          <cell r="CE21">
            <v>1922494.01</v>
          </cell>
          <cell r="CF21">
            <v>45351.94</v>
          </cell>
          <cell r="CH21">
            <v>977733.06</v>
          </cell>
          <cell r="CI21">
            <v>304266.03000000003</v>
          </cell>
          <cell r="CL21">
            <v>2626.53</v>
          </cell>
          <cell r="CO21">
            <v>36673.94</v>
          </cell>
          <cell r="CT21">
            <v>8537.43</v>
          </cell>
          <cell r="CU21">
            <v>1221266.24</v>
          </cell>
          <cell r="DI21">
            <v>768627.33</v>
          </cell>
          <cell r="DJ21">
            <v>133881.29</v>
          </cell>
          <cell r="DZ21">
            <v>163255.76</v>
          </cell>
          <cell r="ET21">
            <v>95796183.060000032</v>
          </cell>
          <cell r="EV21" t="str">
            <v>04228</v>
          </cell>
          <cell r="EW21" t="str">
            <v>439</v>
          </cell>
          <cell r="EX21">
            <v>255291.49</v>
          </cell>
        </row>
        <row r="22">
          <cell r="Q22" t="str">
            <v>04019</v>
          </cell>
          <cell r="R22">
            <v>850788.06</v>
          </cell>
          <cell r="U22">
            <v>281.88</v>
          </cell>
          <cell r="X22">
            <v>10704.49</v>
          </cell>
          <cell r="AA22">
            <v>10800</v>
          </cell>
          <cell r="AE22">
            <v>1713.75</v>
          </cell>
          <cell r="AJ22">
            <v>42170.67</v>
          </cell>
          <cell r="AK22">
            <v>4011.6</v>
          </cell>
          <cell r="AL22">
            <v>6309.26</v>
          </cell>
          <cell r="AN22">
            <v>20451.400000000001</v>
          </cell>
          <cell r="AO22">
            <v>1051.58</v>
          </cell>
          <cell r="AP22">
            <v>100</v>
          </cell>
          <cell r="AQ22">
            <v>102.3</v>
          </cell>
          <cell r="AR22">
            <v>68391</v>
          </cell>
          <cell r="AS22">
            <v>4126.09</v>
          </cell>
          <cell r="AT22">
            <v>3085067.59</v>
          </cell>
          <cell r="AU22">
            <v>51675.93</v>
          </cell>
          <cell r="AV22">
            <v>219348.88</v>
          </cell>
          <cell r="AZ22">
            <v>335753.71</v>
          </cell>
          <cell r="BC22">
            <v>200755.45</v>
          </cell>
          <cell r="BE22">
            <v>84964.59</v>
          </cell>
          <cell r="BG22">
            <v>191726.44</v>
          </cell>
          <cell r="BH22">
            <v>204329.62</v>
          </cell>
          <cell r="BI22">
            <v>5344.63</v>
          </cell>
          <cell r="BJ22">
            <v>20740.990000000002</v>
          </cell>
          <cell r="BL22">
            <v>11048.16</v>
          </cell>
          <cell r="BM22">
            <v>172195.96</v>
          </cell>
          <cell r="BN22">
            <v>338130</v>
          </cell>
          <cell r="BW22">
            <v>52651.39</v>
          </cell>
          <cell r="BX22">
            <v>289239.99</v>
          </cell>
          <cell r="CD22">
            <v>10715.37</v>
          </cell>
          <cell r="CE22">
            <v>125226</v>
          </cell>
          <cell r="CF22">
            <v>8782.6299999999992</v>
          </cell>
          <cell r="CH22">
            <v>293596.81</v>
          </cell>
          <cell r="CI22">
            <v>44280.88</v>
          </cell>
          <cell r="CJ22">
            <v>66736</v>
          </cell>
          <cell r="CK22">
            <v>128870.45</v>
          </cell>
          <cell r="CO22">
            <v>40652.959999999999</v>
          </cell>
          <cell r="CT22">
            <v>13655.83</v>
          </cell>
          <cell r="CU22">
            <v>339910.7</v>
          </cell>
          <cell r="DA22">
            <v>32298.48</v>
          </cell>
          <cell r="DZ22">
            <v>11215.2</v>
          </cell>
          <cell r="EA22">
            <v>696.8</v>
          </cell>
          <cell r="EI22">
            <v>14846.33</v>
          </cell>
          <cell r="EN22">
            <v>500</v>
          </cell>
          <cell r="ET22">
            <v>7415959.8500000015</v>
          </cell>
          <cell r="EV22" t="str">
            <v>04246</v>
          </cell>
          <cell r="EW22" t="str">
            <v>439</v>
          </cell>
          <cell r="EX22">
            <v>11562222.6</v>
          </cell>
        </row>
        <row r="23">
          <cell r="Q23" t="str">
            <v>04069</v>
          </cell>
          <cell r="AL23">
            <v>4065.78</v>
          </cell>
          <cell r="AN23">
            <v>100</v>
          </cell>
          <cell r="AR23">
            <v>84.95</v>
          </cell>
          <cell r="AT23">
            <v>324001.2</v>
          </cell>
          <cell r="BH23">
            <v>5094.09</v>
          </cell>
          <cell r="BJ23">
            <v>10086.9</v>
          </cell>
          <cell r="BW23">
            <v>1525.7</v>
          </cell>
          <cell r="ES23">
            <v>278.45</v>
          </cell>
          <cell r="ET23">
            <v>345237.07000000007</v>
          </cell>
          <cell r="EV23" t="str">
            <v>05121</v>
          </cell>
          <cell r="EW23" t="str">
            <v>439</v>
          </cell>
          <cell r="EX23">
            <v>3778091.21</v>
          </cell>
        </row>
        <row r="24">
          <cell r="Q24" t="str">
            <v>04127</v>
          </cell>
          <cell r="R24">
            <v>342007.59</v>
          </cell>
          <cell r="U24">
            <v>910.74</v>
          </cell>
          <cell r="X24">
            <v>100</v>
          </cell>
          <cell r="AA24">
            <v>9100</v>
          </cell>
          <cell r="AJ24">
            <v>35308.75</v>
          </cell>
          <cell r="AL24">
            <v>4926.3599999999997</v>
          </cell>
          <cell r="AN24">
            <v>724.45</v>
          </cell>
          <cell r="AO24">
            <v>161.44999999999999</v>
          </cell>
          <cell r="AQ24">
            <v>41760.959999999999</v>
          </cell>
          <cell r="AR24">
            <v>10.07</v>
          </cell>
          <cell r="AS24">
            <v>6426.1</v>
          </cell>
          <cell r="AT24">
            <v>2074036.48</v>
          </cell>
          <cell r="AU24">
            <v>40576.29</v>
          </cell>
          <cell r="AV24">
            <v>183348.88</v>
          </cell>
          <cell r="AZ24">
            <v>191310.75</v>
          </cell>
          <cell r="BC24">
            <v>61109.18</v>
          </cell>
          <cell r="BE24">
            <v>13343.01</v>
          </cell>
          <cell r="BG24">
            <v>38092.06</v>
          </cell>
          <cell r="BH24">
            <v>126438.76</v>
          </cell>
          <cell r="BJ24">
            <v>18174.28</v>
          </cell>
          <cell r="BL24">
            <v>4059.07</v>
          </cell>
          <cell r="BM24">
            <v>113674.64</v>
          </cell>
          <cell r="BW24">
            <v>31131.65</v>
          </cell>
          <cell r="BZ24">
            <v>204045</v>
          </cell>
          <cell r="CE24">
            <v>74115</v>
          </cell>
          <cell r="CH24">
            <v>57972.35</v>
          </cell>
          <cell r="CI24">
            <v>86894.34</v>
          </cell>
          <cell r="CJ24">
            <v>19845.28</v>
          </cell>
          <cell r="CU24">
            <v>89462.01</v>
          </cell>
          <cell r="DJ24">
            <v>4038.67</v>
          </cell>
          <cell r="DZ24">
            <v>10586.99</v>
          </cell>
          <cell r="EK24">
            <v>8000</v>
          </cell>
          <cell r="EP24">
            <v>376</v>
          </cell>
          <cell r="ET24">
            <v>3892067.1599999992</v>
          </cell>
          <cell r="EV24" t="str">
            <v>05313</v>
          </cell>
          <cell r="EW24" t="str">
            <v>439</v>
          </cell>
          <cell r="EX24">
            <v>912159.79</v>
          </cell>
        </row>
        <row r="25">
          <cell r="Q25" t="str">
            <v>04129</v>
          </cell>
          <cell r="R25">
            <v>2323384.5499999998</v>
          </cell>
          <cell r="T25">
            <v>17.61</v>
          </cell>
          <cell r="U25">
            <v>345.18</v>
          </cell>
          <cell r="X25">
            <v>4068.5</v>
          </cell>
          <cell r="Y25">
            <v>176.58</v>
          </cell>
          <cell r="AA25">
            <v>28800</v>
          </cell>
          <cell r="AE25">
            <v>11040.14</v>
          </cell>
          <cell r="AJ25">
            <v>159561.57</v>
          </cell>
          <cell r="AK25">
            <v>10686.49</v>
          </cell>
          <cell r="AL25">
            <v>22499.14</v>
          </cell>
          <cell r="AN25">
            <v>2504</v>
          </cell>
          <cell r="AO25">
            <v>1609.26</v>
          </cell>
          <cell r="AP25">
            <v>22266.93</v>
          </cell>
          <cell r="AR25">
            <v>1590.39</v>
          </cell>
          <cell r="AS25">
            <v>24266.18</v>
          </cell>
          <cell r="AT25">
            <v>6885755.1200000001</v>
          </cell>
          <cell r="AU25">
            <v>192784.95</v>
          </cell>
          <cell r="AZ25">
            <v>747232.1</v>
          </cell>
          <cell r="BC25">
            <v>261056.07</v>
          </cell>
          <cell r="BE25">
            <v>24190</v>
          </cell>
          <cell r="BG25">
            <v>243463.8</v>
          </cell>
          <cell r="BH25">
            <v>458679.49</v>
          </cell>
          <cell r="BI25">
            <v>12147.21</v>
          </cell>
          <cell r="BJ25">
            <v>38999.769999999997</v>
          </cell>
          <cell r="BL25">
            <v>22099.23</v>
          </cell>
          <cell r="BM25">
            <v>566738.37</v>
          </cell>
          <cell r="BW25">
            <v>118761.29</v>
          </cell>
          <cell r="BZ25">
            <v>668136.89</v>
          </cell>
          <cell r="CD25">
            <v>11661.68</v>
          </cell>
          <cell r="CE25">
            <v>255364.88</v>
          </cell>
          <cell r="CF25">
            <v>20718.599999999999</v>
          </cell>
          <cell r="CH25">
            <v>415537.37</v>
          </cell>
          <cell r="CI25">
            <v>116167.7</v>
          </cell>
          <cell r="CJ25">
            <v>49511.27</v>
          </cell>
          <cell r="CO25">
            <v>43868.79</v>
          </cell>
          <cell r="CT25">
            <v>2135.3000000000002</v>
          </cell>
          <cell r="CU25">
            <v>464381.46</v>
          </cell>
          <cell r="DZ25">
            <v>16549.61</v>
          </cell>
          <cell r="EA25">
            <v>194795.21</v>
          </cell>
          <cell r="EB25">
            <v>30780</v>
          </cell>
          <cell r="EC25">
            <v>9091.0499999999993</v>
          </cell>
          <cell r="EE25">
            <v>52303.13</v>
          </cell>
          <cell r="EH25">
            <v>45073.54</v>
          </cell>
          <cell r="EI25">
            <v>5753.15</v>
          </cell>
          <cell r="ET25">
            <v>14586553.550000001</v>
          </cell>
          <cell r="EV25" t="str">
            <v>05323</v>
          </cell>
          <cell r="EW25" t="str">
            <v>439</v>
          </cell>
          <cell r="EX25">
            <v>2838294.63</v>
          </cell>
        </row>
        <row r="26">
          <cell r="Q26" t="str">
            <v>04222</v>
          </cell>
          <cell r="R26">
            <v>1437592.22</v>
          </cell>
          <cell r="U26">
            <v>282.58999999999997</v>
          </cell>
          <cell r="X26">
            <v>10933.05</v>
          </cell>
          <cell r="AA26">
            <v>22405</v>
          </cell>
          <cell r="AE26">
            <v>2539.2199999999998</v>
          </cell>
          <cell r="AF26">
            <v>12561.11</v>
          </cell>
          <cell r="AJ26">
            <v>157828.29</v>
          </cell>
          <cell r="AL26">
            <v>2017.62</v>
          </cell>
          <cell r="AN26">
            <v>4902.71</v>
          </cell>
          <cell r="AO26">
            <v>2099.77</v>
          </cell>
          <cell r="AP26">
            <v>3070</v>
          </cell>
          <cell r="AQ26">
            <v>1100</v>
          </cell>
          <cell r="AR26">
            <v>30.7</v>
          </cell>
          <cell r="AS26">
            <v>12580.63</v>
          </cell>
          <cell r="AT26">
            <v>6805117.6799999997</v>
          </cell>
          <cell r="AU26">
            <v>108214.94</v>
          </cell>
          <cell r="AV26">
            <v>696103.2</v>
          </cell>
          <cell r="AZ26">
            <v>602047.74</v>
          </cell>
          <cell r="BC26">
            <v>222103.55</v>
          </cell>
          <cell r="BE26">
            <v>43260</v>
          </cell>
          <cell r="BG26">
            <v>161321.51999999999</v>
          </cell>
          <cell r="BH26">
            <v>503455.18</v>
          </cell>
          <cell r="BI26">
            <v>13303.21</v>
          </cell>
          <cell r="BJ26">
            <v>32425.09</v>
          </cell>
          <cell r="BL26">
            <v>37642.54</v>
          </cell>
          <cell r="BM26">
            <v>238756.3</v>
          </cell>
          <cell r="BW26">
            <v>129859.13</v>
          </cell>
          <cell r="BZ26">
            <v>664940</v>
          </cell>
          <cell r="CA26">
            <v>2540.29</v>
          </cell>
          <cell r="CE26">
            <v>254878.83</v>
          </cell>
          <cell r="CF26">
            <v>11345.28</v>
          </cell>
          <cell r="CH26">
            <v>150326</v>
          </cell>
          <cell r="CI26">
            <v>68275.199999999997</v>
          </cell>
          <cell r="CJ26">
            <v>54124.29</v>
          </cell>
          <cell r="CO26">
            <v>29522</v>
          </cell>
          <cell r="CU26">
            <v>246143.62</v>
          </cell>
          <cell r="DJ26">
            <v>46248.51</v>
          </cell>
          <cell r="DZ26">
            <v>35934.269999999997</v>
          </cell>
          <cell r="EI26">
            <v>25461</v>
          </cell>
          <cell r="ET26">
            <v>12853292.279999996</v>
          </cell>
          <cell r="EV26" t="str">
            <v>05401</v>
          </cell>
          <cell r="EW26" t="str">
            <v>439</v>
          </cell>
          <cell r="EX26">
            <v>1301832.27</v>
          </cell>
        </row>
        <row r="27">
          <cell r="Q27" t="str">
            <v>04228</v>
          </cell>
          <cell r="R27">
            <v>1984376.32</v>
          </cell>
          <cell r="U27">
            <v>876.65</v>
          </cell>
          <cell r="AA27">
            <v>27007</v>
          </cell>
          <cell r="AE27">
            <v>1672</v>
          </cell>
          <cell r="AJ27">
            <v>99554.880000000005</v>
          </cell>
          <cell r="AK27">
            <v>3709.32</v>
          </cell>
          <cell r="AL27">
            <v>9810.3700000000008</v>
          </cell>
          <cell r="AN27">
            <v>6962.46</v>
          </cell>
          <cell r="AO27">
            <v>8380.61</v>
          </cell>
          <cell r="AP27">
            <v>14976</v>
          </cell>
          <cell r="AR27">
            <v>82262.81</v>
          </cell>
          <cell r="AS27">
            <v>140</v>
          </cell>
          <cell r="AT27">
            <v>5708792.46</v>
          </cell>
          <cell r="AU27">
            <v>101029.05</v>
          </cell>
          <cell r="AZ27">
            <v>580538.41</v>
          </cell>
          <cell r="BC27">
            <v>166938.85999999999</v>
          </cell>
          <cell r="BE27">
            <v>120943.48</v>
          </cell>
          <cell r="BG27">
            <v>134751.13</v>
          </cell>
          <cell r="BH27">
            <v>449118.22</v>
          </cell>
          <cell r="BI27">
            <v>11110.6</v>
          </cell>
          <cell r="BJ27">
            <v>29034.07</v>
          </cell>
          <cell r="BL27">
            <v>11798.82</v>
          </cell>
          <cell r="BM27">
            <v>603511.52</v>
          </cell>
          <cell r="BW27">
            <v>107389.75999999999</v>
          </cell>
          <cell r="BZ27">
            <v>561487</v>
          </cell>
          <cell r="CD27">
            <v>5601.39</v>
          </cell>
          <cell r="CE27">
            <v>292467.65999999997</v>
          </cell>
          <cell r="CF27">
            <v>15099</v>
          </cell>
          <cell r="CH27">
            <v>133872.64000000001</v>
          </cell>
          <cell r="CI27">
            <v>79223.72</v>
          </cell>
          <cell r="CJ27">
            <v>56470.04</v>
          </cell>
          <cell r="CO27">
            <v>33641.39</v>
          </cell>
          <cell r="CT27">
            <v>2245.7600000000002</v>
          </cell>
          <cell r="CU27">
            <v>247243.92</v>
          </cell>
          <cell r="DZ27">
            <v>27891.88</v>
          </cell>
          <cell r="ET27">
            <v>11719929.200000003</v>
          </cell>
          <cell r="EV27" t="str">
            <v>05402</v>
          </cell>
          <cell r="EW27" t="str">
            <v>439</v>
          </cell>
          <cell r="EX27">
            <v>1141444.76</v>
          </cell>
        </row>
        <row r="28">
          <cell r="Q28" t="str">
            <v>04246</v>
          </cell>
          <cell r="R28">
            <v>9331141.5099999998</v>
          </cell>
          <cell r="U28">
            <v>549.16999999999996</v>
          </cell>
          <cell r="X28">
            <v>46509.26</v>
          </cell>
          <cell r="AB28">
            <v>4300</v>
          </cell>
          <cell r="AD28">
            <v>381466.69</v>
          </cell>
          <cell r="AE28">
            <v>40433.120000000003</v>
          </cell>
          <cell r="AI28">
            <v>1370</v>
          </cell>
          <cell r="AJ28">
            <v>801316.17</v>
          </cell>
          <cell r="AL28">
            <v>127581.74</v>
          </cell>
          <cell r="AN28">
            <v>119677.36</v>
          </cell>
          <cell r="AO28">
            <v>2588.85</v>
          </cell>
          <cell r="AP28">
            <v>49758.59</v>
          </cell>
          <cell r="AQ28">
            <v>8208</v>
          </cell>
          <cell r="AR28">
            <v>223771.7</v>
          </cell>
          <cell r="AS28">
            <v>39064.410000000003</v>
          </cell>
          <cell r="AT28">
            <v>34202787.280000001</v>
          </cell>
          <cell r="AU28">
            <v>793176.31</v>
          </cell>
          <cell r="AV28">
            <v>2836823.4</v>
          </cell>
          <cell r="AZ28">
            <v>4024579.8</v>
          </cell>
          <cell r="BC28">
            <v>1157955.31</v>
          </cell>
          <cell r="BD28">
            <v>115738.25</v>
          </cell>
          <cell r="BE28">
            <v>274764.52</v>
          </cell>
          <cell r="BG28">
            <v>1324675.96</v>
          </cell>
          <cell r="BH28">
            <v>2554539.42</v>
          </cell>
          <cell r="BI28">
            <v>67722.05</v>
          </cell>
          <cell r="BJ28">
            <v>139426.37</v>
          </cell>
          <cell r="BL28">
            <v>71981.06</v>
          </cell>
          <cell r="BM28">
            <v>1103420.8500000001</v>
          </cell>
          <cell r="BN28">
            <v>152767.98000000001</v>
          </cell>
          <cell r="BR28">
            <v>171531.81</v>
          </cell>
          <cell r="BW28">
            <v>662418.52</v>
          </cell>
          <cell r="BX28">
            <v>837173.07</v>
          </cell>
          <cell r="BZ28">
            <v>3293710</v>
          </cell>
          <cell r="CE28">
            <v>1445299</v>
          </cell>
          <cell r="CF28">
            <v>62975</v>
          </cell>
          <cell r="CH28">
            <v>1642509.14</v>
          </cell>
          <cell r="CI28">
            <v>698789.83</v>
          </cell>
          <cell r="CJ28">
            <v>677787.46</v>
          </cell>
          <cell r="CO28">
            <v>285841.46000000002</v>
          </cell>
          <cell r="CU28">
            <v>1816780.4</v>
          </cell>
          <cell r="DI28">
            <v>151004.34</v>
          </cell>
          <cell r="DJ28">
            <v>108230.95</v>
          </cell>
          <cell r="DZ28">
            <v>171335.73</v>
          </cell>
          <cell r="EB28">
            <v>17129</v>
          </cell>
          <cell r="EM28">
            <v>1880.8</v>
          </cell>
          <cell r="EN28">
            <v>20000</v>
          </cell>
          <cell r="ET28">
            <v>72062491.640000001</v>
          </cell>
          <cell r="EV28" t="str">
            <v>06037</v>
          </cell>
          <cell r="EW28" t="str">
            <v>439</v>
          </cell>
          <cell r="EX28">
            <v>11779219.119999999</v>
          </cell>
        </row>
        <row r="29">
          <cell r="Q29" t="str">
            <v>05121</v>
          </cell>
          <cell r="R29">
            <v>7552618.2300000004</v>
          </cell>
          <cell r="U29">
            <v>12409.18</v>
          </cell>
          <cell r="X29">
            <v>61017.5</v>
          </cell>
          <cell r="AG29">
            <v>37159.86</v>
          </cell>
          <cell r="AI29">
            <v>21390.3</v>
          </cell>
          <cell r="AJ29">
            <v>433622.63</v>
          </cell>
          <cell r="AK29">
            <v>9988.19</v>
          </cell>
          <cell r="AL29">
            <v>66905.67</v>
          </cell>
          <cell r="AN29">
            <v>20317.580000000002</v>
          </cell>
          <cell r="AO29">
            <v>192.01</v>
          </cell>
          <cell r="AP29">
            <v>91413.82</v>
          </cell>
          <cell r="AQ29">
            <v>18650.02</v>
          </cell>
          <cell r="AR29">
            <v>9000.98</v>
          </cell>
          <cell r="AS29">
            <v>116107.97</v>
          </cell>
          <cell r="AT29">
            <v>19169318.879999999</v>
          </cell>
          <cell r="AU29">
            <v>677807.57</v>
          </cell>
          <cell r="AV29">
            <v>186860.4</v>
          </cell>
          <cell r="AW29">
            <v>143539.92000000001</v>
          </cell>
          <cell r="AZ29">
            <v>2986220.29</v>
          </cell>
          <cell r="BC29">
            <v>544184.68999999994</v>
          </cell>
          <cell r="BE29">
            <v>292844.71000000002</v>
          </cell>
          <cell r="BG29">
            <v>44540.22</v>
          </cell>
          <cell r="BH29">
            <v>1494194.85</v>
          </cell>
          <cell r="BI29">
            <v>38222.9</v>
          </cell>
          <cell r="BJ29">
            <v>76721.64</v>
          </cell>
          <cell r="BL29">
            <v>58014.81</v>
          </cell>
          <cell r="BM29">
            <v>1014549.03</v>
          </cell>
          <cell r="BN29">
            <v>13733.4</v>
          </cell>
          <cell r="BT29">
            <v>65535.18</v>
          </cell>
          <cell r="BU29">
            <v>37076.65</v>
          </cell>
          <cell r="BW29">
            <v>390482.16</v>
          </cell>
          <cell r="BZ29">
            <v>1914200</v>
          </cell>
          <cell r="CE29">
            <v>968536</v>
          </cell>
          <cell r="CF29">
            <v>22935.95</v>
          </cell>
          <cell r="CG29">
            <v>21050.78</v>
          </cell>
          <cell r="CH29">
            <v>813019.64</v>
          </cell>
          <cell r="CI29">
            <v>294113.96000000002</v>
          </cell>
          <cell r="CU29">
            <v>957146.5</v>
          </cell>
          <cell r="CV29">
            <v>62222.64</v>
          </cell>
          <cell r="DE29">
            <v>61192</v>
          </cell>
          <cell r="DI29">
            <v>102866.14</v>
          </cell>
          <cell r="DJ29">
            <v>209746.65</v>
          </cell>
          <cell r="DZ29">
            <v>91746.81</v>
          </cell>
          <cell r="EG29">
            <v>24452.68</v>
          </cell>
          <cell r="ET29">
            <v>41227870.990000002</v>
          </cell>
          <cell r="EV29" t="str">
            <v>06098</v>
          </cell>
          <cell r="EW29" t="str">
            <v>439</v>
          </cell>
          <cell r="EX29">
            <v>1201572.77</v>
          </cell>
        </row>
        <row r="30">
          <cell r="Q30" t="str">
            <v>05313</v>
          </cell>
          <cell r="R30">
            <v>336251.76</v>
          </cell>
          <cell r="U30">
            <v>10257.959999999999</v>
          </cell>
          <cell r="AE30">
            <v>805.79</v>
          </cell>
          <cell r="AI30">
            <v>768.34</v>
          </cell>
          <cell r="AJ30">
            <v>23476.46</v>
          </cell>
          <cell r="AK30">
            <v>76.33</v>
          </cell>
          <cell r="AL30">
            <v>17190.61</v>
          </cell>
          <cell r="AN30">
            <v>16749.46</v>
          </cell>
          <cell r="AO30">
            <v>404.53</v>
          </cell>
          <cell r="AP30">
            <v>1340.48</v>
          </cell>
          <cell r="AS30">
            <v>3057.88</v>
          </cell>
          <cell r="AT30">
            <v>1370634.12</v>
          </cell>
          <cell r="AU30">
            <v>19978.29</v>
          </cell>
          <cell r="AW30">
            <v>499268.86</v>
          </cell>
          <cell r="AY30">
            <v>218.28</v>
          </cell>
          <cell r="AZ30">
            <v>104056.22</v>
          </cell>
          <cell r="BC30">
            <v>47318.74</v>
          </cell>
          <cell r="BE30">
            <v>300</v>
          </cell>
          <cell r="BH30">
            <v>97977.05</v>
          </cell>
          <cell r="BJ30">
            <v>18409.43</v>
          </cell>
          <cell r="BL30">
            <v>2690.16</v>
          </cell>
          <cell r="BM30">
            <v>92221.3</v>
          </cell>
          <cell r="BW30">
            <v>26553.26</v>
          </cell>
          <cell r="BZ30">
            <v>183103</v>
          </cell>
          <cell r="CE30">
            <v>62429</v>
          </cell>
          <cell r="CF30">
            <v>5355.99</v>
          </cell>
          <cell r="CH30">
            <v>141047.78</v>
          </cell>
          <cell r="CI30">
            <v>26652.080000000002</v>
          </cell>
          <cell r="CU30">
            <v>42649.760000000002</v>
          </cell>
          <cell r="DA30">
            <v>5724</v>
          </cell>
          <cell r="DZ30">
            <v>4425.59</v>
          </cell>
          <cell r="EK30">
            <v>1265.1099999999999</v>
          </cell>
          <cell r="EN30">
            <v>3189.94</v>
          </cell>
          <cell r="ET30">
            <v>3165847.5599999996</v>
          </cell>
          <cell r="EV30" t="str">
            <v>06101</v>
          </cell>
          <cell r="EW30" t="str">
            <v>439</v>
          </cell>
          <cell r="EX30">
            <v>1283925.22</v>
          </cell>
        </row>
        <row r="31">
          <cell r="Q31" t="str">
            <v>05323</v>
          </cell>
          <cell r="R31">
            <v>2963518.45</v>
          </cell>
          <cell r="U31">
            <v>9688.76</v>
          </cell>
          <cell r="X31">
            <v>52141.18</v>
          </cell>
          <cell r="Y31">
            <v>15845.75</v>
          </cell>
          <cell r="AE31">
            <v>3629.23</v>
          </cell>
          <cell r="AF31">
            <v>27531.919999999998</v>
          </cell>
          <cell r="AJ31">
            <v>381710.59</v>
          </cell>
          <cell r="AL31">
            <v>41310.28</v>
          </cell>
          <cell r="AN31">
            <v>23193.64</v>
          </cell>
          <cell r="AO31">
            <v>5065.21</v>
          </cell>
          <cell r="AP31">
            <v>41354.79</v>
          </cell>
          <cell r="AQ31">
            <v>1000</v>
          </cell>
          <cell r="AR31">
            <v>42737.97</v>
          </cell>
          <cell r="AT31">
            <v>12923625.58</v>
          </cell>
          <cell r="AU31">
            <v>307297.09000000003</v>
          </cell>
          <cell r="AW31">
            <v>171935.84</v>
          </cell>
          <cell r="AX31">
            <v>427.5</v>
          </cell>
          <cell r="AY31">
            <v>22674.959999999999</v>
          </cell>
          <cell r="AZ31">
            <v>1756369.45</v>
          </cell>
          <cell r="BC31">
            <v>263723.27</v>
          </cell>
          <cell r="BE31">
            <v>76794.97</v>
          </cell>
          <cell r="BG31">
            <v>35161.910000000003</v>
          </cell>
          <cell r="BH31">
            <v>1008371.95</v>
          </cell>
          <cell r="BI31">
            <v>26547.01</v>
          </cell>
          <cell r="BJ31">
            <v>59559.99</v>
          </cell>
          <cell r="BL31">
            <v>24991.26</v>
          </cell>
          <cell r="BM31">
            <v>863471.12</v>
          </cell>
          <cell r="BW31">
            <v>270875.25</v>
          </cell>
          <cell r="BZ31">
            <v>1298985</v>
          </cell>
          <cell r="CD31">
            <v>47952.81</v>
          </cell>
          <cell r="CE31">
            <v>496830.54</v>
          </cell>
          <cell r="CF31">
            <v>14474.18</v>
          </cell>
          <cell r="CH31">
            <v>495576.82</v>
          </cell>
          <cell r="CI31">
            <v>83967.21</v>
          </cell>
          <cell r="CQ31">
            <v>29804</v>
          </cell>
          <cell r="CU31">
            <v>443881.41</v>
          </cell>
          <cell r="DE31">
            <v>30200.03</v>
          </cell>
          <cell r="DH31">
            <v>80163.72</v>
          </cell>
          <cell r="DZ31">
            <v>59257.37</v>
          </cell>
          <cell r="EA31">
            <v>18500</v>
          </cell>
          <cell r="EB31">
            <v>60744.44</v>
          </cell>
          <cell r="EC31">
            <v>16052.4</v>
          </cell>
          <cell r="EG31">
            <v>285.5</v>
          </cell>
          <cell r="EI31">
            <v>6840</v>
          </cell>
          <cell r="ET31">
            <v>24604070.350000001</v>
          </cell>
          <cell r="EV31" t="str">
            <v>06103</v>
          </cell>
          <cell r="EW31" t="str">
            <v>439</v>
          </cell>
          <cell r="EX31">
            <v>143738.38</v>
          </cell>
        </row>
        <row r="32">
          <cell r="Q32" t="str">
            <v>05401</v>
          </cell>
          <cell r="R32">
            <v>225817.45</v>
          </cell>
          <cell r="U32">
            <v>86357.81</v>
          </cell>
          <cell r="AE32">
            <v>41415.230000000003</v>
          </cell>
          <cell r="AJ32">
            <v>68208.03</v>
          </cell>
          <cell r="AL32">
            <v>19916.919999999998</v>
          </cell>
          <cell r="AN32">
            <v>3755</v>
          </cell>
          <cell r="AO32">
            <v>1877.27</v>
          </cell>
          <cell r="AP32">
            <v>7020.76</v>
          </cell>
          <cell r="AQ32">
            <v>1562.33</v>
          </cell>
          <cell r="AR32">
            <v>4916.13</v>
          </cell>
          <cell r="AS32">
            <v>48888.47</v>
          </cell>
          <cell r="AT32">
            <v>2455464.7000000002</v>
          </cell>
          <cell r="AU32">
            <v>52188.26</v>
          </cell>
          <cell r="AV32">
            <v>479638.64</v>
          </cell>
          <cell r="AW32">
            <v>121452.88</v>
          </cell>
          <cell r="AX32">
            <v>1177.24</v>
          </cell>
          <cell r="AZ32">
            <v>253121.57</v>
          </cell>
          <cell r="BC32">
            <v>110157.25</v>
          </cell>
          <cell r="BE32">
            <v>7001.51</v>
          </cell>
          <cell r="BG32">
            <v>85354.44</v>
          </cell>
          <cell r="BH32">
            <v>155387.67000000001</v>
          </cell>
          <cell r="BJ32">
            <v>30468.41</v>
          </cell>
          <cell r="BL32">
            <v>8750.56</v>
          </cell>
          <cell r="BM32">
            <v>123230.76</v>
          </cell>
          <cell r="BT32">
            <v>1725910.58</v>
          </cell>
          <cell r="BU32">
            <v>46880.67</v>
          </cell>
          <cell r="BW32">
            <v>41993.83</v>
          </cell>
          <cell r="BZ32">
            <v>295929</v>
          </cell>
          <cell r="CD32">
            <v>8614.43</v>
          </cell>
          <cell r="CE32">
            <v>124430.14</v>
          </cell>
          <cell r="CF32">
            <v>25095.93</v>
          </cell>
          <cell r="CH32">
            <v>249703.1</v>
          </cell>
          <cell r="CI32">
            <v>40223.74</v>
          </cell>
          <cell r="CO32">
            <v>13135.64</v>
          </cell>
          <cell r="CU32">
            <v>178837.7</v>
          </cell>
          <cell r="DE32">
            <v>60635.86</v>
          </cell>
          <cell r="DU32">
            <v>45152.42</v>
          </cell>
          <cell r="DZ32">
            <v>11498.94</v>
          </cell>
          <cell r="EI32">
            <v>15</v>
          </cell>
          <cell r="EM32">
            <v>213.08</v>
          </cell>
          <cell r="EN32">
            <v>3783.96</v>
          </cell>
          <cell r="ET32">
            <v>7265183.3099999987</v>
          </cell>
          <cell r="EV32" t="str">
            <v>06112</v>
          </cell>
          <cell r="EW32" t="str">
            <v>439</v>
          </cell>
          <cell r="EX32">
            <v>3211809.14</v>
          </cell>
        </row>
        <row r="33">
          <cell r="Q33" t="str">
            <v>05402</v>
          </cell>
          <cell r="R33">
            <v>497099.38</v>
          </cell>
          <cell r="U33">
            <v>53407.12</v>
          </cell>
          <cell r="X33">
            <v>1805</v>
          </cell>
          <cell r="AE33">
            <v>457.06</v>
          </cell>
          <cell r="AI33">
            <v>10033.16</v>
          </cell>
          <cell r="AJ33">
            <v>115557.81</v>
          </cell>
          <cell r="AK33">
            <v>3353.27</v>
          </cell>
          <cell r="AL33">
            <v>16842.740000000002</v>
          </cell>
          <cell r="AN33">
            <v>20745.54</v>
          </cell>
          <cell r="AO33">
            <v>1903.94</v>
          </cell>
          <cell r="AP33">
            <v>3750</v>
          </cell>
          <cell r="AQ33">
            <v>10016.58</v>
          </cell>
          <cell r="AR33">
            <v>15060.73</v>
          </cell>
          <cell r="AS33">
            <v>21340.76</v>
          </cell>
          <cell r="AT33">
            <v>12192168.52</v>
          </cell>
          <cell r="AU33">
            <v>215321.26</v>
          </cell>
          <cell r="AV33">
            <v>1314977.04</v>
          </cell>
          <cell r="AW33">
            <v>213499.76</v>
          </cell>
          <cell r="AY33">
            <v>5756.25</v>
          </cell>
          <cell r="AZ33">
            <v>902591.68</v>
          </cell>
          <cell r="BB33">
            <v>8640.86</v>
          </cell>
          <cell r="BC33">
            <v>502814.43</v>
          </cell>
          <cell r="BE33">
            <v>206594.81</v>
          </cell>
          <cell r="BG33">
            <v>98335.53</v>
          </cell>
          <cell r="BH33">
            <v>772206.06</v>
          </cell>
          <cell r="BI33">
            <v>26070.94</v>
          </cell>
          <cell r="BJ33">
            <v>67907.42</v>
          </cell>
          <cell r="BL33">
            <v>16861.04</v>
          </cell>
          <cell r="BM33">
            <v>335118.87</v>
          </cell>
          <cell r="BN33">
            <v>209070.45</v>
          </cell>
          <cell r="BT33">
            <v>19766.990000000002</v>
          </cell>
          <cell r="BW33">
            <v>228129.37</v>
          </cell>
          <cell r="BZ33">
            <v>1214271</v>
          </cell>
          <cell r="CA33">
            <v>5020.75</v>
          </cell>
          <cell r="CE33">
            <v>409233</v>
          </cell>
          <cell r="CF33">
            <v>11794</v>
          </cell>
          <cell r="CH33">
            <v>415129.81</v>
          </cell>
          <cell r="CI33">
            <v>117049.74</v>
          </cell>
          <cell r="CJ33">
            <v>30275</v>
          </cell>
          <cell r="CO33">
            <v>20967.259999999998</v>
          </cell>
          <cell r="CT33">
            <v>7356.69</v>
          </cell>
          <cell r="CU33">
            <v>363301.38</v>
          </cell>
          <cell r="DE33">
            <v>33172</v>
          </cell>
          <cell r="DJ33">
            <v>7486.82</v>
          </cell>
          <cell r="DQ33">
            <v>9705.52</v>
          </cell>
          <cell r="DZ33">
            <v>30472.49</v>
          </cell>
          <cell r="EA33">
            <v>86735.32</v>
          </cell>
          <cell r="EG33">
            <v>31263.7</v>
          </cell>
          <cell r="EM33">
            <v>74093.63</v>
          </cell>
          <cell r="ER33">
            <v>42258.15</v>
          </cell>
          <cell r="ET33">
            <v>21016790.629999995</v>
          </cell>
          <cell r="EV33" t="str">
            <v>06114</v>
          </cell>
          <cell r="EW33" t="str">
            <v>439</v>
          </cell>
          <cell r="EX33">
            <v>11479171.58</v>
          </cell>
        </row>
        <row r="34">
          <cell r="Q34" t="str">
            <v>06037</v>
          </cell>
          <cell r="R34">
            <v>34542802.109999999</v>
          </cell>
          <cell r="U34">
            <v>44.77</v>
          </cell>
          <cell r="X34">
            <v>449610.55</v>
          </cell>
          <cell r="Y34">
            <v>2640</v>
          </cell>
          <cell r="AB34">
            <v>51380</v>
          </cell>
          <cell r="AD34">
            <v>3440</v>
          </cell>
          <cell r="AE34">
            <v>448118.48</v>
          </cell>
          <cell r="AF34">
            <v>51674.15</v>
          </cell>
          <cell r="AJ34">
            <v>1940262.37</v>
          </cell>
          <cell r="AL34">
            <v>311892.59999999998</v>
          </cell>
          <cell r="AN34">
            <v>330269.44</v>
          </cell>
          <cell r="AO34">
            <v>34838.71</v>
          </cell>
          <cell r="AP34">
            <v>614990.87</v>
          </cell>
          <cell r="AQ34">
            <v>1707.48</v>
          </cell>
          <cell r="AR34">
            <v>422446.64</v>
          </cell>
          <cell r="AS34">
            <v>230697.91</v>
          </cell>
          <cell r="AT34">
            <v>99297763.060000002</v>
          </cell>
          <cell r="AU34">
            <v>3338511.58</v>
          </cell>
          <cell r="AV34">
            <v>5311661.2</v>
          </cell>
          <cell r="AY34">
            <v>3779.56</v>
          </cell>
          <cell r="AZ34">
            <v>13357858.84</v>
          </cell>
          <cell r="BB34">
            <v>34544.910000000003</v>
          </cell>
          <cell r="BC34">
            <v>3043685.73</v>
          </cell>
          <cell r="BD34">
            <v>539741.62</v>
          </cell>
          <cell r="BE34">
            <v>1588900.34</v>
          </cell>
          <cell r="BF34">
            <v>578.96</v>
          </cell>
          <cell r="BG34">
            <v>1684163.03</v>
          </cell>
          <cell r="BH34">
            <v>7595260.0099999998</v>
          </cell>
          <cell r="BI34">
            <v>199485.75</v>
          </cell>
          <cell r="BL34">
            <v>184980.66</v>
          </cell>
          <cell r="BM34">
            <v>4874915.91</v>
          </cell>
          <cell r="BS34">
            <v>5.29</v>
          </cell>
          <cell r="BW34">
            <v>2074.56</v>
          </cell>
          <cell r="BZ34">
            <v>9618052</v>
          </cell>
          <cell r="CE34">
            <v>4437414</v>
          </cell>
          <cell r="CF34">
            <v>227648.57</v>
          </cell>
          <cell r="CH34">
            <v>6678778.96</v>
          </cell>
          <cell r="CI34">
            <v>1250618.1299999999</v>
          </cell>
          <cell r="CJ34">
            <v>38137</v>
          </cell>
          <cell r="CK34">
            <v>1282215.52</v>
          </cell>
          <cell r="CO34">
            <v>304115.20000000001</v>
          </cell>
          <cell r="CS34">
            <v>134925.19</v>
          </cell>
          <cell r="CU34">
            <v>4085407.48</v>
          </cell>
          <cell r="DH34">
            <v>299576.61</v>
          </cell>
          <cell r="DJ34">
            <v>79402.75</v>
          </cell>
          <cell r="DW34">
            <v>111000</v>
          </cell>
          <cell r="DZ34">
            <v>390660.73</v>
          </cell>
          <cell r="EA34">
            <v>609</v>
          </cell>
          <cell r="EB34">
            <v>761044.14</v>
          </cell>
          <cell r="EG34">
            <v>5576.59</v>
          </cell>
          <cell r="EI34">
            <v>133221.23000000001</v>
          </cell>
          <cell r="EN34">
            <v>30701.5</v>
          </cell>
          <cell r="EP34">
            <v>900</v>
          </cell>
          <cell r="ET34">
            <v>210364731.68999994</v>
          </cell>
          <cell r="EV34" t="str">
            <v>06117</v>
          </cell>
          <cell r="EW34" t="str">
            <v>439</v>
          </cell>
          <cell r="EX34">
            <v>2638117.09</v>
          </cell>
        </row>
        <row r="35">
          <cell r="Q35" t="str">
            <v>06098</v>
          </cell>
          <cell r="R35">
            <v>2634071.64</v>
          </cell>
          <cell r="U35">
            <v>13293.63</v>
          </cell>
          <cell r="X35">
            <v>103192.38</v>
          </cell>
          <cell r="AE35">
            <v>3710</v>
          </cell>
          <cell r="AI35">
            <v>114646.66</v>
          </cell>
          <cell r="AJ35">
            <v>520406.4</v>
          </cell>
          <cell r="AL35">
            <v>24577.51</v>
          </cell>
          <cell r="AN35">
            <v>6871.46</v>
          </cell>
          <cell r="AO35">
            <v>1972.11</v>
          </cell>
          <cell r="AS35">
            <v>4167.87</v>
          </cell>
          <cell r="AT35">
            <v>9007785.1899999995</v>
          </cell>
          <cell r="AU35">
            <v>200308.14</v>
          </cell>
          <cell r="AV35">
            <v>504067.08</v>
          </cell>
          <cell r="AW35">
            <v>43367.69</v>
          </cell>
          <cell r="AZ35">
            <v>1153326.93</v>
          </cell>
          <cell r="BC35">
            <v>82198.080000000002</v>
          </cell>
          <cell r="BE35">
            <v>29459.62</v>
          </cell>
          <cell r="BG35">
            <v>19217.86</v>
          </cell>
          <cell r="BH35">
            <v>710951.59</v>
          </cell>
          <cell r="BI35">
            <v>18530.27</v>
          </cell>
          <cell r="BJ35">
            <v>38549.089999999997</v>
          </cell>
          <cell r="BL35">
            <v>9781.52</v>
          </cell>
          <cell r="BM35">
            <v>857575</v>
          </cell>
          <cell r="BW35">
            <v>187.9</v>
          </cell>
          <cell r="BZ35">
            <v>877821</v>
          </cell>
          <cell r="CE35">
            <v>353593</v>
          </cell>
          <cell r="CH35">
            <v>104506.58</v>
          </cell>
          <cell r="CI35">
            <v>25563.66</v>
          </cell>
          <cell r="CU35">
            <v>159824.43</v>
          </cell>
          <cell r="DZ35">
            <v>49970.83</v>
          </cell>
          <cell r="ET35">
            <v>17673495.119999994</v>
          </cell>
          <cell r="EV35" t="str">
            <v>06119</v>
          </cell>
          <cell r="EW35" t="str">
            <v>439</v>
          </cell>
          <cell r="EX35">
            <v>495780.14</v>
          </cell>
        </row>
        <row r="36">
          <cell r="Q36" t="str">
            <v>06101</v>
          </cell>
          <cell r="R36">
            <v>2016660.8</v>
          </cell>
          <cell r="U36">
            <v>2541.35</v>
          </cell>
          <cell r="X36">
            <v>19673.27</v>
          </cell>
          <cell r="AC36">
            <v>95518.91</v>
          </cell>
          <cell r="AE36">
            <v>36325.589999999997</v>
          </cell>
          <cell r="AF36">
            <v>5918.05</v>
          </cell>
          <cell r="AJ36">
            <v>232366.63</v>
          </cell>
          <cell r="AL36">
            <v>24372.51</v>
          </cell>
          <cell r="AN36">
            <v>27576.1</v>
          </cell>
          <cell r="AO36">
            <v>12413.24</v>
          </cell>
          <cell r="AP36">
            <v>1275</v>
          </cell>
          <cell r="AQ36">
            <v>13060.02</v>
          </cell>
          <cell r="AR36">
            <v>17975.68</v>
          </cell>
          <cell r="AS36">
            <v>7827.5</v>
          </cell>
          <cell r="AT36">
            <v>7222564.7999999998</v>
          </cell>
          <cell r="AU36">
            <v>175036.88</v>
          </cell>
          <cell r="AV36">
            <v>264198.12</v>
          </cell>
          <cell r="AZ36">
            <v>977205.76000000001</v>
          </cell>
          <cell r="BC36">
            <v>83174.25</v>
          </cell>
          <cell r="BE36">
            <v>30442.16</v>
          </cell>
          <cell r="BG36">
            <v>15374.29</v>
          </cell>
          <cell r="BH36">
            <v>531479.84</v>
          </cell>
          <cell r="BI36">
            <v>11793.62</v>
          </cell>
          <cell r="BJ36">
            <v>34534.550000000003</v>
          </cell>
          <cell r="BL36">
            <v>8610.65</v>
          </cell>
          <cell r="BW36">
            <v>145.84</v>
          </cell>
          <cell r="BZ36">
            <v>706073</v>
          </cell>
          <cell r="CE36">
            <v>272963</v>
          </cell>
          <cell r="CF36">
            <v>6064</v>
          </cell>
          <cell r="CH36">
            <v>143037</v>
          </cell>
          <cell r="CI36">
            <v>25172.53</v>
          </cell>
          <cell r="CU36">
            <v>156176.69</v>
          </cell>
          <cell r="DJ36">
            <v>-90.79</v>
          </cell>
          <cell r="DZ36">
            <v>28561.09</v>
          </cell>
          <cell r="EH36">
            <v>45056</v>
          </cell>
          <cell r="ET36">
            <v>13251077.929999998</v>
          </cell>
          <cell r="EV36" t="str">
            <v>06122</v>
          </cell>
          <cell r="EW36" t="str">
            <v>439</v>
          </cell>
          <cell r="EX36">
            <v>2477909.2799999998</v>
          </cell>
        </row>
        <row r="37">
          <cell r="Q37" t="str">
            <v>06103</v>
          </cell>
          <cell r="R37">
            <v>258830.05</v>
          </cell>
          <cell r="U37">
            <v>8575.5</v>
          </cell>
          <cell r="X37">
            <v>11</v>
          </cell>
          <cell r="AE37">
            <v>1404.15</v>
          </cell>
          <cell r="AJ37">
            <v>12568.75</v>
          </cell>
          <cell r="AL37">
            <v>3466.33</v>
          </cell>
          <cell r="AN37">
            <v>4434.53</v>
          </cell>
          <cell r="AO37">
            <v>28</v>
          </cell>
          <cell r="AP37">
            <v>386</v>
          </cell>
          <cell r="AQ37">
            <v>11938.31</v>
          </cell>
          <cell r="AR37">
            <v>6780.76</v>
          </cell>
          <cell r="AT37">
            <v>471364.87</v>
          </cell>
          <cell r="AU37">
            <v>8343.51</v>
          </cell>
          <cell r="AV37">
            <v>8553.76</v>
          </cell>
          <cell r="AW37">
            <v>43035.02</v>
          </cell>
          <cell r="AZ37">
            <v>62200.32</v>
          </cell>
          <cell r="BC37">
            <v>7785.74</v>
          </cell>
          <cell r="BH37">
            <v>41254.25</v>
          </cell>
          <cell r="BJ37">
            <v>8522.33</v>
          </cell>
          <cell r="BL37">
            <v>665.72</v>
          </cell>
          <cell r="BM37">
            <v>61653.66</v>
          </cell>
          <cell r="BW37">
            <v>11.84</v>
          </cell>
          <cell r="BX37">
            <v>20977</v>
          </cell>
          <cell r="BZ37">
            <v>56533</v>
          </cell>
          <cell r="CE37">
            <v>22587</v>
          </cell>
          <cell r="CH37">
            <v>13981.3</v>
          </cell>
          <cell r="CI37">
            <v>3138.25</v>
          </cell>
          <cell r="CU37">
            <v>11222.21</v>
          </cell>
          <cell r="DJ37">
            <v>203.75</v>
          </cell>
          <cell r="ES37">
            <v>4190.6099999999997</v>
          </cell>
          <cell r="ET37">
            <v>1154647.52</v>
          </cell>
          <cell r="EV37" t="str">
            <v>07002</v>
          </cell>
          <cell r="EW37" t="str">
            <v>439</v>
          </cell>
          <cell r="EX37">
            <v>145241.76999999999</v>
          </cell>
        </row>
        <row r="38">
          <cell r="Q38" t="str">
            <v>06112</v>
          </cell>
          <cell r="R38">
            <v>4555936.2699999996</v>
          </cell>
          <cell r="U38">
            <v>2752.45</v>
          </cell>
          <cell r="X38">
            <v>12115</v>
          </cell>
          <cell r="Y38">
            <v>10998.17</v>
          </cell>
          <cell r="AE38">
            <v>32807.199999999997</v>
          </cell>
          <cell r="AI38">
            <v>358991.39</v>
          </cell>
          <cell r="AJ38">
            <v>386578.97</v>
          </cell>
          <cell r="AL38">
            <v>57505.51</v>
          </cell>
          <cell r="AN38">
            <v>34177.08</v>
          </cell>
          <cell r="AO38">
            <v>4396.79</v>
          </cell>
          <cell r="AP38">
            <v>41611.25</v>
          </cell>
          <cell r="AQ38">
            <v>189.39</v>
          </cell>
          <cell r="AR38">
            <v>302.75</v>
          </cell>
          <cell r="AS38">
            <v>43667.26</v>
          </cell>
          <cell r="AT38">
            <v>13165940.210000001</v>
          </cell>
          <cell r="AU38">
            <v>436864.19</v>
          </cell>
          <cell r="AV38">
            <v>170074.92</v>
          </cell>
          <cell r="AZ38">
            <v>1991884.61</v>
          </cell>
          <cell r="BC38">
            <v>293748.90000000002</v>
          </cell>
          <cell r="BE38">
            <v>100167.34</v>
          </cell>
          <cell r="BG38">
            <v>40588.129999999997</v>
          </cell>
          <cell r="BH38">
            <v>1034802.47</v>
          </cell>
          <cell r="BI38">
            <v>27014.89</v>
          </cell>
          <cell r="BL38">
            <v>27815.16</v>
          </cell>
          <cell r="BM38">
            <v>1126938.6399999999</v>
          </cell>
          <cell r="BW38">
            <v>280.81</v>
          </cell>
          <cell r="BZ38">
            <v>1293955</v>
          </cell>
          <cell r="CE38">
            <v>697351</v>
          </cell>
          <cell r="CF38">
            <v>19233</v>
          </cell>
          <cell r="CH38">
            <v>425804.48</v>
          </cell>
          <cell r="CI38">
            <v>131793</v>
          </cell>
          <cell r="CO38">
            <v>16963.990000000002</v>
          </cell>
          <cell r="CT38">
            <v>4973.57</v>
          </cell>
          <cell r="CU38">
            <v>445042.12</v>
          </cell>
          <cell r="CV38">
            <v>756074.79</v>
          </cell>
          <cell r="DJ38">
            <v>30123.15</v>
          </cell>
          <cell r="DZ38">
            <v>63183.39</v>
          </cell>
          <cell r="EG38">
            <v>1035.45</v>
          </cell>
          <cell r="EH38">
            <v>44442.75</v>
          </cell>
          <cell r="ET38">
            <v>27888125.439999994</v>
          </cell>
          <cell r="EV38" t="str">
            <v>07035</v>
          </cell>
          <cell r="EW38" t="str">
            <v>439</v>
          </cell>
          <cell r="EX38">
            <v>435110.43</v>
          </cell>
        </row>
        <row r="39">
          <cell r="Q39" t="str">
            <v>06114</v>
          </cell>
          <cell r="R39">
            <v>35271329.539999999</v>
          </cell>
          <cell r="U39">
            <v>370.35</v>
          </cell>
          <cell r="X39">
            <v>161227.78</v>
          </cell>
          <cell r="Z39">
            <v>76449.37</v>
          </cell>
          <cell r="AA39">
            <v>96218.93</v>
          </cell>
          <cell r="AB39">
            <v>28887.1</v>
          </cell>
          <cell r="AE39">
            <v>696548.75</v>
          </cell>
          <cell r="AF39">
            <v>67057.69</v>
          </cell>
          <cell r="AG39">
            <v>207653.98</v>
          </cell>
          <cell r="AI39">
            <v>368102.09</v>
          </cell>
          <cell r="AJ39">
            <v>2605008.17</v>
          </cell>
          <cell r="AL39">
            <v>267863.11</v>
          </cell>
          <cell r="AN39">
            <v>170147.89</v>
          </cell>
          <cell r="AO39">
            <v>58788.74</v>
          </cell>
          <cell r="AP39">
            <v>230379.02</v>
          </cell>
          <cell r="AQ39">
            <v>90804.57</v>
          </cell>
          <cell r="AR39">
            <v>428340.13</v>
          </cell>
          <cell r="AS39">
            <v>447933.45</v>
          </cell>
          <cell r="AT39">
            <v>117930139.98999999</v>
          </cell>
          <cell r="AU39">
            <v>4548085.83</v>
          </cell>
          <cell r="AV39">
            <v>8071048.4400000004</v>
          </cell>
          <cell r="AW39">
            <v>277.97000000000003</v>
          </cell>
          <cell r="AY39">
            <v>60046.17</v>
          </cell>
          <cell r="AZ39">
            <v>15974444.300000001</v>
          </cell>
          <cell r="BB39">
            <v>43225.52</v>
          </cell>
          <cell r="BC39">
            <v>2658744.4300000002</v>
          </cell>
          <cell r="BE39">
            <v>896463.99</v>
          </cell>
          <cell r="BG39">
            <v>1874532.92</v>
          </cell>
          <cell r="BH39">
            <v>7975684.6900000004</v>
          </cell>
          <cell r="BI39">
            <v>237660.72</v>
          </cell>
          <cell r="BJ39">
            <v>427584.4</v>
          </cell>
          <cell r="BL39">
            <v>203266.14</v>
          </cell>
          <cell r="BM39">
            <v>6127269.9900000002</v>
          </cell>
          <cell r="BW39">
            <v>2466.62</v>
          </cell>
          <cell r="BX39">
            <v>13976.06</v>
          </cell>
          <cell r="BZ39">
            <v>11546426</v>
          </cell>
          <cell r="CE39">
            <v>4934989.6900000004</v>
          </cell>
          <cell r="CF39">
            <v>187152.34</v>
          </cell>
          <cell r="CG39">
            <v>60140.47</v>
          </cell>
          <cell r="CH39">
            <v>4267562.05</v>
          </cell>
          <cell r="CI39">
            <v>881246.98</v>
          </cell>
          <cell r="CO39">
            <v>331934.7</v>
          </cell>
          <cell r="CU39">
            <v>3777846.74</v>
          </cell>
          <cell r="CV39">
            <v>545753.44999999995</v>
          </cell>
          <cell r="DE39">
            <v>54474.53</v>
          </cell>
          <cell r="DH39">
            <v>405816.22</v>
          </cell>
          <cell r="DJ39">
            <v>339967.21</v>
          </cell>
          <cell r="DN39">
            <v>16062.11</v>
          </cell>
          <cell r="DZ39">
            <v>448422.05</v>
          </cell>
          <cell r="EB39">
            <v>44127.17</v>
          </cell>
          <cell r="ED39">
            <v>85677.63</v>
          </cell>
          <cell r="EE39">
            <v>729.11</v>
          </cell>
          <cell r="EI39">
            <v>301083.03999999998</v>
          </cell>
          <cell r="EN39">
            <v>68959.8</v>
          </cell>
          <cell r="EP39">
            <v>6186.55</v>
          </cell>
          <cell r="ET39">
            <v>236622586.68000007</v>
          </cell>
          <cell r="EV39" t="str">
            <v>08122</v>
          </cell>
          <cell r="EW39" t="str">
            <v>439</v>
          </cell>
          <cell r="EX39">
            <v>1335042.81</v>
          </cell>
        </row>
        <row r="40">
          <cell r="Q40" t="str">
            <v>06117</v>
          </cell>
          <cell r="R40">
            <v>8911529.6600000001</v>
          </cell>
          <cell r="U40">
            <v>8351.83</v>
          </cell>
          <cell r="X40">
            <v>90585.17</v>
          </cell>
          <cell r="AB40">
            <v>8655</v>
          </cell>
          <cell r="AD40">
            <v>85376.320000000007</v>
          </cell>
          <cell r="AE40">
            <v>120023.95</v>
          </cell>
          <cell r="AI40">
            <v>449478.64</v>
          </cell>
          <cell r="AJ40">
            <v>1114581.01</v>
          </cell>
          <cell r="AL40">
            <v>36473.269999999997</v>
          </cell>
          <cell r="AN40">
            <v>7800</v>
          </cell>
          <cell r="AO40">
            <v>7919.47</v>
          </cell>
          <cell r="AP40">
            <v>108415.97</v>
          </cell>
          <cell r="AQ40">
            <v>3875.2</v>
          </cell>
          <cell r="AR40">
            <v>299661.03999999998</v>
          </cell>
          <cell r="AT40">
            <v>25510080.149999999</v>
          </cell>
          <cell r="AU40">
            <v>783318.63</v>
          </cell>
          <cell r="AV40">
            <v>103420.08</v>
          </cell>
          <cell r="AW40">
            <v>28168.52</v>
          </cell>
          <cell r="AZ40">
            <v>3455470.18</v>
          </cell>
          <cell r="BB40">
            <v>8675.6</v>
          </cell>
          <cell r="BC40">
            <v>218950.47</v>
          </cell>
          <cell r="BE40">
            <v>246738.39</v>
          </cell>
          <cell r="BG40">
            <v>81393.3</v>
          </cell>
          <cell r="BH40">
            <v>1941095.59</v>
          </cell>
          <cell r="BI40">
            <v>51327.42</v>
          </cell>
          <cell r="BJ40">
            <v>100400.95</v>
          </cell>
          <cell r="BL40">
            <v>24003.31</v>
          </cell>
          <cell r="BM40">
            <v>1471707.48</v>
          </cell>
          <cell r="BW40">
            <v>527.64</v>
          </cell>
          <cell r="BZ40">
            <v>2494761</v>
          </cell>
          <cell r="CE40">
            <v>853400</v>
          </cell>
          <cell r="CF40">
            <v>18248</v>
          </cell>
          <cell r="CH40">
            <v>328802.44</v>
          </cell>
          <cell r="CI40">
            <v>131295.54</v>
          </cell>
          <cell r="CO40">
            <v>23241.68</v>
          </cell>
          <cell r="CT40">
            <v>3484.61</v>
          </cell>
          <cell r="CU40">
            <v>368142</v>
          </cell>
          <cell r="DJ40">
            <v>72419.33</v>
          </cell>
          <cell r="DZ40">
            <v>87262.95</v>
          </cell>
          <cell r="ES40">
            <v>2121</v>
          </cell>
          <cell r="ET40">
            <v>49661182.790000007</v>
          </cell>
          <cell r="EV40" t="str">
            <v>08130</v>
          </cell>
          <cell r="EW40" t="str">
            <v>439</v>
          </cell>
          <cell r="EX40">
            <v>574047.81000000006</v>
          </cell>
        </row>
        <row r="41">
          <cell r="Q41" t="str">
            <v>06119</v>
          </cell>
          <cell r="R41">
            <v>12001324.42</v>
          </cell>
          <cell r="U41">
            <v>64356.23</v>
          </cell>
          <cell r="X41">
            <v>93946.9</v>
          </cell>
          <cell r="Y41">
            <v>24788</v>
          </cell>
          <cell r="AC41">
            <v>424028</v>
          </cell>
          <cell r="AE41">
            <v>297818.39</v>
          </cell>
          <cell r="AF41">
            <v>105307.48</v>
          </cell>
          <cell r="AI41">
            <v>139765.37</v>
          </cell>
          <cell r="AJ41">
            <v>1383774.7</v>
          </cell>
          <cell r="AL41">
            <v>33497.879999999997</v>
          </cell>
          <cell r="AN41">
            <v>355778.99</v>
          </cell>
          <cell r="AO41">
            <v>67670.820000000007</v>
          </cell>
          <cell r="AP41">
            <v>266438.40000000002</v>
          </cell>
          <cell r="AQ41">
            <v>72100.98</v>
          </cell>
          <cell r="AR41">
            <v>89698.75</v>
          </cell>
          <cell r="AS41">
            <v>77754.77</v>
          </cell>
          <cell r="AT41">
            <v>57937555.07</v>
          </cell>
          <cell r="AU41">
            <v>2017713.85</v>
          </cell>
          <cell r="AV41">
            <v>3791353.84</v>
          </cell>
          <cell r="AW41">
            <v>79536.44</v>
          </cell>
          <cell r="AZ41">
            <v>7847170.1500000004</v>
          </cell>
          <cell r="BC41">
            <v>1090105.83</v>
          </cell>
          <cell r="BE41">
            <v>317909.75</v>
          </cell>
          <cell r="BG41">
            <v>585805.67000000004</v>
          </cell>
          <cell r="BH41">
            <v>4452163.3</v>
          </cell>
          <cell r="BI41">
            <v>118814.39999999999</v>
          </cell>
          <cell r="BJ41">
            <v>263956.53999999998</v>
          </cell>
          <cell r="BL41">
            <v>100574.02</v>
          </cell>
          <cell r="BM41">
            <v>4321044.26</v>
          </cell>
          <cell r="BW41">
            <v>1220.17</v>
          </cell>
          <cell r="BX41">
            <v>195966.5</v>
          </cell>
          <cell r="BZ41">
            <v>5682964</v>
          </cell>
          <cell r="CD41">
            <v>148637.66</v>
          </cell>
          <cell r="CE41">
            <v>2386458.42</v>
          </cell>
          <cell r="CF41">
            <v>73811.539999999994</v>
          </cell>
          <cell r="CH41">
            <v>1308528.1100000001</v>
          </cell>
          <cell r="CI41">
            <v>413213.93</v>
          </cell>
          <cell r="CO41">
            <v>107322.7</v>
          </cell>
          <cell r="CT41">
            <v>2601.0300000000002</v>
          </cell>
          <cell r="CU41">
            <v>1498459.32</v>
          </cell>
          <cell r="DI41">
            <v>570796.80000000005</v>
          </cell>
          <cell r="DZ41">
            <v>234953.02</v>
          </cell>
          <cell r="EA41">
            <v>14047.35</v>
          </cell>
          <cell r="EB41">
            <v>51900</v>
          </cell>
          <cell r="ED41">
            <v>180706.97</v>
          </cell>
          <cell r="EF41">
            <v>19517.150000000001</v>
          </cell>
          <cell r="EH41">
            <v>10843.75</v>
          </cell>
          <cell r="ES41">
            <v>1690.75</v>
          </cell>
          <cell r="ET41">
            <v>111325392.37000002</v>
          </cell>
          <cell r="EV41" t="str">
            <v>08401</v>
          </cell>
          <cell r="EW41" t="str">
            <v>439</v>
          </cell>
          <cell r="EX41">
            <v>983289.15</v>
          </cell>
        </row>
        <row r="42">
          <cell r="Q42" t="str">
            <v>06122</v>
          </cell>
          <cell r="R42">
            <v>3258181.9</v>
          </cell>
          <cell r="U42">
            <v>546.24</v>
          </cell>
          <cell r="X42">
            <v>62852</v>
          </cell>
          <cell r="AC42">
            <v>57929.03</v>
          </cell>
          <cell r="AE42">
            <v>18181.650000000001</v>
          </cell>
          <cell r="AJ42">
            <v>276770.34000000003</v>
          </cell>
          <cell r="AL42">
            <v>52002.43</v>
          </cell>
          <cell r="AN42">
            <v>20366.650000000001</v>
          </cell>
          <cell r="AO42">
            <v>2141.71</v>
          </cell>
          <cell r="AP42">
            <v>1200</v>
          </cell>
          <cell r="AR42">
            <v>1722.78</v>
          </cell>
          <cell r="AS42">
            <v>429.12</v>
          </cell>
          <cell r="AT42">
            <v>9726204.7300000004</v>
          </cell>
          <cell r="AU42">
            <v>207601.03</v>
          </cell>
          <cell r="AW42">
            <v>197.6</v>
          </cell>
          <cell r="AZ42">
            <v>1299679.6399999999</v>
          </cell>
          <cell r="BC42">
            <v>101263.02</v>
          </cell>
          <cell r="BE42">
            <v>85341.17</v>
          </cell>
          <cell r="BG42">
            <v>61840.82</v>
          </cell>
          <cell r="BH42">
            <v>728662.69</v>
          </cell>
          <cell r="BI42">
            <v>19213.89</v>
          </cell>
          <cell r="BJ42">
            <v>41159.97</v>
          </cell>
          <cell r="BL42">
            <v>14046.53</v>
          </cell>
          <cell r="BZ42">
            <v>944002</v>
          </cell>
          <cell r="CE42">
            <v>457584</v>
          </cell>
          <cell r="CH42">
            <v>229190</v>
          </cell>
          <cell r="CI42">
            <v>59309</v>
          </cell>
          <cell r="CO42">
            <v>9310</v>
          </cell>
          <cell r="CU42">
            <v>209927.5</v>
          </cell>
          <cell r="DZ42">
            <v>33365</v>
          </cell>
          <cell r="ET42">
            <v>17980222.439999998</v>
          </cell>
          <cell r="EV42" t="str">
            <v>08402</v>
          </cell>
          <cell r="EW42" t="str">
            <v>439</v>
          </cell>
          <cell r="EX42">
            <v>612190.89</v>
          </cell>
        </row>
        <row r="43">
          <cell r="Q43" t="str">
            <v>07002</v>
          </cell>
          <cell r="R43">
            <v>948408.7</v>
          </cell>
          <cell r="U43">
            <v>6832.77</v>
          </cell>
          <cell r="W43">
            <v>18009.02</v>
          </cell>
          <cell r="X43">
            <v>10456.129999999999</v>
          </cell>
          <cell r="AE43">
            <v>1790.27</v>
          </cell>
          <cell r="AF43">
            <v>2976.52</v>
          </cell>
          <cell r="AJ43">
            <v>55052.28</v>
          </cell>
          <cell r="AL43">
            <v>1464.27</v>
          </cell>
          <cell r="AN43">
            <v>71948.929999999993</v>
          </cell>
          <cell r="AO43">
            <v>867.21</v>
          </cell>
          <cell r="AQ43">
            <v>2129.42</v>
          </cell>
          <cell r="AR43">
            <v>101.67</v>
          </cell>
          <cell r="AS43">
            <v>827.29</v>
          </cell>
          <cell r="AT43">
            <v>2511582.35</v>
          </cell>
          <cell r="AU43">
            <v>34955.629999999997</v>
          </cell>
          <cell r="AV43">
            <v>115979.52</v>
          </cell>
          <cell r="AZ43">
            <v>201383.5</v>
          </cell>
          <cell r="BC43">
            <v>84489.63</v>
          </cell>
          <cell r="BE43">
            <v>15320</v>
          </cell>
          <cell r="BH43">
            <v>169494.93</v>
          </cell>
          <cell r="BI43">
            <v>4489.55</v>
          </cell>
          <cell r="BJ43">
            <v>20647.53</v>
          </cell>
          <cell r="BL43">
            <v>3593.39</v>
          </cell>
          <cell r="BM43">
            <v>260227.59</v>
          </cell>
          <cell r="BN43">
            <v>161866.84</v>
          </cell>
          <cell r="BW43">
            <v>160788.76999999999</v>
          </cell>
          <cell r="BZ43">
            <v>256745</v>
          </cell>
          <cell r="CE43">
            <v>121284.08</v>
          </cell>
          <cell r="CF43">
            <v>6396.35</v>
          </cell>
          <cell r="CH43">
            <v>139355.20000000001</v>
          </cell>
          <cell r="CI43">
            <v>17025.25</v>
          </cell>
          <cell r="CT43">
            <v>4037.4</v>
          </cell>
          <cell r="CU43">
            <v>87693.73</v>
          </cell>
          <cell r="DA43">
            <v>15070.12</v>
          </cell>
          <cell r="DH43">
            <v>1022.37</v>
          </cell>
          <cell r="DI43">
            <v>7696.48</v>
          </cell>
          <cell r="DJ43">
            <v>7083.52</v>
          </cell>
          <cell r="DZ43">
            <v>10788.61</v>
          </cell>
          <cell r="EH43">
            <v>9493</v>
          </cell>
          <cell r="EN43">
            <v>50</v>
          </cell>
          <cell r="ET43">
            <v>5549424.8200000003</v>
          </cell>
          <cell r="EV43" t="str">
            <v>08404</v>
          </cell>
          <cell r="EW43" t="str">
            <v>439</v>
          </cell>
          <cell r="EX43">
            <v>1316966.3400000001</v>
          </cell>
        </row>
        <row r="44">
          <cell r="Q44" t="str">
            <v>07035</v>
          </cell>
          <cell r="AE44">
            <v>777.72</v>
          </cell>
          <cell r="AL44">
            <v>5369.17</v>
          </cell>
          <cell r="AN44">
            <v>2536.41</v>
          </cell>
          <cell r="AS44">
            <v>1991.55</v>
          </cell>
          <cell r="AT44">
            <v>328002.05</v>
          </cell>
          <cell r="AU44">
            <v>1233.43</v>
          </cell>
          <cell r="AZ44">
            <v>14189.37</v>
          </cell>
          <cell r="BH44">
            <v>9790.5400000000009</v>
          </cell>
          <cell r="BI44">
            <v>244.23</v>
          </cell>
          <cell r="BJ44">
            <v>8277.89</v>
          </cell>
          <cell r="BM44">
            <v>122728.61</v>
          </cell>
          <cell r="BN44">
            <v>300</v>
          </cell>
          <cell r="BW44">
            <v>8811.57</v>
          </cell>
          <cell r="BZ44">
            <v>27605.26</v>
          </cell>
          <cell r="CE44">
            <v>11723</v>
          </cell>
          <cell r="CI44">
            <v>22391</v>
          </cell>
          <cell r="ET44">
            <v>565971.79999999993</v>
          </cell>
          <cell r="EV44" t="str">
            <v>08458</v>
          </cell>
          <cell r="EW44" t="str">
            <v>439</v>
          </cell>
          <cell r="EX44">
            <v>2540496.1</v>
          </cell>
        </row>
        <row r="45">
          <cell r="Q45" t="str">
            <v>08122</v>
          </cell>
          <cell r="R45">
            <v>11182618.300000001</v>
          </cell>
          <cell r="U45">
            <v>23788.81</v>
          </cell>
          <cell r="X45">
            <v>21206.11</v>
          </cell>
          <cell r="AD45">
            <v>1385</v>
          </cell>
          <cell r="AE45">
            <v>23728.48</v>
          </cell>
          <cell r="AJ45">
            <v>602067.6</v>
          </cell>
          <cell r="AL45">
            <v>11676.29</v>
          </cell>
          <cell r="AN45">
            <v>93066.96</v>
          </cell>
          <cell r="AO45">
            <v>1679.95</v>
          </cell>
          <cell r="AP45">
            <v>32501.72</v>
          </cell>
          <cell r="AQ45">
            <v>75769.5</v>
          </cell>
          <cell r="AR45">
            <v>177077.3</v>
          </cell>
          <cell r="AS45">
            <v>21980.39</v>
          </cell>
          <cell r="AT45">
            <v>32108439.920000002</v>
          </cell>
          <cell r="AU45">
            <v>1045152.97</v>
          </cell>
          <cell r="AV45">
            <v>1747487.28</v>
          </cell>
          <cell r="AW45">
            <v>33078.85</v>
          </cell>
          <cell r="AZ45">
            <v>5142104.71</v>
          </cell>
          <cell r="BC45">
            <v>937596.62</v>
          </cell>
          <cell r="BE45">
            <v>188778.14</v>
          </cell>
          <cell r="BG45">
            <v>283972.18</v>
          </cell>
          <cell r="BH45">
            <v>2451865.92</v>
          </cell>
          <cell r="BI45">
            <v>60907.96</v>
          </cell>
          <cell r="BJ45">
            <v>124469.5</v>
          </cell>
          <cell r="BL45">
            <v>65730.23</v>
          </cell>
          <cell r="BM45">
            <v>1603756.6</v>
          </cell>
          <cell r="BR45">
            <v>11577.79</v>
          </cell>
          <cell r="BV45">
            <v>764.31</v>
          </cell>
          <cell r="BW45">
            <v>69956.070000000007</v>
          </cell>
          <cell r="BZ45">
            <v>3116146.22</v>
          </cell>
          <cell r="CE45">
            <v>1628927.72</v>
          </cell>
          <cell r="CF45">
            <v>83871.899999999994</v>
          </cell>
          <cell r="CH45">
            <v>2159024.0699999998</v>
          </cell>
          <cell r="CI45">
            <v>547177.92000000004</v>
          </cell>
          <cell r="CO45">
            <v>45992.55</v>
          </cell>
          <cell r="CS45">
            <v>5118.93</v>
          </cell>
          <cell r="CT45">
            <v>7345.21</v>
          </cell>
          <cell r="CU45">
            <v>1558361.43</v>
          </cell>
          <cell r="DA45">
            <v>218498.1</v>
          </cell>
          <cell r="DE45">
            <v>93745.81</v>
          </cell>
          <cell r="DJ45">
            <v>45164.17</v>
          </cell>
          <cell r="DZ45">
            <v>149158.69</v>
          </cell>
          <cell r="EE45">
            <v>22809.86</v>
          </cell>
          <cell r="EF45">
            <v>71949.16</v>
          </cell>
          <cell r="ET45">
            <v>67897477.200000003</v>
          </cell>
          <cell r="EV45" t="str">
            <v>09013</v>
          </cell>
          <cell r="EW45" t="str">
            <v>439</v>
          </cell>
          <cell r="EX45">
            <v>389762.89</v>
          </cell>
        </row>
        <row r="46">
          <cell r="Q46" t="str">
            <v>08130</v>
          </cell>
          <cell r="R46">
            <v>722179.65</v>
          </cell>
          <cell r="U46">
            <v>84570.99</v>
          </cell>
          <cell r="AB46">
            <v>2050</v>
          </cell>
          <cell r="AE46">
            <v>25368.720000000001</v>
          </cell>
          <cell r="AF46">
            <v>4185</v>
          </cell>
          <cell r="AJ46">
            <v>123990.08</v>
          </cell>
          <cell r="AL46">
            <v>5821.73</v>
          </cell>
          <cell r="AN46">
            <v>860</v>
          </cell>
          <cell r="AO46">
            <v>727.3</v>
          </cell>
          <cell r="AP46">
            <v>1787.5</v>
          </cell>
          <cell r="AR46">
            <v>10217.56</v>
          </cell>
          <cell r="AS46">
            <v>10847.07</v>
          </cell>
          <cell r="AT46">
            <v>3100336.61</v>
          </cell>
          <cell r="AU46">
            <v>81887.490000000005</v>
          </cell>
          <cell r="AV46">
            <v>249984.04</v>
          </cell>
          <cell r="AW46">
            <v>32.880000000000003</v>
          </cell>
          <cell r="AZ46">
            <v>478150.63</v>
          </cell>
          <cell r="BB46">
            <v>0.14000000000000001</v>
          </cell>
          <cell r="BC46">
            <v>66514.22</v>
          </cell>
          <cell r="BE46">
            <v>8467.17</v>
          </cell>
          <cell r="BH46">
            <v>282982.11</v>
          </cell>
          <cell r="BI46">
            <v>5557.51</v>
          </cell>
          <cell r="BJ46">
            <v>22307.39</v>
          </cell>
          <cell r="BL46">
            <v>6602.67</v>
          </cell>
          <cell r="BM46">
            <v>276718.58</v>
          </cell>
          <cell r="BS46">
            <v>22695.22</v>
          </cell>
          <cell r="BW46">
            <v>6114.75</v>
          </cell>
          <cell r="BZ46">
            <v>308621</v>
          </cell>
          <cell r="CD46">
            <v>8540.9</v>
          </cell>
          <cell r="CE46">
            <v>160792</v>
          </cell>
          <cell r="CF46">
            <v>2310.7800000000002</v>
          </cell>
          <cell r="CH46">
            <v>71750.86</v>
          </cell>
          <cell r="CI46">
            <v>34772.879999999997</v>
          </cell>
          <cell r="CU46">
            <v>89684.88</v>
          </cell>
          <cell r="DH46">
            <v>27357</v>
          </cell>
          <cell r="DI46">
            <v>31058.75</v>
          </cell>
          <cell r="DZ46">
            <v>14279.62</v>
          </cell>
          <cell r="EA46">
            <v>1175.8399999999999</v>
          </cell>
          <cell r="EI46">
            <v>3810</v>
          </cell>
          <cell r="EM46">
            <v>808.29</v>
          </cell>
          <cell r="EN46">
            <v>212118.42</v>
          </cell>
          <cell r="ET46">
            <v>6568038.2299999995</v>
          </cell>
          <cell r="EV46" t="str">
            <v>09075</v>
          </cell>
          <cell r="EW46" t="str">
            <v>439</v>
          </cell>
          <cell r="EX46">
            <v>241071.56</v>
          </cell>
        </row>
        <row r="47">
          <cell r="Q47" t="str">
            <v>08401</v>
          </cell>
          <cell r="R47">
            <v>1560367.38</v>
          </cell>
          <cell r="U47">
            <v>36723.97</v>
          </cell>
          <cell r="X47">
            <v>26618.5</v>
          </cell>
          <cell r="Y47">
            <v>33.5</v>
          </cell>
          <cell r="AE47">
            <v>1000</v>
          </cell>
          <cell r="AF47">
            <v>303</v>
          </cell>
          <cell r="AJ47">
            <v>143831.4</v>
          </cell>
          <cell r="AL47">
            <v>3656.86</v>
          </cell>
          <cell r="AN47">
            <v>2840.56</v>
          </cell>
          <cell r="AO47">
            <v>3218.19</v>
          </cell>
          <cell r="AP47">
            <v>4062</v>
          </cell>
          <cell r="AR47">
            <v>170905.13</v>
          </cell>
          <cell r="AT47">
            <v>6017359.8300000001</v>
          </cell>
          <cell r="AU47">
            <v>141106.54999999999</v>
          </cell>
          <cell r="AV47">
            <v>581881.88</v>
          </cell>
          <cell r="AW47">
            <v>35735.18</v>
          </cell>
          <cell r="AZ47">
            <v>894672.19</v>
          </cell>
          <cell r="BC47">
            <v>144005.10999999999</v>
          </cell>
          <cell r="BE47">
            <v>19541.52</v>
          </cell>
          <cell r="BG47">
            <v>17272.98</v>
          </cell>
          <cell r="BH47">
            <v>475315.88</v>
          </cell>
          <cell r="BI47">
            <v>10762.07</v>
          </cell>
          <cell r="BJ47">
            <v>29471.75</v>
          </cell>
          <cell r="BL47">
            <v>13712.98</v>
          </cell>
          <cell r="BM47">
            <v>607022.49</v>
          </cell>
          <cell r="BW47">
            <v>13309.05</v>
          </cell>
          <cell r="BZ47">
            <v>589217</v>
          </cell>
          <cell r="CD47">
            <v>48145.82</v>
          </cell>
          <cell r="CE47">
            <v>241215.26</v>
          </cell>
          <cell r="CF47">
            <v>7002.85</v>
          </cell>
          <cell r="CH47">
            <v>235142.83</v>
          </cell>
          <cell r="CI47">
            <v>77320.34</v>
          </cell>
          <cell r="CU47">
            <v>234688.7</v>
          </cell>
          <cell r="CV47">
            <v>244059.83</v>
          </cell>
          <cell r="DH47">
            <v>69244.94</v>
          </cell>
          <cell r="DI47">
            <v>13837.23</v>
          </cell>
          <cell r="DZ47">
            <v>29642.59</v>
          </cell>
          <cell r="EB47">
            <v>16638.599999999999</v>
          </cell>
          <cell r="ET47">
            <v>12760885.939999999</v>
          </cell>
          <cell r="EV47" t="str">
            <v>09102</v>
          </cell>
          <cell r="EW47" t="str">
            <v>439</v>
          </cell>
          <cell r="EX47">
            <v>249177.13</v>
          </cell>
        </row>
        <row r="48">
          <cell r="Q48" t="str">
            <v>08402</v>
          </cell>
          <cell r="R48">
            <v>1219413.47</v>
          </cell>
          <cell r="U48">
            <v>38341.58</v>
          </cell>
          <cell r="AE48">
            <v>1788.54</v>
          </cell>
          <cell r="AF48">
            <v>968.09</v>
          </cell>
          <cell r="AJ48">
            <v>149284.16</v>
          </cell>
          <cell r="AK48">
            <v>258.3</v>
          </cell>
          <cell r="AL48">
            <v>5373.09</v>
          </cell>
          <cell r="AO48">
            <v>1621.93</v>
          </cell>
          <cell r="AP48">
            <v>9445</v>
          </cell>
          <cell r="AQ48">
            <v>6015.02</v>
          </cell>
          <cell r="AR48">
            <v>11786</v>
          </cell>
          <cell r="AT48">
            <v>4427956.84</v>
          </cell>
          <cell r="AU48">
            <v>112475.22</v>
          </cell>
          <cell r="AW48">
            <v>30.74</v>
          </cell>
          <cell r="AZ48">
            <v>644413.1</v>
          </cell>
          <cell r="BC48">
            <v>65709.77</v>
          </cell>
          <cell r="BE48">
            <v>16056.01</v>
          </cell>
          <cell r="BH48">
            <v>347705.7</v>
          </cell>
          <cell r="BI48">
            <v>9272.19</v>
          </cell>
          <cell r="BJ48">
            <v>24940.78</v>
          </cell>
          <cell r="BL48">
            <v>6215.86</v>
          </cell>
          <cell r="BW48">
            <v>9819.74</v>
          </cell>
          <cell r="BZ48">
            <v>432513</v>
          </cell>
          <cell r="CE48">
            <v>311923</v>
          </cell>
          <cell r="CF48">
            <v>8375</v>
          </cell>
          <cell r="CH48">
            <v>205228.66</v>
          </cell>
          <cell r="CI48">
            <v>31689.63</v>
          </cell>
          <cell r="CU48">
            <v>110813.42</v>
          </cell>
          <cell r="DZ48">
            <v>10570.01</v>
          </cell>
          <cell r="EN48">
            <v>38148.68</v>
          </cell>
          <cell r="ER48">
            <v>42480</v>
          </cell>
          <cell r="ET48">
            <v>8300632.5299999993</v>
          </cell>
          <cell r="EV48" t="str">
            <v>09206</v>
          </cell>
          <cell r="EW48" t="str">
            <v>439</v>
          </cell>
          <cell r="EX48">
            <v>4226221.8499999996</v>
          </cell>
        </row>
        <row r="49">
          <cell r="Q49" t="str">
            <v>08404</v>
          </cell>
          <cell r="R49">
            <v>2311576.75</v>
          </cell>
          <cell r="U49">
            <v>53341.5</v>
          </cell>
          <cell r="X49">
            <v>6975</v>
          </cell>
          <cell r="AC49">
            <v>130421.99</v>
          </cell>
          <cell r="AE49">
            <v>32850.300000000003</v>
          </cell>
          <cell r="AJ49">
            <v>285840.77</v>
          </cell>
          <cell r="AL49">
            <v>10967.65</v>
          </cell>
          <cell r="AN49">
            <v>13227.03</v>
          </cell>
          <cell r="AO49">
            <v>139.01</v>
          </cell>
          <cell r="AP49">
            <v>650</v>
          </cell>
          <cell r="AQ49">
            <v>936.8</v>
          </cell>
          <cell r="AR49">
            <v>8656.83</v>
          </cell>
          <cell r="AS49">
            <v>31003.73</v>
          </cell>
          <cell r="AT49">
            <v>9691405.3100000005</v>
          </cell>
          <cell r="AU49">
            <v>229311.53</v>
          </cell>
          <cell r="AV49">
            <v>447606</v>
          </cell>
          <cell r="AW49">
            <v>271296.45</v>
          </cell>
          <cell r="AZ49">
            <v>1045184.84</v>
          </cell>
          <cell r="BC49">
            <v>203309.49</v>
          </cell>
          <cell r="BE49">
            <v>51860.67</v>
          </cell>
          <cell r="BG49">
            <v>89876.29</v>
          </cell>
          <cell r="BH49">
            <v>762934.96</v>
          </cell>
          <cell r="BI49">
            <v>20056.36</v>
          </cell>
          <cell r="BJ49">
            <v>47987.51</v>
          </cell>
          <cell r="BL49">
            <v>18431.93</v>
          </cell>
          <cell r="BM49">
            <v>1692270.42</v>
          </cell>
          <cell r="BW49">
            <v>21651.54</v>
          </cell>
          <cell r="BZ49">
            <v>970000</v>
          </cell>
          <cell r="CA49">
            <v>32946.75</v>
          </cell>
          <cell r="CE49">
            <v>394041</v>
          </cell>
          <cell r="CF49">
            <v>10525</v>
          </cell>
          <cell r="CH49">
            <v>234828.63</v>
          </cell>
          <cell r="CI49">
            <v>74817</v>
          </cell>
          <cell r="CO49">
            <v>20014.89</v>
          </cell>
          <cell r="CU49">
            <v>347644.59</v>
          </cell>
          <cell r="DH49">
            <v>59078.39</v>
          </cell>
          <cell r="DJ49">
            <v>26611.85</v>
          </cell>
          <cell r="DP49">
            <v>1200</v>
          </cell>
          <cell r="DZ49">
            <v>42389.42</v>
          </cell>
          <cell r="EG49">
            <v>948157.12</v>
          </cell>
          <cell r="EH49">
            <v>8070.9</v>
          </cell>
          <cell r="ES49">
            <v>90000</v>
          </cell>
          <cell r="ET49">
            <v>20740096.199999999</v>
          </cell>
          <cell r="EV49" t="str">
            <v>09207</v>
          </cell>
          <cell r="EW49" t="str">
            <v>439</v>
          </cell>
          <cell r="EX49">
            <v>494141.26</v>
          </cell>
        </row>
        <row r="50">
          <cell r="Q50" t="str">
            <v>08458</v>
          </cell>
          <cell r="R50">
            <v>5677403.5800000001</v>
          </cell>
          <cell r="U50">
            <v>85455.31</v>
          </cell>
          <cell r="X50">
            <v>26179.5</v>
          </cell>
          <cell r="Y50">
            <v>800</v>
          </cell>
          <cell r="AB50">
            <v>200</v>
          </cell>
          <cell r="AE50">
            <v>2629.73</v>
          </cell>
          <cell r="AI50">
            <v>50074.62</v>
          </cell>
          <cell r="AJ50">
            <v>584840.09</v>
          </cell>
          <cell r="AK50">
            <v>14347.4</v>
          </cell>
          <cell r="AL50">
            <v>21524.44</v>
          </cell>
          <cell r="AN50">
            <v>96852.59</v>
          </cell>
          <cell r="AO50">
            <v>14393.83</v>
          </cell>
          <cell r="AP50">
            <v>16058.5</v>
          </cell>
          <cell r="AQ50">
            <v>25360.75</v>
          </cell>
          <cell r="AR50">
            <v>26691.33</v>
          </cell>
          <cell r="AS50">
            <v>165400.04</v>
          </cell>
          <cell r="AT50">
            <v>22407049.52</v>
          </cell>
          <cell r="AU50">
            <v>626241.53</v>
          </cell>
          <cell r="AV50">
            <v>2704036.68</v>
          </cell>
          <cell r="AW50">
            <v>125.98</v>
          </cell>
          <cell r="AY50">
            <v>1790.98</v>
          </cell>
          <cell r="AZ50">
            <v>3461274.2</v>
          </cell>
          <cell r="BC50">
            <v>607941.01</v>
          </cell>
          <cell r="BD50">
            <v>616443.68999999994</v>
          </cell>
          <cell r="BE50">
            <v>222327.6</v>
          </cell>
          <cell r="BG50">
            <v>163917.06</v>
          </cell>
          <cell r="BH50">
            <v>1750894.73</v>
          </cell>
          <cell r="BI50">
            <v>45297.8</v>
          </cell>
          <cell r="BJ50">
            <v>94849.38</v>
          </cell>
          <cell r="BL50">
            <v>47508.3</v>
          </cell>
          <cell r="BM50">
            <v>1161146.23</v>
          </cell>
          <cell r="BN50">
            <v>300</v>
          </cell>
          <cell r="BW50">
            <v>49453.66</v>
          </cell>
          <cell r="BZ50">
            <v>2181039</v>
          </cell>
          <cell r="CE50">
            <v>983128</v>
          </cell>
          <cell r="CF50">
            <v>46776.74</v>
          </cell>
          <cell r="CH50">
            <v>1138003.22</v>
          </cell>
          <cell r="CI50">
            <v>227756.03</v>
          </cell>
          <cell r="CO50">
            <v>28201.599999999999</v>
          </cell>
          <cell r="CU50">
            <v>1104112.47</v>
          </cell>
          <cell r="DE50">
            <v>88595</v>
          </cell>
          <cell r="DH50">
            <v>95794.17</v>
          </cell>
          <cell r="DJ50">
            <v>60996.71</v>
          </cell>
          <cell r="DN50">
            <v>7745</v>
          </cell>
          <cell r="DZ50">
            <v>109614.17</v>
          </cell>
          <cell r="EA50">
            <v>400</v>
          </cell>
          <cell r="EB50">
            <v>46000</v>
          </cell>
          <cell r="EG50">
            <v>2239.4</v>
          </cell>
          <cell r="EI50">
            <v>9777.16</v>
          </cell>
          <cell r="EN50">
            <v>7690.93</v>
          </cell>
          <cell r="ET50">
            <v>46906679.659999989</v>
          </cell>
          <cell r="EV50" t="str">
            <v>09209</v>
          </cell>
          <cell r="EW50" t="str">
            <v>439</v>
          </cell>
          <cell r="EX50">
            <v>564067.30000000005</v>
          </cell>
        </row>
        <row r="51">
          <cell r="Q51" t="str">
            <v>09013</v>
          </cell>
          <cell r="R51">
            <v>570703.18999999994</v>
          </cell>
          <cell r="U51">
            <v>18.329999999999998</v>
          </cell>
          <cell r="AD51">
            <v>6779.38</v>
          </cell>
          <cell r="AJ51">
            <v>1569.05</v>
          </cell>
          <cell r="AL51">
            <v>2611.58</v>
          </cell>
          <cell r="AN51">
            <v>4143.45</v>
          </cell>
          <cell r="AO51">
            <v>218.5</v>
          </cell>
          <cell r="AP51">
            <v>760</v>
          </cell>
          <cell r="AR51">
            <v>19090.98</v>
          </cell>
          <cell r="AT51">
            <v>1035281.2</v>
          </cell>
          <cell r="AU51">
            <v>18290.259999999998</v>
          </cell>
          <cell r="AV51">
            <v>27691.96</v>
          </cell>
          <cell r="AZ51">
            <v>143042.81</v>
          </cell>
          <cell r="BC51">
            <v>67119.33</v>
          </cell>
          <cell r="BG51">
            <v>80488.929999999993</v>
          </cell>
          <cell r="BH51">
            <v>61318.95</v>
          </cell>
          <cell r="BJ51">
            <v>10622.68</v>
          </cell>
          <cell r="BL51">
            <v>9532.0300000000007</v>
          </cell>
          <cell r="BM51">
            <v>206526.45</v>
          </cell>
          <cell r="BS51">
            <v>108.84</v>
          </cell>
          <cell r="BZ51">
            <v>92680</v>
          </cell>
          <cell r="CE51">
            <v>69699</v>
          </cell>
          <cell r="CH51">
            <v>64497</v>
          </cell>
          <cell r="CI51">
            <v>24112.6</v>
          </cell>
          <cell r="CJ51">
            <v>55149.09</v>
          </cell>
          <cell r="CO51">
            <v>13913.22</v>
          </cell>
          <cell r="CT51">
            <v>2761.55</v>
          </cell>
          <cell r="CU51">
            <v>122451.23</v>
          </cell>
          <cell r="DA51">
            <v>14004.15</v>
          </cell>
          <cell r="DJ51">
            <v>11689.73</v>
          </cell>
          <cell r="DN51">
            <v>10819.34</v>
          </cell>
          <cell r="DZ51">
            <v>7331.9</v>
          </cell>
          <cell r="EI51">
            <v>93630</v>
          </cell>
          <cell r="EN51">
            <v>170482.72</v>
          </cell>
          <cell r="ET51">
            <v>3019139.4299999992</v>
          </cell>
          <cell r="EV51" t="str">
            <v>10003</v>
          </cell>
          <cell r="EW51" t="str">
            <v>439</v>
          </cell>
          <cell r="EX51">
            <v>238625.63</v>
          </cell>
        </row>
        <row r="52">
          <cell r="Q52" t="str">
            <v>09075</v>
          </cell>
          <cell r="R52">
            <v>112184.07</v>
          </cell>
          <cell r="T52">
            <v>60.74</v>
          </cell>
          <cell r="AA52">
            <v>3925</v>
          </cell>
          <cell r="AE52">
            <v>36646.76</v>
          </cell>
          <cell r="AJ52">
            <v>2573.1999999999998</v>
          </cell>
          <cell r="AK52">
            <v>18999.97</v>
          </cell>
          <cell r="AL52">
            <v>674.18</v>
          </cell>
          <cell r="AN52">
            <v>5828.9</v>
          </cell>
          <cell r="AO52">
            <v>439.25</v>
          </cell>
          <cell r="AP52">
            <v>1495</v>
          </cell>
          <cell r="AR52">
            <v>12957.16</v>
          </cell>
          <cell r="AT52">
            <v>3631159.85</v>
          </cell>
          <cell r="AU52">
            <v>88876.62</v>
          </cell>
          <cell r="AV52">
            <v>707199.52</v>
          </cell>
          <cell r="AZ52">
            <v>435664.69</v>
          </cell>
          <cell r="BC52">
            <v>280373.15000000002</v>
          </cell>
          <cell r="BE52">
            <v>190471.1</v>
          </cell>
          <cell r="BF52">
            <v>2000</v>
          </cell>
          <cell r="BG52">
            <v>319351.13</v>
          </cell>
          <cell r="BH52">
            <v>244645.3</v>
          </cell>
          <cell r="BI52">
            <v>6689.44</v>
          </cell>
          <cell r="BJ52">
            <v>27174.17</v>
          </cell>
          <cell r="BL52">
            <v>24419.05</v>
          </cell>
          <cell r="BM52">
            <v>177624.4</v>
          </cell>
          <cell r="BX52">
            <v>42.17</v>
          </cell>
          <cell r="BZ52">
            <v>337353</v>
          </cell>
          <cell r="CD52">
            <v>6851.26</v>
          </cell>
          <cell r="CE52">
            <v>147810.23999999999</v>
          </cell>
          <cell r="CF52">
            <v>9397</v>
          </cell>
          <cell r="CH52">
            <v>292633</v>
          </cell>
          <cell r="CI52">
            <v>85063</v>
          </cell>
          <cell r="CJ52">
            <v>103402</v>
          </cell>
          <cell r="CK52">
            <v>129000</v>
          </cell>
          <cell r="CO52">
            <v>52521</v>
          </cell>
          <cell r="CT52">
            <v>22118.93</v>
          </cell>
          <cell r="CU52">
            <v>355359.93</v>
          </cell>
          <cell r="DH52">
            <v>3491.07</v>
          </cell>
          <cell r="DW52">
            <v>-3307.75</v>
          </cell>
          <cell r="EI52">
            <v>15000</v>
          </cell>
          <cell r="EK52">
            <v>5000</v>
          </cell>
          <cell r="ET52">
            <v>7893167.5000000009</v>
          </cell>
          <cell r="EV52" t="str">
            <v>10050</v>
          </cell>
          <cell r="EW52" t="str">
            <v>439</v>
          </cell>
          <cell r="EX52">
            <v>708201.1</v>
          </cell>
        </row>
        <row r="53">
          <cell r="Q53" t="str">
            <v>09102</v>
          </cell>
          <cell r="R53">
            <v>81252.039999999994</v>
          </cell>
          <cell r="AL53">
            <v>2425.0300000000002</v>
          </cell>
          <cell r="AN53">
            <v>278.38</v>
          </cell>
          <cell r="AO53">
            <v>484</v>
          </cell>
          <cell r="AR53">
            <v>1248.57</v>
          </cell>
          <cell r="AT53">
            <v>260547.53</v>
          </cell>
          <cell r="AV53">
            <v>55967.92</v>
          </cell>
          <cell r="AY53">
            <v>24117.25</v>
          </cell>
          <cell r="BC53">
            <v>1820.87</v>
          </cell>
          <cell r="BG53">
            <v>17635.22</v>
          </cell>
          <cell r="BH53">
            <v>10231.17</v>
          </cell>
          <cell r="BJ53">
            <v>568.47</v>
          </cell>
          <cell r="BL53">
            <v>1200.74</v>
          </cell>
          <cell r="BM53">
            <v>77808.75</v>
          </cell>
          <cell r="BX53">
            <v>17.82</v>
          </cell>
          <cell r="BZ53">
            <v>23563</v>
          </cell>
          <cell r="CH53">
            <v>38293.74</v>
          </cell>
          <cell r="CI53">
            <v>7349.66</v>
          </cell>
          <cell r="CJ53">
            <v>13930.57</v>
          </cell>
          <cell r="CK53">
            <v>49183.26</v>
          </cell>
          <cell r="CU53">
            <v>18040.87</v>
          </cell>
          <cell r="ET53">
            <v>685964.85999999987</v>
          </cell>
          <cell r="EV53" t="str">
            <v>10065</v>
          </cell>
          <cell r="EW53" t="str">
            <v>439</v>
          </cell>
          <cell r="EX53">
            <v>288163.21000000002</v>
          </cell>
        </row>
        <row r="54">
          <cell r="Q54" t="str">
            <v>09206</v>
          </cell>
          <cell r="R54">
            <v>5716390.5199999996</v>
          </cell>
          <cell r="X54">
            <v>134306.88</v>
          </cell>
          <cell r="Y54">
            <v>46808.25</v>
          </cell>
          <cell r="Z54">
            <v>1870.42</v>
          </cell>
          <cell r="AD54">
            <v>339747.02</v>
          </cell>
          <cell r="AE54">
            <v>35382.769999999997</v>
          </cell>
          <cell r="AG54">
            <v>34231.14</v>
          </cell>
          <cell r="AJ54">
            <v>688032.42</v>
          </cell>
          <cell r="AL54">
            <v>36730.870000000003</v>
          </cell>
          <cell r="AN54">
            <v>62620.79</v>
          </cell>
          <cell r="AO54">
            <v>14107.95</v>
          </cell>
          <cell r="AP54">
            <v>16842</v>
          </cell>
          <cell r="AQ54">
            <v>920.2</v>
          </cell>
          <cell r="AR54">
            <v>112916.89</v>
          </cell>
          <cell r="AS54">
            <v>41876.480000000003</v>
          </cell>
          <cell r="AT54">
            <v>26669247.190000001</v>
          </cell>
          <cell r="AV54">
            <v>2703514.48</v>
          </cell>
          <cell r="AY54">
            <v>6189.98</v>
          </cell>
          <cell r="AZ54">
            <v>3533739.31</v>
          </cell>
          <cell r="BB54">
            <v>34661.019999999997</v>
          </cell>
          <cell r="BC54">
            <v>876446.25</v>
          </cell>
          <cell r="BD54">
            <v>85722.47</v>
          </cell>
          <cell r="BE54">
            <v>321097.45</v>
          </cell>
          <cell r="BG54">
            <v>740207.65</v>
          </cell>
          <cell r="BH54">
            <v>2440353.67</v>
          </cell>
          <cell r="BI54">
            <v>49719.1</v>
          </cell>
          <cell r="BJ54">
            <v>99689.93</v>
          </cell>
          <cell r="BL54">
            <v>65764.259999999995</v>
          </cell>
          <cell r="BM54">
            <v>882785.65</v>
          </cell>
          <cell r="BS54">
            <v>3163.63</v>
          </cell>
          <cell r="BZ54">
            <v>2505602</v>
          </cell>
          <cell r="CD54">
            <v>74697.13</v>
          </cell>
          <cell r="CE54">
            <v>1000525.83</v>
          </cell>
          <cell r="CF54">
            <v>41545.449999999997</v>
          </cell>
          <cell r="CG54">
            <v>23715.98</v>
          </cell>
          <cell r="CH54">
            <v>941622.13</v>
          </cell>
          <cell r="CI54">
            <v>454304.04</v>
          </cell>
          <cell r="CJ54">
            <v>333948.24</v>
          </cell>
          <cell r="CL54">
            <v>3891.69</v>
          </cell>
          <cell r="CO54">
            <v>155955.15</v>
          </cell>
          <cell r="CU54">
            <v>1233271.49</v>
          </cell>
          <cell r="DH54">
            <v>16484.32</v>
          </cell>
          <cell r="DW54">
            <v>156242.51999999999</v>
          </cell>
          <cell r="DZ54">
            <v>106603.25</v>
          </cell>
          <cell r="EH54">
            <v>73311.7</v>
          </cell>
          <cell r="EI54">
            <v>2000</v>
          </cell>
          <cell r="ER54">
            <v>293449.63</v>
          </cell>
          <cell r="ET54">
            <v>53212257.190000013</v>
          </cell>
          <cell r="EV54" t="str">
            <v>10070</v>
          </cell>
          <cell r="EW54" t="str">
            <v>439</v>
          </cell>
          <cell r="EX54">
            <v>372930.53</v>
          </cell>
        </row>
        <row r="55">
          <cell r="Q55" t="str">
            <v>09207</v>
          </cell>
          <cell r="R55">
            <v>121554</v>
          </cell>
          <cell r="AA55">
            <v>750</v>
          </cell>
          <cell r="AE55">
            <v>827.55</v>
          </cell>
          <cell r="AJ55">
            <v>14189.3</v>
          </cell>
          <cell r="AL55">
            <v>7118.26</v>
          </cell>
          <cell r="AN55">
            <v>3914.62</v>
          </cell>
          <cell r="AO55">
            <v>196.2</v>
          </cell>
          <cell r="AQ55">
            <v>6673.8</v>
          </cell>
          <cell r="AR55">
            <v>155.15</v>
          </cell>
          <cell r="AS55">
            <v>8391.76</v>
          </cell>
          <cell r="AT55">
            <v>1226615.1599999999</v>
          </cell>
          <cell r="AU55">
            <v>13516.55</v>
          </cell>
          <cell r="AV55">
            <v>175834.04</v>
          </cell>
          <cell r="AZ55">
            <v>53820.25</v>
          </cell>
          <cell r="BC55">
            <v>22989.89</v>
          </cell>
          <cell r="BE55">
            <v>21831.58</v>
          </cell>
          <cell r="BG55">
            <v>1808.74</v>
          </cell>
          <cell r="BH55">
            <v>28540.52</v>
          </cell>
          <cell r="BI55">
            <v>711.79</v>
          </cell>
          <cell r="BJ55">
            <v>17209.990000000002</v>
          </cell>
          <cell r="BL55">
            <v>2451.4899999999998</v>
          </cell>
          <cell r="BM55">
            <v>183594.88</v>
          </cell>
          <cell r="BN55">
            <v>34067.89</v>
          </cell>
          <cell r="BZ55">
            <v>117560</v>
          </cell>
          <cell r="CD55">
            <v>1045.22</v>
          </cell>
          <cell r="CE55">
            <v>21384.42</v>
          </cell>
          <cell r="CH55">
            <v>16616.36</v>
          </cell>
          <cell r="CI55">
            <v>33806.28</v>
          </cell>
          <cell r="CU55">
            <v>34913.980000000003</v>
          </cell>
          <cell r="DI55">
            <v>1921.99</v>
          </cell>
          <cell r="ET55">
            <v>2174011.6599999997</v>
          </cell>
          <cell r="EV55" t="str">
            <v>10309</v>
          </cell>
          <cell r="EW55" t="str">
            <v>439</v>
          </cell>
          <cell r="EX55">
            <v>389734.97</v>
          </cell>
        </row>
        <row r="56">
          <cell r="Q56" t="str">
            <v>09209</v>
          </cell>
          <cell r="R56">
            <v>495927.36</v>
          </cell>
          <cell r="X56">
            <v>225</v>
          </cell>
          <cell r="AA56">
            <v>7085</v>
          </cell>
          <cell r="AE56">
            <v>15</v>
          </cell>
          <cell r="AJ56">
            <v>27820.05</v>
          </cell>
          <cell r="AL56">
            <v>4644.68</v>
          </cell>
          <cell r="AN56">
            <v>15830.16</v>
          </cell>
          <cell r="AO56">
            <v>87</v>
          </cell>
          <cell r="AQ56">
            <v>9841.7000000000007</v>
          </cell>
          <cell r="AT56">
            <v>1775843.63</v>
          </cell>
          <cell r="AU56">
            <v>41556.9</v>
          </cell>
          <cell r="AV56">
            <v>170257.16</v>
          </cell>
          <cell r="AY56">
            <v>6661</v>
          </cell>
          <cell r="AZ56">
            <v>257238.72</v>
          </cell>
          <cell r="BC56">
            <v>55278.9</v>
          </cell>
          <cell r="BE56">
            <v>34713.82</v>
          </cell>
          <cell r="BG56">
            <v>16312.7</v>
          </cell>
          <cell r="BH56">
            <v>104407.36</v>
          </cell>
          <cell r="BJ56">
            <v>18354.53</v>
          </cell>
          <cell r="BL56">
            <v>3889.49</v>
          </cell>
          <cell r="BM56">
            <v>218040.82</v>
          </cell>
          <cell r="BS56">
            <v>171.82</v>
          </cell>
          <cell r="BZ56">
            <v>172966</v>
          </cell>
          <cell r="CE56">
            <v>143346</v>
          </cell>
          <cell r="CH56">
            <v>24409.93</v>
          </cell>
          <cell r="CI56">
            <v>6071.74</v>
          </cell>
          <cell r="CJ56">
            <v>24304</v>
          </cell>
          <cell r="CU56">
            <v>64780.08</v>
          </cell>
          <cell r="DA56">
            <v>54961.64</v>
          </cell>
          <cell r="DH56">
            <v>6944.89</v>
          </cell>
          <cell r="DZ56">
            <v>6771.83</v>
          </cell>
          <cell r="EA56">
            <v>31011.47</v>
          </cell>
          <cell r="EH56">
            <v>59003.87</v>
          </cell>
          <cell r="EN56">
            <v>180.4</v>
          </cell>
          <cell r="ET56">
            <v>3858954.6500000008</v>
          </cell>
          <cell r="EV56" t="str">
            <v>11001</v>
          </cell>
          <cell r="EW56" t="str">
            <v>439</v>
          </cell>
          <cell r="EX56">
            <v>22686500.149999999</v>
          </cell>
        </row>
        <row r="57">
          <cell r="Q57" t="str">
            <v>10003</v>
          </cell>
          <cell r="R57">
            <v>10583.11</v>
          </cell>
          <cell r="T57">
            <v>31.85</v>
          </cell>
          <cell r="U57">
            <v>663.32</v>
          </cell>
          <cell r="AE57">
            <v>256.95</v>
          </cell>
          <cell r="AJ57">
            <v>1201.25</v>
          </cell>
          <cell r="AL57">
            <v>2399.3200000000002</v>
          </cell>
          <cell r="AR57">
            <v>1451.28</v>
          </cell>
          <cell r="AS57">
            <v>2443.8200000000002</v>
          </cell>
          <cell r="AT57">
            <v>224086.86</v>
          </cell>
          <cell r="AU57">
            <v>1838.96</v>
          </cell>
          <cell r="AV57">
            <v>93386.880000000005</v>
          </cell>
          <cell r="AZ57">
            <v>16936.96</v>
          </cell>
          <cell r="BC57">
            <v>13821.76</v>
          </cell>
          <cell r="BH57">
            <v>12119.06</v>
          </cell>
          <cell r="BJ57">
            <v>2100.44</v>
          </cell>
          <cell r="BL57">
            <v>504.18</v>
          </cell>
          <cell r="BM57">
            <v>195538.31</v>
          </cell>
          <cell r="BN57">
            <v>1963.57</v>
          </cell>
          <cell r="BT57">
            <v>408534.51</v>
          </cell>
          <cell r="BU57">
            <v>8945.98</v>
          </cell>
          <cell r="BW57">
            <v>12626.78</v>
          </cell>
          <cell r="BZ57">
            <v>22599</v>
          </cell>
          <cell r="CE57">
            <v>8992</v>
          </cell>
          <cell r="CH57">
            <v>55306.15</v>
          </cell>
          <cell r="CI57">
            <v>6438.53</v>
          </cell>
          <cell r="CU57">
            <v>17480.830000000002</v>
          </cell>
          <cell r="DA57">
            <v>14364.91</v>
          </cell>
          <cell r="DE57">
            <v>12395.3</v>
          </cell>
          <cell r="DZ57">
            <v>1395.43</v>
          </cell>
          <cell r="ET57">
            <v>1150407.3</v>
          </cell>
          <cell r="EV57" t="str">
            <v>11051</v>
          </cell>
          <cell r="EW57" t="str">
            <v>439</v>
          </cell>
          <cell r="EX57">
            <v>1648152.31</v>
          </cell>
        </row>
        <row r="58">
          <cell r="Q58" t="str">
            <v>10050</v>
          </cell>
          <cell r="R58">
            <v>94952.58</v>
          </cell>
          <cell r="T58">
            <v>351.27</v>
          </cell>
          <cell r="U58">
            <v>4061.82</v>
          </cell>
          <cell r="X58">
            <v>173</v>
          </cell>
          <cell r="Y58">
            <v>348.51</v>
          </cell>
          <cell r="AA58">
            <v>3750</v>
          </cell>
          <cell r="AE58">
            <v>1279.82</v>
          </cell>
          <cell r="AJ58">
            <v>32212.31</v>
          </cell>
          <cell r="AK58">
            <v>1700</v>
          </cell>
          <cell r="AL58">
            <v>9206.5</v>
          </cell>
          <cell r="AN58">
            <v>16005.78</v>
          </cell>
          <cell r="AO58">
            <v>212.95</v>
          </cell>
          <cell r="AP58">
            <v>3675</v>
          </cell>
          <cell r="AQ58">
            <v>1414.05</v>
          </cell>
          <cell r="AR58">
            <v>1116.45</v>
          </cell>
          <cell r="AS58">
            <v>4014.08</v>
          </cell>
          <cell r="AT58">
            <v>1398836.29</v>
          </cell>
          <cell r="AU58">
            <v>27503.35</v>
          </cell>
          <cell r="AV58">
            <v>153786.28</v>
          </cell>
          <cell r="AZ58">
            <v>118866.74</v>
          </cell>
          <cell r="BC58">
            <v>43194.92</v>
          </cell>
          <cell r="BE58">
            <v>23981.61</v>
          </cell>
          <cell r="BH58">
            <v>79979.37</v>
          </cell>
          <cell r="BI58">
            <v>2065.98</v>
          </cell>
          <cell r="BJ58">
            <v>19583.740000000002</v>
          </cell>
          <cell r="BL58">
            <v>3563.46</v>
          </cell>
          <cell r="BM58">
            <v>143902.29</v>
          </cell>
          <cell r="BN58">
            <v>5805</v>
          </cell>
          <cell r="BW58">
            <v>83902.12</v>
          </cell>
          <cell r="BZ58">
            <v>142746.6</v>
          </cell>
          <cell r="CE58">
            <v>42298</v>
          </cell>
          <cell r="CF58">
            <v>4632.25</v>
          </cell>
          <cell r="CH58">
            <v>83906.04</v>
          </cell>
          <cell r="CI58">
            <v>48885.58</v>
          </cell>
          <cell r="CU58">
            <v>56318.27</v>
          </cell>
          <cell r="DH58">
            <v>26174.45</v>
          </cell>
          <cell r="DJ58">
            <v>531.08000000000004</v>
          </cell>
          <cell r="DM58">
            <v>4267.24</v>
          </cell>
          <cell r="DZ58">
            <v>4884.08</v>
          </cell>
          <cell r="ET58">
            <v>2694088.8600000008</v>
          </cell>
          <cell r="EV58" t="str">
            <v>11054</v>
          </cell>
          <cell r="EW58" t="str">
            <v>439</v>
          </cell>
          <cell r="EX58">
            <v>640479.87</v>
          </cell>
        </row>
        <row r="59">
          <cell r="Q59" t="str">
            <v>10065</v>
          </cell>
          <cell r="R59">
            <v>41708.839999999997</v>
          </cell>
          <cell r="T59">
            <v>50.95</v>
          </cell>
          <cell r="U59">
            <v>4859.3500000000004</v>
          </cell>
          <cell r="AE59">
            <v>52.8</v>
          </cell>
          <cell r="AJ59">
            <v>6631.66</v>
          </cell>
          <cell r="AL59">
            <v>2522.3200000000002</v>
          </cell>
          <cell r="AN59">
            <v>829.09</v>
          </cell>
          <cell r="AO59">
            <v>151</v>
          </cell>
          <cell r="AR59">
            <v>1922.16</v>
          </cell>
          <cell r="AS59">
            <v>4421.96</v>
          </cell>
          <cell r="AT59">
            <v>748617.26</v>
          </cell>
          <cell r="AU59">
            <v>2209.39</v>
          </cell>
          <cell r="AV59">
            <v>50887.44</v>
          </cell>
          <cell r="AY59">
            <v>840</v>
          </cell>
          <cell r="AZ59">
            <v>17129.11</v>
          </cell>
          <cell r="BC59">
            <v>27074.12</v>
          </cell>
          <cell r="BE59">
            <v>35505.269999999997</v>
          </cell>
          <cell r="BH59">
            <v>32527.67</v>
          </cell>
          <cell r="BI59">
            <v>1519.24</v>
          </cell>
          <cell r="BJ59">
            <v>8766.02</v>
          </cell>
          <cell r="BL59">
            <v>844.96</v>
          </cell>
          <cell r="BM59">
            <v>365707.29</v>
          </cell>
          <cell r="BN59">
            <v>33139.64</v>
          </cell>
          <cell r="BW59">
            <v>61298.3</v>
          </cell>
          <cell r="BZ59">
            <v>68717.3</v>
          </cell>
          <cell r="CE59">
            <v>14308</v>
          </cell>
          <cell r="CH59">
            <v>55143.06</v>
          </cell>
          <cell r="CI59">
            <v>15352.08</v>
          </cell>
          <cell r="CU59">
            <v>19078.98</v>
          </cell>
          <cell r="CV59">
            <v>12128.39</v>
          </cell>
          <cell r="DI59">
            <v>5771.12</v>
          </cell>
          <cell r="DZ59">
            <v>2219.85</v>
          </cell>
          <cell r="EA59">
            <v>6916</v>
          </cell>
          <cell r="ET59">
            <v>1648850.62</v>
          </cell>
          <cell r="EV59" t="str">
            <v>11056</v>
          </cell>
          <cell r="EW59" t="str">
            <v>439</v>
          </cell>
          <cell r="EX59">
            <v>463186.04</v>
          </cell>
        </row>
        <row r="60">
          <cell r="Q60" t="str">
            <v>10070</v>
          </cell>
          <cell r="AA60">
            <v>2435</v>
          </cell>
          <cell r="AE60">
            <v>2176.9899999999998</v>
          </cell>
          <cell r="AJ60">
            <v>11650.13</v>
          </cell>
          <cell r="AK60">
            <v>3731.16</v>
          </cell>
          <cell r="AL60">
            <v>5986.73</v>
          </cell>
          <cell r="AO60">
            <v>10</v>
          </cell>
          <cell r="AP60">
            <v>5187.88</v>
          </cell>
          <cell r="AR60">
            <v>995.5</v>
          </cell>
          <cell r="AS60">
            <v>3155.99</v>
          </cell>
          <cell r="AT60">
            <v>1560208.49</v>
          </cell>
          <cell r="AU60">
            <v>15087.49</v>
          </cell>
          <cell r="AY60">
            <v>19099.060000000001</v>
          </cell>
          <cell r="AZ60">
            <v>129981.18</v>
          </cell>
          <cell r="BC60">
            <v>55576.07</v>
          </cell>
          <cell r="BE60">
            <v>11771.2</v>
          </cell>
          <cell r="BH60">
            <v>69508.179999999993</v>
          </cell>
          <cell r="BJ60">
            <v>18043.810000000001</v>
          </cell>
          <cell r="BL60">
            <v>2262.4</v>
          </cell>
          <cell r="BM60">
            <v>161519.92000000001</v>
          </cell>
          <cell r="BT60">
            <v>732252.99</v>
          </cell>
          <cell r="BU60">
            <v>12670.25</v>
          </cell>
          <cell r="BW60">
            <v>73665.009999999995</v>
          </cell>
          <cell r="BZ60">
            <v>150795</v>
          </cell>
          <cell r="CE60">
            <v>35430.410000000003</v>
          </cell>
          <cell r="CH60">
            <v>97764.88</v>
          </cell>
          <cell r="CI60">
            <v>30046.44</v>
          </cell>
          <cell r="CU60">
            <v>71582.02</v>
          </cell>
          <cell r="CV60">
            <v>7386</v>
          </cell>
          <cell r="DA60">
            <v>22128</v>
          </cell>
          <cell r="DE60">
            <v>33378</v>
          </cell>
          <cell r="DJ60">
            <v>3234.07</v>
          </cell>
          <cell r="DZ60">
            <v>5507.05</v>
          </cell>
          <cell r="EI60">
            <v>17378.599999999999</v>
          </cell>
          <cell r="ET60">
            <v>3371605.8999999994</v>
          </cell>
          <cell r="EV60" t="str">
            <v>12110</v>
          </cell>
          <cell r="EW60" t="str">
            <v>439</v>
          </cell>
          <cell r="EX60">
            <v>658851.56999999995</v>
          </cell>
        </row>
        <row r="61">
          <cell r="Q61" t="str">
            <v>10309</v>
          </cell>
          <cell r="R61">
            <v>288804.03000000003</v>
          </cell>
          <cell r="T61">
            <v>1109.5899999999999</v>
          </cell>
          <cell r="U61">
            <v>6003.12</v>
          </cell>
          <cell r="X61">
            <v>5808.75</v>
          </cell>
          <cell r="AA61">
            <v>10075</v>
          </cell>
          <cell r="AE61">
            <v>446.94</v>
          </cell>
          <cell r="AF61">
            <v>12</v>
          </cell>
          <cell r="AI61">
            <v>769</v>
          </cell>
          <cell r="AJ61">
            <v>50607.69</v>
          </cell>
          <cell r="AL61">
            <v>3344.93</v>
          </cell>
          <cell r="AN61">
            <v>9690.41</v>
          </cell>
          <cell r="AO61">
            <v>855</v>
          </cell>
          <cell r="AP61">
            <v>1510.45</v>
          </cell>
          <cell r="AR61">
            <v>4294.32</v>
          </cell>
          <cell r="AS61">
            <v>953.39</v>
          </cell>
          <cell r="AT61">
            <v>1992833.77</v>
          </cell>
          <cell r="AU61">
            <v>41909.519999999997</v>
          </cell>
          <cell r="AV61">
            <v>199384.64</v>
          </cell>
          <cell r="AZ61">
            <v>182768.39</v>
          </cell>
          <cell r="BB61">
            <v>2031.9</v>
          </cell>
          <cell r="BC61">
            <v>70463.14</v>
          </cell>
          <cell r="BE61">
            <v>26299.69</v>
          </cell>
          <cell r="BH61">
            <v>183020.11</v>
          </cell>
          <cell r="BJ61">
            <v>17583.95</v>
          </cell>
          <cell r="BL61">
            <v>15187.75</v>
          </cell>
          <cell r="BM61">
            <v>184677.13</v>
          </cell>
          <cell r="BN61">
            <v>5550</v>
          </cell>
          <cell r="BQ61">
            <v>243.81</v>
          </cell>
          <cell r="BT61">
            <v>26660.59</v>
          </cell>
          <cell r="BU61">
            <v>656.78</v>
          </cell>
          <cell r="BW61">
            <v>142407.46</v>
          </cell>
          <cell r="BZ61">
            <v>202021</v>
          </cell>
          <cell r="CE61">
            <v>81258.399999999994</v>
          </cell>
          <cell r="CF61">
            <v>1930.37</v>
          </cell>
          <cell r="CH61">
            <v>177920.08</v>
          </cell>
          <cell r="CI61">
            <v>19211.63</v>
          </cell>
          <cell r="CU61">
            <v>109452.94</v>
          </cell>
          <cell r="CV61">
            <v>23687.07</v>
          </cell>
          <cell r="CX61">
            <v>174.24</v>
          </cell>
          <cell r="DH61">
            <v>18652.87</v>
          </cell>
          <cell r="DM61">
            <v>4379.16</v>
          </cell>
          <cell r="DZ61">
            <v>12350.08</v>
          </cell>
          <cell r="ET61">
            <v>4127001.0900000003</v>
          </cell>
          <cell r="EV61" t="str">
            <v>13073</v>
          </cell>
          <cell r="EW61" t="str">
            <v>439</v>
          </cell>
          <cell r="EX61">
            <v>3081023.56</v>
          </cell>
        </row>
        <row r="62">
          <cell r="Q62" t="str">
            <v>11001</v>
          </cell>
          <cell r="R62">
            <v>14293550.84</v>
          </cell>
          <cell r="S62">
            <v>5522.33</v>
          </cell>
          <cell r="AE62">
            <v>64225.05</v>
          </cell>
          <cell r="AJ62">
            <v>750297.7</v>
          </cell>
          <cell r="AK62">
            <v>33485.279999999999</v>
          </cell>
          <cell r="AL62">
            <v>263493.43</v>
          </cell>
          <cell r="AO62">
            <v>12144.36</v>
          </cell>
          <cell r="AP62">
            <v>17663.48</v>
          </cell>
          <cell r="AQ62">
            <v>223588.97</v>
          </cell>
          <cell r="AR62">
            <v>240049.6</v>
          </cell>
          <cell r="AS62">
            <v>307197.49</v>
          </cell>
          <cell r="AT62">
            <v>58592153.829999998</v>
          </cell>
          <cell r="AU62">
            <v>2035830.89</v>
          </cell>
          <cell r="AV62">
            <v>8573948.7599999998</v>
          </cell>
          <cell r="AZ62">
            <v>8048646.4100000001</v>
          </cell>
          <cell r="BB62">
            <v>6036.31</v>
          </cell>
          <cell r="BC62">
            <v>3625310.75</v>
          </cell>
          <cell r="BE62">
            <v>759847.46</v>
          </cell>
          <cell r="BG62">
            <v>4319379.6399999997</v>
          </cell>
          <cell r="BH62">
            <v>4399015.67</v>
          </cell>
          <cell r="BI62">
            <v>120932.45</v>
          </cell>
          <cell r="BJ62">
            <v>202494.23</v>
          </cell>
          <cell r="BL62">
            <v>176308.88</v>
          </cell>
          <cell r="BM62">
            <v>3035844.96</v>
          </cell>
          <cell r="BZ62">
            <v>5728490</v>
          </cell>
          <cell r="CE62">
            <v>2440817.44</v>
          </cell>
          <cell r="CF62">
            <v>125824.39</v>
          </cell>
          <cell r="CH62">
            <v>3234047.08</v>
          </cell>
          <cell r="CI62">
            <v>782579.5</v>
          </cell>
          <cell r="CJ62">
            <v>408277.55</v>
          </cell>
          <cell r="CO62">
            <v>572771.85</v>
          </cell>
          <cell r="CT62">
            <v>66976.05</v>
          </cell>
          <cell r="CU62">
            <v>3834059.78</v>
          </cell>
          <cell r="DG62">
            <v>241100.27</v>
          </cell>
          <cell r="DI62">
            <v>174114.03</v>
          </cell>
          <cell r="DJ62">
            <v>105221.33</v>
          </cell>
          <cell r="DZ62">
            <v>285049.78000000003</v>
          </cell>
          <cell r="EB62">
            <v>184690</v>
          </cell>
          <cell r="EI62">
            <v>53051.27</v>
          </cell>
          <cell r="ET62">
            <v>128344039.08999997</v>
          </cell>
          <cell r="EV62" t="str">
            <v>13144</v>
          </cell>
          <cell r="EW62" t="str">
            <v>439</v>
          </cell>
          <cell r="EX62">
            <v>2479020.62</v>
          </cell>
        </row>
        <row r="63">
          <cell r="Q63" t="str">
            <v>11051</v>
          </cell>
          <cell r="R63">
            <v>1546275.47</v>
          </cell>
          <cell r="X63">
            <v>36054</v>
          </cell>
          <cell r="AE63">
            <v>9151.18</v>
          </cell>
          <cell r="AI63">
            <v>16044.6</v>
          </cell>
          <cell r="AJ63">
            <v>104332.04</v>
          </cell>
          <cell r="AL63">
            <v>11320.8</v>
          </cell>
          <cell r="AN63">
            <v>6645</v>
          </cell>
          <cell r="AO63">
            <v>3572.54</v>
          </cell>
          <cell r="AP63">
            <v>367.2</v>
          </cell>
          <cell r="AQ63">
            <v>1000</v>
          </cell>
          <cell r="AR63">
            <v>88968.320000000007</v>
          </cell>
          <cell r="AS63">
            <v>39451.79</v>
          </cell>
          <cell r="AT63">
            <v>8430702.7599999998</v>
          </cell>
          <cell r="AU63">
            <v>228007.44</v>
          </cell>
          <cell r="AV63">
            <v>1327122.1200000001</v>
          </cell>
          <cell r="AZ63">
            <v>1180598.24</v>
          </cell>
          <cell r="BB63">
            <v>8364.42</v>
          </cell>
          <cell r="BC63">
            <v>569314.65</v>
          </cell>
          <cell r="BD63">
            <v>108588.39</v>
          </cell>
          <cell r="BE63">
            <v>23336.93</v>
          </cell>
          <cell r="BG63">
            <v>606723.75</v>
          </cell>
          <cell r="BH63">
            <v>614608.09</v>
          </cell>
          <cell r="BJ63">
            <v>41036.910000000003</v>
          </cell>
          <cell r="BL63">
            <v>29994.65</v>
          </cell>
          <cell r="BM63">
            <v>1102731.1000000001</v>
          </cell>
          <cell r="BS63">
            <v>95028.24</v>
          </cell>
          <cell r="BZ63">
            <v>778200</v>
          </cell>
          <cell r="CE63">
            <v>361930</v>
          </cell>
          <cell r="CF63">
            <v>17736</v>
          </cell>
          <cell r="CH63">
            <v>609213.69999999995</v>
          </cell>
          <cell r="CI63">
            <v>95498.05</v>
          </cell>
          <cell r="CJ63">
            <v>121330.22</v>
          </cell>
          <cell r="CK63">
            <v>254000</v>
          </cell>
          <cell r="CL63">
            <v>13092</v>
          </cell>
          <cell r="CO63">
            <v>89641.85</v>
          </cell>
          <cell r="CU63">
            <v>671927.65</v>
          </cell>
          <cell r="DI63">
            <v>61996.97</v>
          </cell>
          <cell r="DJ63">
            <v>6779.44</v>
          </cell>
          <cell r="DZ63">
            <v>61557.99</v>
          </cell>
          <cell r="EH63">
            <v>2639</v>
          </cell>
          <cell r="ET63">
            <v>19374883.499999996</v>
          </cell>
          <cell r="EV63" t="str">
            <v>13146</v>
          </cell>
          <cell r="EW63" t="str">
            <v>439</v>
          </cell>
          <cell r="EX63">
            <v>1832790.75</v>
          </cell>
        </row>
        <row r="64">
          <cell r="Q64" t="str">
            <v>11054</v>
          </cell>
          <cell r="AL64">
            <v>10178.48</v>
          </cell>
          <cell r="AR64">
            <v>2053.94</v>
          </cell>
          <cell r="AT64">
            <v>187873.16</v>
          </cell>
          <cell r="BH64">
            <v>3962.07</v>
          </cell>
          <cell r="BJ64">
            <v>432.33</v>
          </cell>
          <cell r="BM64">
            <v>68585.460000000006</v>
          </cell>
          <cell r="BZ64">
            <v>17830</v>
          </cell>
          <cell r="CV64">
            <v>27044.32</v>
          </cell>
          <cell r="ET64">
            <v>317959.76</v>
          </cell>
          <cell r="EV64" t="str">
            <v>13151</v>
          </cell>
          <cell r="EW64" t="str">
            <v>439</v>
          </cell>
          <cell r="EX64">
            <v>471354.58</v>
          </cell>
        </row>
        <row r="65">
          <cell r="Q65" t="str">
            <v>11056</v>
          </cell>
          <cell r="R65">
            <v>147613.85</v>
          </cell>
          <cell r="W65">
            <v>56.41</v>
          </cell>
          <cell r="AE65">
            <v>2925.5</v>
          </cell>
          <cell r="AI65">
            <v>1678.41</v>
          </cell>
          <cell r="AJ65">
            <v>11633.55</v>
          </cell>
          <cell r="AL65">
            <v>3.18</v>
          </cell>
          <cell r="AO65">
            <v>40.93</v>
          </cell>
          <cell r="AP65">
            <v>13112.5</v>
          </cell>
          <cell r="AS65">
            <v>3370.16</v>
          </cell>
          <cell r="AT65">
            <v>1314550.1399999999</v>
          </cell>
          <cell r="AU65">
            <v>1690.62</v>
          </cell>
          <cell r="AV65">
            <v>161342.92000000001</v>
          </cell>
          <cell r="AZ65">
            <v>21405.15</v>
          </cell>
          <cell r="BC65">
            <v>12455.19</v>
          </cell>
          <cell r="BH65">
            <v>21741.23</v>
          </cell>
          <cell r="BJ65">
            <v>18655.93</v>
          </cell>
          <cell r="BL65">
            <v>723.05</v>
          </cell>
          <cell r="BM65">
            <v>99393.76</v>
          </cell>
          <cell r="BV65">
            <v>73.56</v>
          </cell>
          <cell r="BZ65">
            <v>124703</v>
          </cell>
          <cell r="CE65">
            <v>9369</v>
          </cell>
          <cell r="CF65">
            <v>1193.73</v>
          </cell>
          <cell r="CH65">
            <v>26259</v>
          </cell>
          <cell r="CI65">
            <v>7241</v>
          </cell>
          <cell r="CU65">
            <v>19492.150000000001</v>
          </cell>
          <cell r="DA65">
            <v>10641.14</v>
          </cell>
          <cell r="DI65">
            <v>11545.18</v>
          </cell>
          <cell r="DZ65">
            <v>2370.37</v>
          </cell>
          <cell r="EH65">
            <v>5898.52</v>
          </cell>
          <cell r="ES65">
            <v>3011.48</v>
          </cell>
          <cell r="ET65">
            <v>2054190.6099999996</v>
          </cell>
          <cell r="EV65" t="str">
            <v>13156</v>
          </cell>
          <cell r="EW65" t="str">
            <v>439</v>
          </cell>
          <cell r="EX65">
            <v>412680.73</v>
          </cell>
        </row>
        <row r="66">
          <cell r="Q66" t="str">
            <v>12110</v>
          </cell>
          <cell r="R66">
            <v>512183.28</v>
          </cell>
          <cell r="U66">
            <v>13612.96</v>
          </cell>
          <cell r="W66">
            <v>307.11</v>
          </cell>
          <cell r="AA66">
            <v>4780</v>
          </cell>
          <cell r="AB66">
            <v>300</v>
          </cell>
          <cell r="AE66">
            <v>633.83000000000004</v>
          </cell>
          <cell r="AF66">
            <v>1051.57</v>
          </cell>
          <cell r="AJ66">
            <v>52372.5</v>
          </cell>
          <cell r="AK66">
            <v>7193.57</v>
          </cell>
          <cell r="AL66">
            <v>4163.3</v>
          </cell>
          <cell r="AN66">
            <v>47700</v>
          </cell>
          <cell r="AO66">
            <v>1099.93</v>
          </cell>
          <cell r="AP66">
            <v>4226.53</v>
          </cell>
          <cell r="AR66">
            <v>14962.49</v>
          </cell>
          <cell r="AS66">
            <v>8728.61</v>
          </cell>
          <cell r="AT66">
            <v>1928475.02</v>
          </cell>
          <cell r="AU66">
            <v>52059.14</v>
          </cell>
          <cell r="AV66">
            <v>235521.4</v>
          </cell>
          <cell r="AZ66">
            <v>225674.13</v>
          </cell>
          <cell r="BB66">
            <v>5110.16</v>
          </cell>
          <cell r="BC66">
            <v>52742.95</v>
          </cell>
          <cell r="BE66">
            <v>24299.43</v>
          </cell>
          <cell r="BG66">
            <v>3961.14</v>
          </cell>
          <cell r="BH66">
            <v>124325.18</v>
          </cell>
          <cell r="BI66">
            <v>2995.54</v>
          </cell>
          <cell r="BJ66">
            <v>19083.439999999999</v>
          </cell>
          <cell r="BL66">
            <v>9198.24</v>
          </cell>
          <cell r="BM66">
            <v>276438.23</v>
          </cell>
          <cell r="BW66">
            <v>95555.64</v>
          </cell>
          <cell r="BZ66">
            <v>195313</v>
          </cell>
          <cell r="CE66">
            <v>79324</v>
          </cell>
          <cell r="CF66">
            <v>2689</v>
          </cell>
          <cell r="CH66">
            <v>76289.789999999994</v>
          </cell>
          <cell r="CI66">
            <v>176532.14</v>
          </cell>
          <cell r="CU66">
            <v>66081.42</v>
          </cell>
          <cell r="DJ66">
            <v>17626.12</v>
          </cell>
          <cell r="DZ66">
            <v>10228.370000000001</v>
          </cell>
          <cell r="ET66">
            <v>4352839.1600000011</v>
          </cell>
          <cell r="EV66" t="str">
            <v>13160</v>
          </cell>
          <cell r="EW66" t="str">
            <v>439</v>
          </cell>
          <cell r="EX66">
            <v>2217206.09</v>
          </cell>
        </row>
        <row r="67">
          <cell r="Q67" t="str">
            <v>13073</v>
          </cell>
          <cell r="R67">
            <v>1149712.56</v>
          </cell>
          <cell r="AE67">
            <v>9364.2800000000007</v>
          </cell>
          <cell r="AJ67">
            <v>54958.080000000002</v>
          </cell>
          <cell r="AK67">
            <v>31267.73</v>
          </cell>
          <cell r="AL67">
            <v>87926.17</v>
          </cell>
          <cell r="AO67">
            <v>1264.76</v>
          </cell>
          <cell r="AP67">
            <v>8021.1</v>
          </cell>
          <cell r="AR67">
            <v>5810.79</v>
          </cell>
          <cell r="AS67">
            <v>57423.72</v>
          </cell>
          <cell r="AT67">
            <v>8591237.9100000001</v>
          </cell>
          <cell r="AU67">
            <v>165673.39000000001</v>
          </cell>
          <cell r="AV67">
            <v>1592545.44</v>
          </cell>
          <cell r="AZ67">
            <v>767314.27</v>
          </cell>
          <cell r="BB67">
            <v>8001.14</v>
          </cell>
          <cell r="BC67">
            <v>757002.07</v>
          </cell>
          <cell r="BE67">
            <v>47705.85</v>
          </cell>
          <cell r="BG67">
            <v>1043986.64</v>
          </cell>
          <cell r="BH67">
            <v>617026.17000000004</v>
          </cell>
          <cell r="BI67">
            <v>16773.59</v>
          </cell>
          <cell r="BJ67">
            <v>32830.15</v>
          </cell>
          <cell r="BL67">
            <v>23919.08</v>
          </cell>
          <cell r="BM67">
            <v>412603.68</v>
          </cell>
          <cell r="BN67">
            <v>5678.78</v>
          </cell>
          <cell r="BQ67">
            <v>202101.84</v>
          </cell>
          <cell r="BS67">
            <v>390700.42</v>
          </cell>
          <cell r="BZ67">
            <v>781895</v>
          </cell>
          <cell r="CE67">
            <v>368642.19</v>
          </cell>
          <cell r="CF67">
            <v>16871.240000000002</v>
          </cell>
          <cell r="CH67">
            <v>609605.36</v>
          </cell>
          <cell r="CI67">
            <v>224264.02</v>
          </cell>
          <cell r="CJ67">
            <v>347446.2</v>
          </cell>
          <cell r="CK67">
            <v>141004.37</v>
          </cell>
          <cell r="CO67">
            <v>279714.01</v>
          </cell>
          <cell r="CT67">
            <v>25475.119999999999</v>
          </cell>
          <cell r="CU67">
            <v>864265.58</v>
          </cell>
          <cell r="CV67">
            <v>51040.83</v>
          </cell>
          <cell r="DH67">
            <v>14334</v>
          </cell>
          <cell r="DI67">
            <v>160869.93</v>
          </cell>
          <cell r="ET67">
            <v>19966277.459999997</v>
          </cell>
          <cell r="EV67" t="str">
            <v>13161</v>
          </cell>
          <cell r="EW67" t="str">
            <v>439</v>
          </cell>
          <cell r="EX67">
            <v>5230179.8099999996</v>
          </cell>
        </row>
        <row r="68">
          <cell r="Q68" t="str">
            <v>13144</v>
          </cell>
          <cell r="R68">
            <v>2891482.16</v>
          </cell>
          <cell r="AE68">
            <v>958.69</v>
          </cell>
          <cell r="AJ68">
            <v>164662.99</v>
          </cell>
          <cell r="AL68">
            <v>71611.09</v>
          </cell>
          <cell r="AN68">
            <v>5472.48</v>
          </cell>
          <cell r="AO68">
            <v>1117.26</v>
          </cell>
          <cell r="AP68">
            <v>16533.88</v>
          </cell>
          <cell r="AQ68">
            <v>5239.25</v>
          </cell>
          <cell r="AR68">
            <v>11975.37</v>
          </cell>
          <cell r="AT68">
            <v>11180034.140000001</v>
          </cell>
          <cell r="AU68">
            <v>217524.05</v>
          </cell>
          <cell r="AV68">
            <v>1275442.6000000001</v>
          </cell>
          <cell r="AY68">
            <v>35968.15</v>
          </cell>
          <cell r="AZ68">
            <v>1273308.3899999999</v>
          </cell>
          <cell r="BC68">
            <v>824758.64</v>
          </cell>
          <cell r="BE68">
            <v>93550.64</v>
          </cell>
          <cell r="BG68">
            <v>755040.43</v>
          </cell>
          <cell r="BH68">
            <v>814492.02</v>
          </cell>
          <cell r="BI68">
            <v>21919.82</v>
          </cell>
          <cell r="BJ68">
            <v>48795.29</v>
          </cell>
          <cell r="BL68">
            <v>38635.99</v>
          </cell>
          <cell r="BM68">
            <v>822605.71</v>
          </cell>
          <cell r="BS68">
            <v>2460</v>
          </cell>
          <cell r="BZ68">
            <v>1032700</v>
          </cell>
          <cell r="CD68">
            <v>97901.57</v>
          </cell>
          <cell r="CE68">
            <v>454373.28</v>
          </cell>
          <cell r="CF68">
            <v>19081.490000000002</v>
          </cell>
          <cell r="CH68">
            <v>695249.06</v>
          </cell>
          <cell r="CI68">
            <v>117744.75</v>
          </cell>
          <cell r="CJ68">
            <v>232500.28</v>
          </cell>
          <cell r="CK68">
            <v>750407.77</v>
          </cell>
          <cell r="CO68">
            <v>123005.15</v>
          </cell>
          <cell r="CU68">
            <v>935238.59</v>
          </cell>
          <cell r="DH68">
            <v>99092.7</v>
          </cell>
          <cell r="EP68">
            <v>410</v>
          </cell>
          <cell r="ET68">
            <v>25131293.679999996</v>
          </cell>
          <cell r="EV68" t="str">
            <v>13165</v>
          </cell>
          <cell r="EW68" t="str">
            <v>439</v>
          </cell>
          <cell r="EX68">
            <v>2141104.0299999998</v>
          </cell>
        </row>
        <row r="69">
          <cell r="Q69" t="str">
            <v>13146</v>
          </cell>
          <cell r="R69">
            <v>863820.19</v>
          </cell>
          <cell r="AA69">
            <v>8600</v>
          </cell>
          <cell r="AE69">
            <v>3715.25</v>
          </cell>
          <cell r="AJ69">
            <v>48200.1</v>
          </cell>
          <cell r="AL69">
            <v>52610.83</v>
          </cell>
          <cell r="AN69">
            <v>1344.74</v>
          </cell>
          <cell r="AO69">
            <v>1325.78</v>
          </cell>
          <cell r="AP69">
            <v>2350</v>
          </cell>
          <cell r="AR69">
            <v>13182.16</v>
          </cell>
          <cell r="AT69">
            <v>4397517.55</v>
          </cell>
          <cell r="AU69">
            <v>127619.16</v>
          </cell>
          <cell r="AV69">
            <v>700823.72</v>
          </cell>
          <cell r="AZ69">
            <v>565271.73</v>
          </cell>
          <cell r="BC69">
            <v>296838.40000000002</v>
          </cell>
          <cell r="BE69">
            <v>127732.41</v>
          </cell>
          <cell r="BG69">
            <v>265324.07</v>
          </cell>
          <cell r="BH69">
            <v>323521.31</v>
          </cell>
          <cell r="BJ69">
            <v>25256.82</v>
          </cell>
          <cell r="BL69">
            <v>39438.57</v>
          </cell>
          <cell r="BM69">
            <v>189243.85</v>
          </cell>
          <cell r="BS69">
            <v>711.01</v>
          </cell>
          <cell r="BX69">
            <v>541.59</v>
          </cell>
          <cell r="BZ69">
            <v>401230.05</v>
          </cell>
          <cell r="CD69">
            <v>19266.919999999998</v>
          </cell>
          <cell r="CE69">
            <v>193471.09</v>
          </cell>
          <cell r="CF69">
            <v>11055</v>
          </cell>
          <cell r="CH69">
            <v>324994.93</v>
          </cell>
          <cell r="CI69">
            <v>61312.43</v>
          </cell>
          <cell r="CJ69">
            <v>74989.09</v>
          </cell>
          <cell r="CK69">
            <v>128787.94</v>
          </cell>
          <cell r="CO69">
            <v>34229.46</v>
          </cell>
          <cell r="CU69">
            <v>404894.66</v>
          </cell>
          <cell r="DH69">
            <v>141971.91</v>
          </cell>
          <cell r="DI69">
            <v>42994.39</v>
          </cell>
          <cell r="DZ69">
            <v>28678.13</v>
          </cell>
          <cell r="ET69">
            <v>9922865.2400000002</v>
          </cell>
          <cell r="EV69" t="str">
            <v>13167</v>
          </cell>
          <cell r="EW69" t="str">
            <v>439</v>
          </cell>
          <cell r="EX69">
            <v>399142.93</v>
          </cell>
        </row>
        <row r="70">
          <cell r="Q70" t="str">
            <v>13151</v>
          </cell>
          <cell r="R70">
            <v>378417.84</v>
          </cell>
          <cell r="AA70">
            <v>3600</v>
          </cell>
          <cell r="AE70">
            <v>30.25</v>
          </cell>
          <cell r="AJ70">
            <v>33207.35</v>
          </cell>
          <cell r="AL70">
            <v>14306.5</v>
          </cell>
          <cell r="AN70">
            <v>210</v>
          </cell>
          <cell r="AO70">
            <v>25</v>
          </cell>
          <cell r="AP70">
            <v>695</v>
          </cell>
          <cell r="AQ70">
            <v>53.93</v>
          </cell>
          <cell r="AR70">
            <v>13441.53</v>
          </cell>
          <cell r="AT70">
            <v>1409116.53</v>
          </cell>
          <cell r="AU70">
            <v>11129.25</v>
          </cell>
          <cell r="AV70">
            <v>88146.07</v>
          </cell>
          <cell r="AZ70">
            <v>89838.12</v>
          </cell>
          <cell r="BC70">
            <v>14477.33</v>
          </cell>
          <cell r="BH70">
            <v>59370.15</v>
          </cell>
          <cell r="BJ70">
            <v>11660.4</v>
          </cell>
          <cell r="BL70">
            <v>1885.33</v>
          </cell>
          <cell r="BM70">
            <v>256054</v>
          </cell>
          <cell r="BS70">
            <v>347.78</v>
          </cell>
          <cell r="BZ70">
            <v>133878</v>
          </cell>
          <cell r="CE70">
            <v>38204</v>
          </cell>
          <cell r="CF70">
            <v>2363</v>
          </cell>
          <cell r="CH70">
            <v>63586.97</v>
          </cell>
          <cell r="CI70">
            <v>31194</v>
          </cell>
          <cell r="CU70">
            <v>30773.98</v>
          </cell>
          <cell r="DI70">
            <v>8006.81</v>
          </cell>
          <cell r="DJ70">
            <v>4156.76</v>
          </cell>
          <cell r="EA70">
            <v>161992.75</v>
          </cell>
          <cell r="EB70">
            <v>3753.42</v>
          </cell>
          <cell r="EP70">
            <v>3637.42</v>
          </cell>
          <cell r="ET70">
            <v>2867559.4699999997</v>
          </cell>
          <cell r="EV70" t="str">
            <v>13301</v>
          </cell>
          <cell r="EW70" t="str">
            <v>439</v>
          </cell>
          <cell r="EX70">
            <v>324573.18</v>
          </cell>
        </row>
        <row r="71">
          <cell r="Q71" t="str">
            <v>13156</v>
          </cell>
          <cell r="R71">
            <v>486388.31</v>
          </cell>
          <cell r="AA71">
            <v>6850</v>
          </cell>
          <cell r="AE71">
            <v>675.28</v>
          </cell>
          <cell r="AF71">
            <v>630</v>
          </cell>
          <cell r="AJ71">
            <v>14438.2</v>
          </cell>
          <cell r="AK71">
            <v>8251.65</v>
          </cell>
          <cell r="AL71">
            <v>8786.67</v>
          </cell>
          <cell r="AN71">
            <v>2214.08</v>
          </cell>
          <cell r="AO71">
            <v>470.95</v>
          </cell>
          <cell r="AP71">
            <v>1925</v>
          </cell>
          <cell r="AQ71">
            <v>6143.46</v>
          </cell>
          <cell r="AR71">
            <v>10578.85</v>
          </cell>
          <cell r="AT71">
            <v>2556019.29</v>
          </cell>
          <cell r="AU71">
            <v>40037.629999999997</v>
          </cell>
          <cell r="AV71">
            <v>407345.64</v>
          </cell>
          <cell r="AZ71">
            <v>219027.03</v>
          </cell>
          <cell r="BC71">
            <v>144424.20000000001</v>
          </cell>
          <cell r="BE71">
            <v>21800</v>
          </cell>
          <cell r="BG71">
            <v>83880.320000000007</v>
          </cell>
          <cell r="BH71">
            <v>169738.53</v>
          </cell>
          <cell r="BI71">
            <v>3492.99</v>
          </cell>
          <cell r="BJ71">
            <v>25156.52</v>
          </cell>
          <cell r="BL71">
            <v>11080.16</v>
          </cell>
          <cell r="BM71">
            <v>206903.23</v>
          </cell>
          <cell r="BS71">
            <v>31.05</v>
          </cell>
          <cell r="BZ71">
            <v>238955</v>
          </cell>
          <cell r="CE71">
            <v>95216</v>
          </cell>
          <cell r="CF71">
            <v>10807</v>
          </cell>
          <cell r="CH71">
            <v>352646.72</v>
          </cell>
          <cell r="CI71">
            <v>59310</v>
          </cell>
          <cell r="CK71">
            <v>129000</v>
          </cell>
          <cell r="CO71">
            <v>9741.9500000000007</v>
          </cell>
          <cell r="CU71">
            <v>193988.73</v>
          </cell>
          <cell r="DI71">
            <v>15434.36</v>
          </cell>
          <cell r="DZ71">
            <v>18799.12</v>
          </cell>
          <cell r="ET71">
            <v>5560187.9200000009</v>
          </cell>
          <cell r="EV71" t="str">
            <v>14005</v>
          </cell>
          <cell r="EW71" t="str">
            <v>439</v>
          </cell>
          <cell r="EX71">
            <v>2555594.41</v>
          </cell>
        </row>
        <row r="72">
          <cell r="Q72" t="str">
            <v>13160</v>
          </cell>
          <cell r="R72">
            <v>922683.11</v>
          </cell>
          <cell r="AA72">
            <v>19473.75</v>
          </cell>
          <cell r="AE72">
            <v>3568.5</v>
          </cell>
          <cell r="AJ72">
            <v>72741.240000000005</v>
          </cell>
          <cell r="AL72">
            <v>78855.360000000001</v>
          </cell>
          <cell r="AN72">
            <v>50</v>
          </cell>
          <cell r="AO72">
            <v>545.25</v>
          </cell>
          <cell r="AP72">
            <v>730</v>
          </cell>
          <cell r="AQ72">
            <v>115380.15</v>
          </cell>
          <cell r="AR72">
            <v>64352.87</v>
          </cell>
          <cell r="AS72">
            <v>10583.73</v>
          </cell>
          <cell r="AT72">
            <v>6248680.5499999998</v>
          </cell>
          <cell r="AU72">
            <v>194640.28</v>
          </cell>
          <cell r="AV72">
            <v>1062124.08</v>
          </cell>
          <cell r="AX72">
            <v>7644.49</v>
          </cell>
          <cell r="AZ72">
            <v>738214.39</v>
          </cell>
          <cell r="BC72">
            <v>477426.47</v>
          </cell>
          <cell r="BE72">
            <v>18529.89</v>
          </cell>
          <cell r="BG72">
            <v>488916.86</v>
          </cell>
          <cell r="BH72">
            <v>281420.49</v>
          </cell>
          <cell r="BI72">
            <v>9234.16</v>
          </cell>
          <cell r="BJ72">
            <v>29730.18</v>
          </cell>
          <cell r="BL72">
            <v>18814.36</v>
          </cell>
          <cell r="BM72">
            <v>489207.93</v>
          </cell>
          <cell r="BX72">
            <v>3906.32</v>
          </cell>
          <cell r="BZ72">
            <v>586319</v>
          </cell>
          <cell r="CD72">
            <v>26329.89</v>
          </cell>
          <cell r="CE72">
            <v>220258.65</v>
          </cell>
          <cell r="CF72">
            <v>17373.759999999998</v>
          </cell>
          <cell r="CH72">
            <v>502890.88</v>
          </cell>
          <cell r="CI72">
            <v>220164.76</v>
          </cell>
          <cell r="CJ72">
            <v>147755.97</v>
          </cell>
          <cell r="CK72">
            <v>92970.55</v>
          </cell>
          <cell r="CO72">
            <v>51674.63</v>
          </cell>
          <cell r="CU72">
            <v>514149.13</v>
          </cell>
          <cell r="ET72">
            <v>13737341.630000006</v>
          </cell>
          <cell r="EV72" t="str">
            <v>14028</v>
          </cell>
          <cell r="EW72" t="str">
            <v>439</v>
          </cell>
          <cell r="EX72">
            <v>1634585.35</v>
          </cell>
        </row>
        <row r="73">
          <cell r="Q73" t="str">
            <v>13161</v>
          </cell>
          <cell r="R73">
            <v>8087782.1900000004</v>
          </cell>
          <cell r="X73">
            <v>15587.25</v>
          </cell>
          <cell r="AC73">
            <v>31087.25</v>
          </cell>
          <cell r="AD73">
            <v>5365</v>
          </cell>
          <cell r="AE73">
            <v>39399.839999999997</v>
          </cell>
          <cell r="AJ73">
            <v>777126.8</v>
          </cell>
          <cell r="AL73">
            <v>140747.65</v>
          </cell>
          <cell r="AN73">
            <v>32909.449999999997</v>
          </cell>
          <cell r="AP73">
            <v>20399</v>
          </cell>
          <cell r="AQ73">
            <v>7184.89</v>
          </cell>
          <cell r="AR73">
            <v>144240.51999999999</v>
          </cell>
          <cell r="AT73">
            <v>33556715.75</v>
          </cell>
          <cell r="AU73">
            <v>870044.38</v>
          </cell>
          <cell r="AV73">
            <v>3975372</v>
          </cell>
          <cell r="AY73">
            <v>3214.8</v>
          </cell>
          <cell r="AZ73">
            <v>4592291.66</v>
          </cell>
          <cell r="BC73">
            <v>1493259.45</v>
          </cell>
          <cell r="BE73">
            <v>476992.72</v>
          </cell>
          <cell r="BF73">
            <v>23557.91</v>
          </cell>
          <cell r="BG73">
            <v>531425.9</v>
          </cell>
          <cell r="BH73">
            <v>2241457.75</v>
          </cell>
          <cell r="BI73">
            <v>66349.69</v>
          </cell>
          <cell r="BJ73">
            <v>126534.25</v>
          </cell>
          <cell r="BL73">
            <v>93558.46</v>
          </cell>
          <cell r="BM73">
            <v>1964481.87</v>
          </cell>
          <cell r="BS73">
            <v>2038.02</v>
          </cell>
          <cell r="BX73">
            <v>21280.48</v>
          </cell>
          <cell r="BZ73">
            <v>3236066</v>
          </cell>
          <cell r="CD73">
            <v>220277.11</v>
          </cell>
          <cell r="CE73">
            <v>1410516</v>
          </cell>
          <cell r="CF73">
            <v>64476.74</v>
          </cell>
          <cell r="CH73">
            <v>1710338.71</v>
          </cell>
          <cell r="CI73">
            <v>904745.89</v>
          </cell>
          <cell r="CJ73">
            <v>238996.05</v>
          </cell>
          <cell r="CO73">
            <v>95061.38</v>
          </cell>
          <cell r="CT73">
            <v>20996.39</v>
          </cell>
          <cell r="CU73">
            <v>1874710.01</v>
          </cell>
          <cell r="DZ73">
            <v>170179.58</v>
          </cell>
          <cell r="EC73">
            <v>261638.09</v>
          </cell>
          <cell r="EI73">
            <v>581.99</v>
          </cell>
          <cell r="EN73">
            <v>35286.449999999997</v>
          </cell>
          <cell r="ET73">
            <v>69584275.320000008</v>
          </cell>
          <cell r="EV73" t="str">
            <v>14064</v>
          </cell>
          <cell r="EW73" t="str">
            <v>439</v>
          </cell>
          <cell r="EX73">
            <v>336219.7</v>
          </cell>
        </row>
        <row r="74">
          <cell r="Q74" t="str">
            <v>13165</v>
          </cell>
          <cell r="R74">
            <v>2609130.9300000002</v>
          </cell>
          <cell r="X74">
            <v>11235.5</v>
          </cell>
          <cell r="AA74">
            <v>33287</v>
          </cell>
          <cell r="AE74">
            <v>13855.54</v>
          </cell>
          <cell r="AJ74">
            <v>201404.35</v>
          </cell>
          <cell r="AL74">
            <v>36729.49</v>
          </cell>
          <cell r="AN74">
            <v>27693.040000000001</v>
          </cell>
          <cell r="AO74">
            <v>2555.88</v>
          </cell>
          <cell r="AP74">
            <v>2249</v>
          </cell>
          <cell r="AQ74">
            <v>5746.8</v>
          </cell>
          <cell r="AR74">
            <v>23307.06</v>
          </cell>
          <cell r="AT74">
            <v>10110331.9</v>
          </cell>
          <cell r="AU74">
            <v>233657.78</v>
          </cell>
          <cell r="AV74">
            <v>1390079.96</v>
          </cell>
          <cell r="AZ74">
            <v>1476829.34</v>
          </cell>
          <cell r="BC74">
            <v>374184.34</v>
          </cell>
          <cell r="BD74">
            <v>150425.54999999999</v>
          </cell>
          <cell r="BE74">
            <v>54796.73</v>
          </cell>
          <cell r="BG74">
            <v>145495.04999999999</v>
          </cell>
          <cell r="BH74">
            <v>773699.9</v>
          </cell>
          <cell r="BI74">
            <v>16223.27</v>
          </cell>
          <cell r="BJ74">
            <v>48491.38</v>
          </cell>
          <cell r="BL74">
            <v>38178.980000000003</v>
          </cell>
          <cell r="BM74">
            <v>594593.23</v>
          </cell>
          <cell r="BN74">
            <v>47580.51</v>
          </cell>
          <cell r="BS74">
            <v>141.55000000000001</v>
          </cell>
          <cell r="BZ74">
            <v>986480</v>
          </cell>
          <cell r="CD74">
            <v>7838.56</v>
          </cell>
          <cell r="CE74">
            <v>433862.62</v>
          </cell>
          <cell r="CF74">
            <v>19292.259999999998</v>
          </cell>
          <cell r="CH74">
            <v>505586.25</v>
          </cell>
          <cell r="CI74">
            <v>91245.2</v>
          </cell>
          <cell r="CJ74">
            <v>31192.33</v>
          </cell>
          <cell r="CO74">
            <v>43273.35</v>
          </cell>
          <cell r="CT74">
            <v>13854.5</v>
          </cell>
          <cell r="CU74">
            <v>465375.64</v>
          </cell>
          <cell r="DZ74">
            <v>55641.43</v>
          </cell>
          <cell r="EA74">
            <v>4353.6499999999996</v>
          </cell>
          <cell r="EF74">
            <v>152.5</v>
          </cell>
          <cell r="EI74">
            <v>54565.56</v>
          </cell>
          <cell r="EL74">
            <v>23605.66</v>
          </cell>
          <cell r="EM74">
            <v>10383.26</v>
          </cell>
          <cell r="EN74">
            <v>1243.17</v>
          </cell>
          <cell r="ET74">
            <v>21169850.000000004</v>
          </cell>
          <cell r="EV74" t="str">
            <v>14065</v>
          </cell>
          <cell r="EW74" t="str">
            <v>439</v>
          </cell>
          <cell r="EX74">
            <v>326692.51</v>
          </cell>
        </row>
        <row r="75">
          <cell r="Q75" t="str">
            <v>13167</v>
          </cell>
          <cell r="R75">
            <v>184168.49</v>
          </cell>
          <cell r="X75">
            <v>217</v>
          </cell>
          <cell r="AA75">
            <v>1735</v>
          </cell>
          <cell r="AE75">
            <v>1649.75</v>
          </cell>
          <cell r="AJ75">
            <v>34386.74</v>
          </cell>
          <cell r="AN75">
            <v>366.8</v>
          </cell>
          <cell r="AO75">
            <v>3132.35</v>
          </cell>
          <cell r="AP75">
            <v>350</v>
          </cell>
          <cell r="AQ75">
            <v>2178.67</v>
          </cell>
          <cell r="AR75">
            <v>298.14999999999998</v>
          </cell>
          <cell r="AT75">
            <v>1371748.37</v>
          </cell>
          <cell r="AU75">
            <v>6586.18</v>
          </cell>
          <cell r="AV75">
            <v>194229.76000000001</v>
          </cell>
          <cell r="AZ75">
            <v>68918.28</v>
          </cell>
          <cell r="BB75">
            <v>2336.34</v>
          </cell>
          <cell r="BC75">
            <v>17139.580000000002</v>
          </cell>
          <cell r="BE75">
            <v>5910</v>
          </cell>
          <cell r="BH75">
            <v>44048.480000000003</v>
          </cell>
          <cell r="BJ75">
            <v>18491.82</v>
          </cell>
          <cell r="BL75">
            <v>1776.27</v>
          </cell>
          <cell r="BM75">
            <v>179932.48</v>
          </cell>
          <cell r="BS75">
            <v>83.95</v>
          </cell>
          <cell r="BZ75">
            <v>130496</v>
          </cell>
          <cell r="CE75">
            <v>24791</v>
          </cell>
          <cell r="CF75">
            <v>11227</v>
          </cell>
          <cell r="CH75">
            <v>34066.199999999997</v>
          </cell>
          <cell r="CI75">
            <v>8008</v>
          </cell>
          <cell r="CU75">
            <v>34291.32</v>
          </cell>
          <cell r="DA75">
            <v>22319</v>
          </cell>
          <cell r="DZ75">
            <v>4556.8100000000004</v>
          </cell>
          <cell r="EI75">
            <v>41196.94</v>
          </cell>
          <cell r="ET75">
            <v>2450636.7300000004</v>
          </cell>
          <cell r="EV75" t="str">
            <v>14066</v>
          </cell>
          <cell r="EW75" t="str">
            <v>439</v>
          </cell>
          <cell r="EX75">
            <v>142610.04</v>
          </cell>
        </row>
        <row r="76">
          <cell r="Q76" t="str">
            <v>13301</v>
          </cell>
          <cell r="R76">
            <v>789227.52000000002</v>
          </cell>
          <cell r="X76">
            <v>20115.2</v>
          </cell>
          <cell r="AE76">
            <v>3498.64</v>
          </cell>
          <cell r="AI76">
            <v>7010.96</v>
          </cell>
          <cell r="AJ76">
            <v>63154.879999999997</v>
          </cell>
          <cell r="AK76">
            <v>7169.71</v>
          </cell>
          <cell r="AL76">
            <v>15952.87</v>
          </cell>
          <cell r="AN76">
            <v>32445.64</v>
          </cell>
          <cell r="AO76">
            <v>1877.84</v>
          </cell>
          <cell r="AP76">
            <v>4503.74</v>
          </cell>
          <cell r="AQ76">
            <v>13212.34</v>
          </cell>
          <cell r="AR76">
            <v>17047.439999999999</v>
          </cell>
          <cell r="AS76">
            <v>12131.83</v>
          </cell>
          <cell r="AT76">
            <v>3071204.9</v>
          </cell>
          <cell r="AU76">
            <v>97467.49</v>
          </cell>
          <cell r="AV76">
            <v>447320.92</v>
          </cell>
          <cell r="AZ76">
            <v>472977.18</v>
          </cell>
          <cell r="BC76">
            <v>134571.29999999999</v>
          </cell>
          <cell r="BE76">
            <v>284653.77</v>
          </cell>
          <cell r="BH76">
            <v>251215.32</v>
          </cell>
          <cell r="BJ76">
            <v>20925.150000000001</v>
          </cell>
          <cell r="BL76">
            <v>10677.07</v>
          </cell>
          <cell r="BM76">
            <v>414863.85</v>
          </cell>
          <cell r="BS76">
            <v>55.89</v>
          </cell>
          <cell r="BT76">
            <v>959880.03</v>
          </cell>
          <cell r="BU76">
            <v>34737.800000000003</v>
          </cell>
          <cell r="BV76">
            <v>703.98</v>
          </cell>
          <cell r="BZ76">
            <v>304167</v>
          </cell>
          <cell r="CD76">
            <v>21579.759999999998</v>
          </cell>
          <cell r="CE76">
            <v>181399</v>
          </cell>
          <cell r="CF76">
            <v>12800</v>
          </cell>
          <cell r="CH76">
            <v>181604</v>
          </cell>
          <cell r="CI76">
            <v>75632</v>
          </cell>
          <cell r="CT76">
            <v>731.99</v>
          </cell>
          <cell r="CU76">
            <v>187228.34</v>
          </cell>
          <cell r="DE76">
            <v>84475</v>
          </cell>
          <cell r="DH76">
            <v>44790.22</v>
          </cell>
          <cell r="DZ76">
            <v>18986.04</v>
          </cell>
          <cell r="EG76">
            <v>11050</v>
          </cell>
          <cell r="ET76">
            <v>8313046.6100000003</v>
          </cell>
          <cell r="EV76" t="str">
            <v>14068</v>
          </cell>
          <cell r="EW76" t="str">
            <v>439</v>
          </cell>
          <cell r="EX76">
            <v>665387.17000000004</v>
          </cell>
        </row>
        <row r="77">
          <cell r="Q77" t="str">
            <v>14005</v>
          </cell>
          <cell r="R77">
            <v>4395079.16</v>
          </cell>
          <cell r="S77">
            <v>47.22</v>
          </cell>
          <cell r="U77">
            <v>27715.07</v>
          </cell>
          <cell r="X77">
            <v>20486.98</v>
          </cell>
          <cell r="Y77">
            <v>4932.55</v>
          </cell>
          <cell r="AD77">
            <v>15250</v>
          </cell>
          <cell r="AE77">
            <v>88037.73</v>
          </cell>
          <cell r="AF77">
            <v>112293.02</v>
          </cell>
          <cell r="AH77">
            <v>2714.4</v>
          </cell>
          <cell r="AJ77">
            <v>361161.01</v>
          </cell>
          <cell r="AK77">
            <v>22161.32</v>
          </cell>
          <cell r="AL77">
            <v>19651.77</v>
          </cell>
          <cell r="AN77">
            <v>94180.89</v>
          </cell>
          <cell r="AO77">
            <v>3650.18</v>
          </cell>
          <cell r="AP77">
            <v>70588.06</v>
          </cell>
          <cell r="AQ77">
            <v>1324.9</v>
          </cell>
          <cell r="AR77">
            <v>1342.2</v>
          </cell>
          <cell r="AS77">
            <v>12397.97</v>
          </cell>
          <cell r="AT77">
            <v>15354020.99</v>
          </cell>
          <cell r="AU77">
            <v>514418.82</v>
          </cell>
          <cell r="AV77">
            <v>1926311.6</v>
          </cell>
          <cell r="AZ77">
            <v>2350753.86</v>
          </cell>
          <cell r="BC77">
            <v>663210.4</v>
          </cell>
          <cell r="BD77">
            <v>243845.7</v>
          </cell>
          <cell r="BE77">
            <v>292687.56</v>
          </cell>
          <cell r="BG77">
            <v>228295.13</v>
          </cell>
          <cell r="BH77">
            <v>1182835.6000000001</v>
          </cell>
          <cell r="BI77">
            <v>29713.82</v>
          </cell>
          <cell r="BJ77">
            <v>63708.81</v>
          </cell>
          <cell r="BL77">
            <v>73553.429999999993</v>
          </cell>
          <cell r="BM77">
            <v>466018.98</v>
          </cell>
          <cell r="BN77">
            <v>1342830</v>
          </cell>
          <cell r="BW77">
            <v>84812.89</v>
          </cell>
          <cell r="BZ77">
            <v>1469949</v>
          </cell>
          <cell r="CD77">
            <v>9838.2199999999993</v>
          </cell>
          <cell r="CE77">
            <v>833601</v>
          </cell>
          <cell r="CF77">
            <v>53634</v>
          </cell>
          <cell r="CH77">
            <v>959973.25</v>
          </cell>
          <cell r="CI77">
            <v>747856.69</v>
          </cell>
          <cell r="CJ77">
            <v>57601.919999999998</v>
          </cell>
          <cell r="CO77">
            <v>31166.560000000001</v>
          </cell>
          <cell r="CT77">
            <v>22029.16</v>
          </cell>
          <cell r="CU77">
            <v>1070267.06</v>
          </cell>
          <cell r="DE77">
            <v>48398.94</v>
          </cell>
          <cell r="DI77">
            <v>154606.17000000001</v>
          </cell>
          <cell r="DJ77">
            <v>75958.31</v>
          </cell>
          <cell r="DM77">
            <v>4670</v>
          </cell>
          <cell r="DZ77">
            <v>98768.81</v>
          </cell>
          <cell r="EA77">
            <v>1612.01</v>
          </cell>
          <cell r="EB77">
            <v>42669.4</v>
          </cell>
          <cell r="EF77">
            <v>995.5</v>
          </cell>
          <cell r="EH77">
            <v>185987</v>
          </cell>
          <cell r="EJ77">
            <v>64749.29</v>
          </cell>
          <cell r="ET77">
            <v>36004364.310000002</v>
          </cell>
          <cell r="EV77" t="str">
            <v>14077</v>
          </cell>
          <cell r="EW77" t="str">
            <v>439</v>
          </cell>
          <cell r="EX77">
            <v>1645825.36</v>
          </cell>
        </row>
        <row r="78">
          <cell r="Q78" t="str">
            <v>14028</v>
          </cell>
          <cell r="R78">
            <v>2064091.49</v>
          </cell>
          <cell r="U78">
            <v>87504.85</v>
          </cell>
          <cell r="V78">
            <v>8761.6200000000008</v>
          </cell>
          <cell r="W78">
            <v>176.81</v>
          </cell>
          <cell r="X78">
            <v>32769</v>
          </cell>
          <cell r="Y78">
            <v>4962.91</v>
          </cell>
          <cell r="AB78">
            <v>300</v>
          </cell>
          <cell r="AE78">
            <v>5339.19</v>
          </cell>
          <cell r="AJ78">
            <v>200144.75</v>
          </cell>
          <cell r="AL78">
            <v>12166.48</v>
          </cell>
          <cell r="AM78">
            <v>31.68</v>
          </cell>
          <cell r="AN78">
            <v>40970.21</v>
          </cell>
          <cell r="AO78">
            <v>2890.28</v>
          </cell>
          <cell r="AP78">
            <v>1777.06</v>
          </cell>
          <cell r="AQ78">
            <v>19152.79</v>
          </cell>
          <cell r="AT78">
            <v>8765642.25</v>
          </cell>
          <cell r="AU78">
            <v>234018.11</v>
          </cell>
          <cell r="AV78">
            <v>1272514.32</v>
          </cell>
          <cell r="AZ78">
            <v>990070.39</v>
          </cell>
          <cell r="BC78">
            <v>442256.85</v>
          </cell>
          <cell r="BE78">
            <v>156985.9</v>
          </cell>
          <cell r="BG78">
            <v>39683.760000000002</v>
          </cell>
          <cell r="BH78">
            <v>689196.03</v>
          </cell>
          <cell r="BI78">
            <v>17662.64</v>
          </cell>
          <cell r="BJ78">
            <v>39097.56</v>
          </cell>
          <cell r="BL78">
            <v>28040.37</v>
          </cell>
          <cell r="BM78">
            <v>373245.63</v>
          </cell>
          <cell r="BV78">
            <v>1479.56</v>
          </cell>
          <cell r="BW78">
            <v>49758.79</v>
          </cell>
          <cell r="BZ78">
            <v>862649</v>
          </cell>
          <cell r="CE78">
            <v>543278.55000000005</v>
          </cell>
          <cell r="CF78">
            <v>24605.119999999999</v>
          </cell>
          <cell r="CH78">
            <v>720075.29</v>
          </cell>
          <cell r="CI78">
            <v>289856.65000000002</v>
          </cell>
          <cell r="CJ78">
            <v>22696.720000000001</v>
          </cell>
          <cell r="CO78">
            <v>5657.88</v>
          </cell>
          <cell r="CT78">
            <v>9000.58</v>
          </cell>
          <cell r="CU78">
            <v>553391.31000000006</v>
          </cell>
          <cell r="DA78">
            <v>244525.88</v>
          </cell>
          <cell r="DE78">
            <v>18544</v>
          </cell>
          <cell r="DI78">
            <v>68196.929999999993</v>
          </cell>
          <cell r="DJ78">
            <v>17954.62</v>
          </cell>
          <cell r="DZ78">
            <v>48778.720000000001</v>
          </cell>
          <cell r="EB78">
            <v>19943.32</v>
          </cell>
          <cell r="EG78">
            <v>615440.86</v>
          </cell>
          <cell r="EI78">
            <v>32.909999999999997</v>
          </cell>
          <cell r="EK78">
            <v>127831.3</v>
          </cell>
          <cell r="ET78">
            <v>19773150.919999994</v>
          </cell>
          <cell r="EV78" t="str">
            <v>14097</v>
          </cell>
          <cell r="EW78" t="str">
            <v>439</v>
          </cell>
          <cell r="EX78">
            <v>115938.78</v>
          </cell>
        </row>
        <row r="79">
          <cell r="Q79" t="str">
            <v>14064</v>
          </cell>
          <cell r="R79">
            <v>1352528.61</v>
          </cell>
          <cell r="U79">
            <v>5896.06</v>
          </cell>
          <cell r="V79">
            <v>7624.89</v>
          </cell>
          <cell r="Y79">
            <v>643.65</v>
          </cell>
          <cell r="AA79">
            <v>150</v>
          </cell>
          <cell r="AE79">
            <v>369</v>
          </cell>
          <cell r="AJ79">
            <v>59153.45</v>
          </cell>
          <cell r="AK79">
            <v>410</v>
          </cell>
          <cell r="AL79">
            <v>2461.96</v>
          </cell>
          <cell r="AN79">
            <v>49093.19</v>
          </cell>
          <cell r="AO79">
            <v>364.96</v>
          </cell>
          <cell r="AP79">
            <v>1823.66</v>
          </cell>
          <cell r="AR79">
            <v>100.3</v>
          </cell>
          <cell r="AS79">
            <v>1893.22</v>
          </cell>
          <cell r="AT79">
            <v>3131685.08</v>
          </cell>
          <cell r="AU79">
            <v>77707.149999999994</v>
          </cell>
          <cell r="AZ79">
            <v>379288.13</v>
          </cell>
          <cell r="BC79">
            <v>135668.74</v>
          </cell>
          <cell r="BE79">
            <v>115112.09</v>
          </cell>
          <cell r="BH79">
            <v>232031.87</v>
          </cell>
          <cell r="BI79">
            <v>5978.09</v>
          </cell>
          <cell r="BJ79">
            <v>21090.59</v>
          </cell>
          <cell r="BL79">
            <v>8856.65</v>
          </cell>
          <cell r="BM79">
            <v>267712.53000000003</v>
          </cell>
          <cell r="BW79">
            <v>17035.79</v>
          </cell>
          <cell r="BZ79">
            <v>303213</v>
          </cell>
          <cell r="CD79">
            <v>160.05000000000001</v>
          </cell>
          <cell r="CE79">
            <v>120187</v>
          </cell>
          <cell r="CF79">
            <v>5526</v>
          </cell>
          <cell r="CH79">
            <v>135106</v>
          </cell>
          <cell r="CI79">
            <v>246833</v>
          </cell>
          <cell r="CN79">
            <v>199067</v>
          </cell>
          <cell r="CU79">
            <v>167885.64</v>
          </cell>
          <cell r="DI79">
            <v>80972.710000000006</v>
          </cell>
          <cell r="DZ79">
            <v>18314.36</v>
          </cell>
          <cell r="EB79">
            <v>28542.87</v>
          </cell>
          <cell r="ET79">
            <v>7180487.29</v>
          </cell>
          <cell r="EV79" t="str">
            <v>14099</v>
          </cell>
          <cell r="EW79" t="str">
            <v>439</v>
          </cell>
          <cell r="EX79">
            <v>241151</v>
          </cell>
        </row>
        <row r="80">
          <cell r="Q80" t="str">
            <v>14065</v>
          </cell>
          <cell r="R80">
            <v>392752.75</v>
          </cell>
          <cell r="U80">
            <v>6760.36</v>
          </cell>
          <cell r="X80">
            <v>241.73</v>
          </cell>
          <cell r="AD80">
            <v>12154</v>
          </cell>
          <cell r="AE80">
            <v>254</v>
          </cell>
          <cell r="AJ80">
            <v>43755.7</v>
          </cell>
          <cell r="AL80">
            <v>3605.05</v>
          </cell>
          <cell r="AN80">
            <v>9755.83</v>
          </cell>
          <cell r="AP80">
            <v>725.5</v>
          </cell>
          <cell r="AQ80">
            <v>585.29</v>
          </cell>
          <cell r="AR80">
            <v>1204.45</v>
          </cell>
          <cell r="AS80">
            <v>2446.6</v>
          </cell>
          <cell r="AT80">
            <v>1155065.7</v>
          </cell>
          <cell r="AU80">
            <v>28564.57</v>
          </cell>
          <cell r="AV80">
            <v>187231.52</v>
          </cell>
          <cell r="AW80">
            <v>4170.82</v>
          </cell>
          <cell r="AZ80">
            <v>156977.12</v>
          </cell>
          <cell r="BC80">
            <v>33184.93</v>
          </cell>
          <cell r="BE80">
            <v>880</v>
          </cell>
          <cell r="BH80">
            <v>88630.720000000001</v>
          </cell>
          <cell r="BJ80">
            <v>9895.27</v>
          </cell>
          <cell r="BL80">
            <v>2186.1</v>
          </cell>
          <cell r="BM80">
            <v>131828.07999999999</v>
          </cell>
          <cell r="BR80">
            <v>19800</v>
          </cell>
          <cell r="BW80">
            <v>6655.82</v>
          </cell>
          <cell r="BZ80">
            <v>111914.69</v>
          </cell>
          <cell r="CD80">
            <v>7014.12</v>
          </cell>
          <cell r="CE80">
            <v>56202.559999999998</v>
          </cell>
          <cell r="CH80">
            <v>75072.02</v>
          </cell>
          <cell r="CI80">
            <v>14233.29</v>
          </cell>
          <cell r="CU80">
            <v>58956.63</v>
          </cell>
          <cell r="DI80">
            <v>106.39</v>
          </cell>
          <cell r="DZ80">
            <v>9936.9500000000007</v>
          </cell>
          <cell r="EI80">
            <v>3227.86</v>
          </cell>
          <cell r="ET80">
            <v>2635976.4200000004</v>
          </cell>
          <cell r="EV80" t="str">
            <v>14104</v>
          </cell>
          <cell r="EW80" t="str">
            <v>439</v>
          </cell>
          <cell r="EX80">
            <v>54842.23</v>
          </cell>
        </row>
        <row r="81">
          <cell r="Q81" t="str">
            <v>14066</v>
          </cell>
          <cell r="R81">
            <v>1436408.12</v>
          </cell>
          <cell r="U81">
            <v>72440.03</v>
          </cell>
          <cell r="V81">
            <v>246.89</v>
          </cell>
          <cell r="X81">
            <v>5757.04</v>
          </cell>
          <cell r="AA81">
            <v>18200.599999999999</v>
          </cell>
          <cell r="AC81">
            <v>15609</v>
          </cell>
          <cell r="AE81">
            <v>61632.51</v>
          </cell>
          <cell r="AJ81">
            <v>166517.72</v>
          </cell>
          <cell r="AL81">
            <v>65.62</v>
          </cell>
          <cell r="AN81">
            <v>10057.52</v>
          </cell>
          <cell r="AO81">
            <v>1866.39</v>
          </cell>
          <cell r="AP81">
            <v>841</v>
          </cell>
          <cell r="AQ81">
            <v>15726.46</v>
          </cell>
          <cell r="AR81">
            <v>13507.78</v>
          </cell>
          <cell r="AS81">
            <v>67930.720000000001</v>
          </cell>
          <cell r="AT81">
            <v>5865299.0199999996</v>
          </cell>
          <cell r="AU81">
            <v>159310.5</v>
          </cell>
          <cell r="AV81">
            <v>506158.96</v>
          </cell>
          <cell r="AZ81">
            <v>770849.85</v>
          </cell>
          <cell r="BC81">
            <v>85824.44</v>
          </cell>
          <cell r="BE81">
            <v>7020</v>
          </cell>
          <cell r="BG81">
            <v>16504.75</v>
          </cell>
          <cell r="BH81">
            <v>449189.86</v>
          </cell>
          <cell r="BI81">
            <v>11771.26</v>
          </cell>
          <cell r="BJ81">
            <v>29799.77</v>
          </cell>
          <cell r="BL81">
            <v>8238.16</v>
          </cell>
          <cell r="BM81">
            <v>351250.36</v>
          </cell>
          <cell r="BW81">
            <v>33163.29</v>
          </cell>
          <cell r="BZ81">
            <v>574292</v>
          </cell>
          <cell r="CD81">
            <v>7339.16</v>
          </cell>
          <cell r="CE81">
            <v>256509</v>
          </cell>
          <cell r="CF81">
            <v>8565</v>
          </cell>
          <cell r="CH81">
            <v>170095.99</v>
          </cell>
          <cell r="CI81">
            <v>42026.080000000002</v>
          </cell>
          <cell r="CU81">
            <v>165429.49</v>
          </cell>
          <cell r="DI81">
            <v>42380.14</v>
          </cell>
          <cell r="DJ81">
            <v>32730.560000000001</v>
          </cell>
          <cell r="DZ81">
            <v>25341.39</v>
          </cell>
          <cell r="EA81">
            <v>39599</v>
          </cell>
          <cell r="EI81">
            <v>-1385.2</v>
          </cell>
          <cell r="ET81">
            <v>11544110.23</v>
          </cell>
          <cell r="EV81" t="str">
            <v>14117</v>
          </cell>
          <cell r="EW81" t="str">
            <v>439</v>
          </cell>
          <cell r="EX81">
            <v>387597.37</v>
          </cell>
        </row>
        <row r="82">
          <cell r="Q82" t="str">
            <v>14068</v>
          </cell>
          <cell r="R82">
            <v>2112603.44</v>
          </cell>
          <cell r="U82">
            <v>41869.730000000003</v>
          </cell>
          <cell r="W82">
            <v>125.65</v>
          </cell>
          <cell r="X82">
            <v>17644.849999999999</v>
          </cell>
          <cell r="AA82">
            <v>39745.5</v>
          </cell>
          <cell r="AB82">
            <v>3765</v>
          </cell>
          <cell r="AE82">
            <v>7558.43</v>
          </cell>
          <cell r="AF82">
            <v>23977.16</v>
          </cell>
          <cell r="AJ82">
            <v>151649.87</v>
          </cell>
          <cell r="AK82">
            <v>7893.66</v>
          </cell>
          <cell r="AL82">
            <v>2912.41</v>
          </cell>
          <cell r="AN82">
            <v>10580</v>
          </cell>
          <cell r="AO82">
            <v>25</v>
          </cell>
          <cell r="AP82">
            <v>5751.47</v>
          </cell>
          <cell r="AQ82">
            <v>5686.18</v>
          </cell>
          <cell r="AR82">
            <v>26926.799999999999</v>
          </cell>
          <cell r="AS82">
            <v>20809.48</v>
          </cell>
          <cell r="AT82">
            <v>8060636.9900000002</v>
          </cell>
          <cell r="AU82">
            <v>285097.39</v>
          </cell>
          <cell r="AV82">
            <v>877561.04</v>
          </cell>
          <cell r="AW82">
            <v>10649.65</v>
          </cell>
          <cell r="AZ82">
            <v>1261868.98</v>
          </cell>
          <cell r="BB82">
            <v>8151.02</v>
          </cell>
          <cell r="BC82">
            <v>207148.23</v>
          </cell>
          <cell r="BE82">
            <v>23944.75</v>
          </cell>
          <cell r="BG82">
            <v>66579.72</v>
          </cell>
          <cell r="BH82">
            <v>613307.69999999995</v>
          </cell>
          <cell r="BI82">
            <v>12244.63</v>
          </cell>
          <cell r="BJ82">
            <v>43662.83</v>
          </cell>
          <cell r="BL82">
            <v>15939.14</v>
          </cell>
          <cell r="BM82">
            <v>623308.26</v>
          </cell>
          <cell r="BQ82">
            <v>52800</v>
          </cell>
          <cell r="BW82">
            <v>44202.37</v>
          </cell>
          <cell r="BZ82">
            <v>792857</v>
          </cell>
          <cell r="CD82">
            <v>72839.009999999995</v>
          </cell>
          <cell r="CE82">
            <v>425960.92</v>
          </cell>
          <cell r="CF82">
            <v>16237.62</v>
          </cell>
          <cell r="CH82">
            <v>298529.17</v>
          </cell>
          <cell r="CI82">
            <v>131516.18</v>
          </cell>
          <cell r="CT82">
            <v>7157.54</v>
          </cell>
          <cell r="CU82">
            <v>369666.96</v>
          </cell>
          <cell r="DI82">
            <v>35741.32</v>
          </cell>
          <cell r="DZ82">
            <v>42813.24</v>
          </cell>
          <cell r="EB82">
            <v>1751.92</v>
          </cell>
          <cell r="EF82">
            <v>14894.66</v>
          </cell>
          <cell r="EH82">
            <v>179283.5</v>
          </cell>
          <cell r="EN82">
            <v>1478.08</v>
          </cell>
          <cell r="ET82">
            <v>17077354.449999999</v>
          </cell>
          <cell r="EV82" t="str">
            <v>14172</v>
          </cell>
          <cell r="EW82" t="str">
            <v>439</v>
          </cell>
          <cell r="EX82">
            <v>1089956.8899999999</v>
          </cell>
        </row>
        <row r="83">
          <cell r="Q83" t="str">
            <v>14077</v>
          </cell>
          <cell r="R83">
            <v>87266.83</v>
          </cell>
          <cell r="U83">
            <v>29403.55</v>
          </cell>
          <cell r="AE83">
            <v>605</v>
          </cell>
          <cell r="AJ83">
            <v>9769.42</v>
          </cell>
          <cell r="AL83">
            <v>18842.84</v>
          </cell>
          <cell r="AN83">
            <v>35365</v>
          </cell>
          <cell r="AR83">
            <v>10845.68</v>
          </cell>
          <cell r="AS83">
            <v>10471.67</v>
          </cell>
          <cell r="AT83">
            <v>1491926.43</v>
          </cell>
          <cell r="AU83">
            <v>21166.22</v>
          </cell>
          <cell r="AV83">
            <v>260161.44</v>
          </cell>
          <cell r="AZ83">
            <v>120591.36</v>
          </cell>
          <cell r="BC83">
            <v>60127.99</v>
          </cell>
          <cell r="BE83">
            <v>15584</v>
          </cell>
          <cell r="BH83">
            <v>69429.37</v>
          </cell>
          <cell r="BJ83">
            <v>21756.62</v>
          </cell>
          <cell r="BL83">
            <v>10333.34</v>
          </cell>
          <cell r="BM83">
            <v>9881.26</v>
          </cell>
          <cell r="BS83">
            <v>8734</v>
          </cell>
          <cell r="BT83">
            <v>1075867.93</v>
          </cell>
          <cell r="BU83">
            <v>37936.699999999997</v>
          </cell>
          <cell r="BV83">
            <v>724.73</v>
          </cell>
          <cell r="BW83">
            <v>5071.12</v>
          </cell>
          <cell r="BZ83">
            <v>138622</v>
          </cell>
          <cell r="CD83">
            <v>12124.48</v>
          </cell>
          <cell r="CE83">
            <v>47001.88</v>
          </cell>
          <cell r="CH83">
            <v>155682.54999999999</v>
          </cell>
          <cell r="CI83">
            <v>25342.959999999999</v>
          </cell>
          <cell r="CU83">
            <v>67046.31</v>
          </cell>
          <cell r="DZ83">
            <v>5673.31</v>
          </cell>
          <cell r="ES83">
            <v>327158.75</v>
          </cell>
          <cell r="ET83">
            <v>4190514.74</v>
          </cell>
          <cell r="EV83" t="str">
            <v>14400</v>
          </cell>
          <cell r="EW83" t="str">
            <v>439</v>
          </cell>
          <cell r="EX83">
            <v>902332.48</v>
          </cell>
        </row>
        <row r="84">
          <cell r="Q84" t="str">
            <v>14097</v>
          </cell>
          <cell r="R84">
            <v>287564.51</v>
          </cell>
          <cell r="T84">
            <v>2892.75</v>
          </cell>
          <cell r="U84">
            <v>116195.19</v>
          </cell>
          <cell r="V84">
            <v>1375.36</v>
          </cell>
          <cell r="X84">
            <v>1103.81</v>
          </cell>
          <cell r="AE84">
            <v>8912</v>
          </cell>
          <cell r="AF84">
            <v>307.12</v>
          </cell>
          <cell r="AJ84">
            <v>6800.15</v>
          </cell>
          <cell r="AL84">
            <v>359.31</v>
          </cell>
          <cell r="AO84">
            <v>131.86000000000001</v>
          </cell>
          <cell r="AP84">
            <v>11440.13</v>
          </cell>
          <cell r="AS84">
            <v>10894.49</v>
          </cell>
          <cell r="AT84">
            <v>1673230.68</v>
          </cell>
          <cell r="AU84">
            <v>24127.83</v>
          </cell>
          <cell r="AV84">
            <v>181367.44</v>
          </cell>
          <cell r="AZ84">
            <v>136277.9</v>
          </cell>
          <cell r="BB84">
            <v>2737.7</v>
          </cell>
          <cell r="BC84">
            <v>62470.07</v>
          </cell>
          <cell r="BE84">
            <v>26051.9</v>
          </cell>
          <cell r="BF84">
            <v>4161.8100000000004</v>
          </cell>
          <cell r="BG84">
            <v>35378.949999999997</v>
          </cell>
          <cell r="BH84">
            <v>83619.03</v>
          </cell>
          <cell r="BI84">
            <v>666.76</v>
          </cell>
          <cell r="BJ84">
            <v>16939.79</v>
          </cell>
          <cell r="BK84">
            <v>9432</v>
          </cell>
          <cell r="BL84">
            <v>8698.81</v>
          </cell>
          <cell r="BM84">
            <v>330417.08</v>
          </cell>
          <cell r="BQ84">
            <v>15786.98</v>
          </cell>
          <cell r="BT84">
            <v>12234.32</v>
          </cell>
          <cell r="BW84">
            <v>5739.29</v>
          </cell>
          <cell r="BZ84">
            <v>143432</v>
          </cell>
          <cell r="CD84">
            <v>753.1</v>
          </cell>
          <cell r="CE84">
            <v>74523</v>
          </cell>
          <cell r="CF84">
            <v>3077</v>
          </cell>
          <cell r="CH84">
            <v>73347.429999999993</v>
          </cell>
          <cell r="CI84">
            <v>33454.120000000003</v>
          </cell>
          <cell r="CJ84">
            <v>23298.93</v>
          </cell>
          <cell r="CO84">
            <v>899.57</v>
          </cell>
          <cell r="CU84">
            <v>117268.11</v>
          </cell>
          <cell r="DE84">
            <v>5150.49</v>
          </cell>
          <cell r="DJ84">
            <v>7813.65</v>
          </cell>
          <cell r="DN84">
            <v>16118.39</v>
          </cell>
          <cell r="DR84">
            <v>1787.74</v>
          </cell>
          <cell r="DV84">
            <v>126163.26</v>
          </cell>
          <cell r="DZ84">
            <v>6821.94</v>
          </cell>
          <cell r="EH84">
            <v>32147.73</v>
          </cell>
          <cell r="ES84">
            <v>5984.99</v>
          </cell>
          <cell r="ET84">
            <v>3749356.47</v>
          </cell>
          <cell r="EV84" t="str">
            <v>15201</v>
          </cell>
          <cell r="EW84" t="str">
            <v>439</v>
          </cell>
          <cell r="EX84">
            <v>3895035.89</v>
          </cell>
        </row>
        <row r="85">
          <cell r="Q85" t="str">
            <v>14099</v>
          </cell>
          <cell r="R85">
            <v>473188.96</v>
          </cell>
          <cell r="U85">
            <v>28877.59</v>
          </cell>
          <cell r="X85">
            <v>4826.71</v>
          </cell>
          <cell r="AE85">
            <v>7413.29</v>
          </cell>
          <cell r="AI85">
            <v>585</v>
          </cell>
          <cell r="AJ85">
            <v>30548.93</v>
          </cell>
          <cell r="AL85">
            <v>2542.4699999999998</v>
          </cell>
          <cell r="AN85">
            <v>4923.55</v>
          </cell>
          <cell r="AO85">
            <v>71.11</v>
          </cell>
          <cell r="AP85">
            <v>2010</v>
          </cell>
          <cell r="AR85">
            <v>3478.69</v>
          </cell>
          <cell r="AS85">
            <v>225.27</v>
          </cell>
          <cell r="AT85">
            <v>860542.95</v>
          </cell>
          <cell r="AU85">
            <v>9346.0400000000009</v>
          </cell>
          <cell r="AV85">
            <v>98761.68</v>
          </cell>
          <cell r="AZ85">
            <v>91751.16</v>
          </cell>
          <cell r="BC85">
            <v>16338.39</v>
          </cell>
          <cell r="BE85">
            <v>3925.22</v>
          </cell>
          <cell r="BH85">
            <v>60498.59</v>
          </cell>
          <cell r="BL85">
            <v>2295.09</v>
          </cell>
          <cell r="BM85">
            <v>56111.24</v>
          </cell>
          <cell r="BW85">
            <v>4392.3100000000004</v>
          </cell>
          <cell r="BZ85">
            <v>85102</v>
          </cell>
          <cell r="CD85">
            <v>2062.89</v>
          </cell>
          <cell r="CH85">
            <v>43339.040000000001</v>
          </cell>
          <cell r="CI85">
            <v>12442</v>
          </cell>
          <cell r="CU85">
            <v>31717.87</v>
          </cell>
          <cell r="DH85">
            <v>8178.79</v>
          </cell>
          <cell r="DZ85">
            <v>2405.91</v>
          </cell>
          <cell r="EK85">
            <v>13450</v>
          </cell>
          <cell r="ET85">
            <v>1961352.74</v>
          </cell>
          <cell r="EV85" t="str">
            <v>15204</v>
          </cell>
          <cell r="EW85" t="str">
            <v>439</v>
          </cell>
          <cell r="EX85">
            <v>1185924.75</v>
          </cell>
        </row>
        <row r="86">
          <cell r="Q86" t="str">
            <v>14104</v>
          </cell>
          <cell r="R86">
            <v>32372.73</v>
          </cell>
          <cell r="U86">
            <v>757.77</v>
          </cell>
          <cell r="AJ86">
            <v>5371.25</v>
          </cell>
          <cell r="AL86">
            <v>481.8</v>
          </cell>
          <cell r="AO86">
            <v>-8.6999999999999993</v>
          </cell>
          <cell r="AT86">
            <v>282084.75</v>
          </cell>
          <cell r="AU86">
            <v>2767.16</v>
          </cell>
          <cell r="AV86">
            <v>49377.16</v>
          </cell>
          <cell r="AZ86">
            <v>28768.6</v>
          </cell>
          <cell r="BC86">
            <v>9131.1200000000008</v>
          </cell>
          <cell r="BH86">
            <v>20222.32</v>
          </cell>
          <cell r="BJ86">
            <v>2907.98</v>
          </cell>
          <cell r="BL86">
            <v>799.93</v>
          </cell>
          <cell r="BM86">
            <v>514.58000000000004</v>
          </cell>
          <cell r="BW86">
            <v>1237.8399999999999</v>
          </cell>
          <cell r="BZ86">
            <v>27091</v>
          </cell>
          <cell r="CE86">
            <v>7388.01</v>
          </cell>
          <cell r="CH86">
            <v>29241.49</v>
          </cell>
          <cell r="CI86">
            <v>27112.06</v>
          </cell>
          <cell r="CU86">
            <v>11275.28</v>
          </cell>
          <cell r="ET86">
            <v>538894.13</v>
          </cell>
          <cell r="EV86" t="str">
            <v>15206</v>
          </cell>
          <cell r="EW86" t="str">
            <v>439</v>
          </cell>
          <cell r="EX86">
            <v>1312643.8600000001</v>
          </cell>
        </row>
        <row r="87">
          <cell r="Q87" t="str">
            <v>14117</v>
          </cell>
          <cell r="R87">
            <v>241094.27</v>
          </cell>
          <cell r="U87">
            <v>59311.59</v>
          </cell>
          <cell r="V87">
            <v>555145.37</v>
          </cell>
          <cell r="X87">
            <v>315.52</v>
          </cell>
          <cell r="AA87">
            <v>1970</v>
          </cell>
          <cell r="AJ87">
            <v>24367.279999999999</v>
          </cell>
          <cell r="AL87">
            <v>3155.26</v>
          </cell>
          <cell r="AN87">
            <v>6036.83</v>
          </cell>
          <cell r="AO87">
            <v>99</v>
          </cell>
          <cell r="AQ87">
            <v>26303.83</v>
          </cell>
          <cell r="AS87">
            <v>311.52999999999997</v>
          </cell>
          <cell r="AT87">
            <v>855311.88</v>
          </cell>
          <cell r="AU87">
            <v>7036.96</v>
          </cell>
          <cell r="AV87">
            <v>138747.28</v>
          </cell>
          <cell r="AY87">
            <v>75575.710000000006</v>
          </cell>
          <cell r="AZ87">
            <v>58877.120000000003</v>
          </cell>
          <cell r="BB87">
            <v>4381.21</v>
          </cell>
          <cell r="BC87">
            <v>16999.03</v>
          </cell>
          <cell r="BE87">
            <v>20700</v>
          </cell>
          <cell r="BH87">
            <v>57116.86</v>
          </cell>
          <cell r="BI87">
            <v>1358.8</v>
          </cell>
          <cell r="BJ87">
            <v>16717.330000000002</v>
          </cell>
          <cell r="BL87">
            <v>720.94</v>
          </cell>
          <cell r="BM87">
            <v>68806.06</v>
          </cell>
          <cell r="BS87">
            <v>52043.32</v>
          </cell>
          <cell r="BW87">
            <v>3662.39</v>
          </cell>
          <cell r="BZ87">
            <v>120712</v>
          </cell>
          <cell r="CE87">
            <v>29001</v>
          </cell>
          <cell r="CF87">
            <v>885</v>
          </cell>
          <cell r="CH87">
            <v>18071</v>
          </cell>
          <cell r="CI87">
            <v>12591.67</v>
          </cell>
          <cell r="CU87">
            <v>22195.32</v>
          </cell>
          <cell r="DA87">
            <v>5351.31</v>
          </cell>
          <cell r="DZ87">
            <v>4478.25</v>
          </cell>
          <cell r="EK87">
            <v>22000</v>
          </cell>
          <cell r="ET87">
            <v>2531450.9199999995</v>
          </cell>
          <cell r="EV87" t="str">
            <v>16020</v>
          </cell>
          <cell r="EW87" t="str">
            <v>439</v>
          </cell>
          <cell r="EX87">
            <v>239558.8</v>
          </cell>
        </row>
        <row r="88">
          <cell r="Q88" t="str">
            <v>14172</v>
          </cell>
          <cell r="R88">
            <v>1275122.25</v>
          </cell>
          <cell r="T88">
            <v>194.5</v>
          </cell>
          <cell r="U88">
            <v>29189.41</v>
          </cell>
          <cell r="V88">
            <v>17098.45</v>
          </cell>
          <cell r="W88">
            <v>107.86</v>
          </cell>
          <cell r="AA88">
            <v>10039</v>
          </cell>
          <cell r="AC88">
            <v>4883</v>
          </cell>
          <cell r="AE88">
            <v>89.53</v>
          </cell>
          <cell r="AJ88">
            <v>79368.479999999996</v>
          </cell>
          <cell r="AK88">
            <v>15618.84</v>
          </cell>
          <cell r="AL88">
            <v>19461.88</v>
          </cell>
          <cell r="AN88">
            <v>3551</v>
          </cell>
          <cell r="AO88">
            <v>578.46</v>
          </cell>
          <cell r="AS88">
            <v>22535.78</v>
          </cell>
          <cell r="AT88">
            <v>3057823.47</v>
          </cell>
          <cell r="AU88">
            <v>82369.27</v>
          </cell>
          <cell r="AZ88">
            <v>416253.37</v>
          </cell>
          <cell r="BC88">
            <v>135646.12</v>
          </cell>
          <cell r="BE88">
            <v>20595.13</v>
          </cell>
          <cell r="BG88">
            <v>35722.620000000003</v>
          </cell>
          <cell r="BH88">
            <v>223215.73</v>
          </cell>
          <cell r="BI88">
            <v>3163.86</v>
          </cell>
          <cell r="BJ88">
            <v>20958.96</v>
          </cell>
          <cell r="BL88">
            <v>9807.15</v>
          </cell>
          <cell r="BM88">
            <v>299844.51</v>
          </cell>
          <cell r="BQ88">
            <v>56350</v>
          </cell>
          <cell r="BT88">
            <v>138666.23999999999</v>
          </cell>
          <cell r="BU88">
            <v>6841</v>
          </cell>
          <cell r="BW88">
            <v>16738.71</v>
          </cell>
          <cell r="BX88">
            <v>130190.61</v>
          </cell>
          <cell r="CE88">
            <v>159571.04999999999</v>
          </cell>
          <cell r="CF88">
            <v>13664.93</v>
          </cell>
          <cell r="CH88">
            <v>308552.90000000002</v>
          </cell>
          <cell r="CI88">
            <v>57847.45</v>
          </cell>
          <cell r="CJ88">
            <v>44201.760000000002</v>
          </cell>
          <cell r="CM88">
            <v>119341.39</v>
          </cell>
          <cell r="CT88">
            <v>11124.39</v>
          </cell>
          <cell r="CU88">
            <v>214278.84</v>
          </cell>
          <cell r="DE88">
            <v>13682.67</v>
          </cell>
          <cell r="DI88">
            <v>9956.19</v>
          </cell>
          <cell r="DJ88">
            <v>4563.24</v>
          </cell>
          <cell r="DZ88">
            <v>18340.509999999998</v>
          </cell>
          <cell r="EB88">
            <v>39874.85</v>
          </cell>
          <cell r="EP88">
            <v>239.51</v>
          </cell>
          <cell r="ET88">
            <v>7147264.8700000001</v>
          </cell>
          <cell r="EV88" t="str">
            <v>16046</v>
          </cell>
          <cell r="EW88" t="str">
            <v>439</v>
          </cell>
          <cell r="EX88">
            <v>138994.85</v>
          </cell>
        </row>
        <row r="89">
          <cell r="Q89" t="str">
            <v>14400</v>
          </cell>
          <cell r="R89">
            <v>306807.03000000003</v>
          </cell>
          <cell r="U89">
            <v>32659.52</v>
          </cell>
          <cell r="AJ89">
            <v>12842.06</v>
          </cell>
          <cell r="AL89">
            <v>140.32</v>
          </cell>
          <cell r="AN89">
            <v>31823</v>
          </cell>
          <cell r="AO89">
            <v>30.52</v>
          </cell>
          <cell r="AR89">
            <v>5958.2</v>
          </cell>
          <cell r="AS89">
            <v>14056.41</v>
          </cell>
          <cell r="AT89">
            <v>1795257.53</v>
          </cell>
          <cell r="AU89">
            <v>36511.07</v>
          </cell>
          <cell r="AV89">
            <v>194482</v>
          </cell>
          <cell r="AW89">
            <v>28</v>
          </cell>
          <cell r="AZ89">
            <v>209725.44</v>
          </cell>
          <cell r="BC89">
            <v>81666.75</v>
          </cell>
          <cell r="BE89">
            <v>11715.5</v>
          </cell>
          <cell r="BH89">
            <v>90995.07</v>
          </cell>
          <cell r="BI89">
            <v>2451.06</v>
          </cell>
          <cell r="BJ89">
            <v>17829.939999999999</v>
          </cell>
          <cell r="BL89">
            <v>7837.58</v>
          </cell>
          <cell r="BM89">
            <v>138924.15</v>
          </cell>
          <cell r="BT89">
            <v>332595.07</v>
          </cell>
          <cell r="BU89">
            <v>10310</v>
          </cell>
          <cell r="BW89">
            <v>7048.98</v>
          </cell>
          <cell r="BZ89">
            <v>84889.77</v>
          </cell>
          <cell r="CE89">
            <v>5547</v>
          </cell>
          <cell r="CH89">
            <v>157387.13</v>
          </cell>
          <cell r="CI89">
            <v>33500.339999999997</v>
          </cell>
          <cell r="CU89">
            <v>126636.11</v>
          </cell>
          <cell r="DE89">
            <v>21393.82</v>
          </cell>
          <cell r="DK89">
            <v>55169</v>
          </cell>
          <cell r="DZ89">
            <v>7838.17</v>
          </cell>
          <cell r="EA89">
            <v>2694.5</v>
          </cell>
          <cell r="EI89">
            <v>38006.550000000003</v>
          </cell>
          <cell r="ET89">
            <v>3874757.5899999985</v>
          </cell>
          <cell r="EV89" t="str">
            <v>16048</v>
          </cell>
          <cell r="EW89" t="str">
            <v>439</v>
          </cell>
          <cell r="EX89">
            <v>501210.45</v>
          </cell>
        </row>
        <row r="90">
          <cell r="Q90" t="str">
            <v>15201</v>
          </cell>
          <cell r="R90">
            <v>2013558.98</v>
          </cell>
          <cell r="U90">
            <v>259.98</v>
          </cell>
          <cell r="W90">
            <v>1156.8599999999999</v>
          </cell>
          <cell r="X90">
            <v>163872.49</v>
          </cell>
          <cell r="AB90">
            <v>5550</v>
          </cell>
          <cell r="AE90">
            <v>19377.86</v>
          </cell>
          <cell r="AI90">
            <v>30893.599999999999</v>
          </cell>
          <cell r="AJ90">
            <v>678492.24</v>
          </cell>
          <cell r="AL90">
            <v>55085.36</v>
          </cell>
          <cell r="AN90">
            <v>34240.089999999997</v>
          </cell>
          <cell r="AO90">
            <v>15402.12</v>
          </cell>
          <cell r="AP90">
            <v>68389.759999999995</v>
          </cell>
          <cell r="AQ90">
            <v>8009.78</v>
          </cell>
          <cell r="AR90">
            <v>256190.83</v>
          </cell>
          <cell r="AT90">
            <v>24159887.57</v>
          </cell>
          <cell r="AU90">
            <v>812478.84</v>
          </cell>
          <cell r="AV90">
            <v>443273.4</v>
          </cell>
          <cell r="AY90">
            <v>435</v>
          </cell>
          <cell r="AZ90">
            <v>3453300.32</v>
          </cell>
          <cell r="BC90">
            <v>486354.02</v>
          </cell>
          <cell r="BE90">
            <v>341205.5</v>
          </cell>
          <cell r="BG90">
            <v>112937.73</v>
          </cell>
          <cell r="BH90">
            <v>2426935.92</v>
          </cell>
          <cell r="BI90">
            <v>47145.86</v>
          </cell>
          <cell r="BJ90">
            <v>95940.31</v>
          </cell>
          <cell r="BL90">
            <v>46013.65</v>
          </cell>
          <cell r="BM90">
            <v>1351785.71</v>
          </cell>
          <cell r="BN90">
            <v>60000</v>
          </cell>
          <cell r="BS90">
            <v>488012.16</v>
          </cell>
          <cell r="BT90">
            <v>5408116.3099999996</v>
          </cell>
          <cell r="BU90">
            <v>239534.81</v>
          </cell>
          <cell r="BY90">
            <v>2878.57</v>
          </cell>
          <cell r="BZ90">
            <v>2416475</v>
          </cell>
          <cell r="CE90">
            <v>1103026.8400000001</v>
          </cell>
          <cell r="CF90">
            <v>48454.54</v>
          </cell>
          <cell r="CH90">
            <v>764497.29</v>
          </cell>
          <cell r="CI90">
            <v>224990.92</v>
          </cell>
          <cell r="CO90">
            <v>41829.32</v>
          </cell>
          <cell r="CU90">
            <v>792804.73</v>
          </cell>
          <cell r="CV90">
            <v>65509.84</v>
          </cell>
          <cell r="DA90">
            <v>344440.32000000001</v>
          </cell>
          <cell r="DH90">
            <v>13902</v>
          </cell>
          <cell r="DJ90">
            <v>81048.92</v>
          </cell>
          <cell r="DN90">
            <v>3750</v>
          </cell>
          <cell r="DQ90">
            <v>10467.02</v>
          </cell>
          <cell r="DZ90">
            <v>115105.57</v>
          </cell>
          <cell r="EB90">
            <v>16740.560000000001</v>
          </cell>
          <cell r="EE90">
            <v>73923.28</v>
          </cell>
          <cell r="EK90">
            <v>2813.64</v>
          </cell>
          <cell r="ET90">
            <v>49446495.420000017</v>
          </cell>
          <cell r="EV90" t="str">
            <v>16049</v>
          </cell>
          <cell r="EW90" t="str">
            <v>439</v>
          </cell>
          <cell r="EX90">
            <v>941040.78</v>
          </cell>
        </row>
        <row r="91">
          <cell r="Q91" t="str">
            <v>15204</v>
          </cell>
          <cell r="R91">
            <v>1973922.26</v>
          </cell>
          <cell r="U91">
            <v>1194.6400000000001</v>
          </cell>
          <cell r="W91">
            <v>3058.47</v>
          </cell>
          <cell r="X91">
            <v>11235</v>
          </cell>
          <cell r="AB91">
            <v>1490</v>
          </cell>
          <cell r="AC91">
            <v>3160</v>
          </cell>
          <cell r="AE91">
            <v>5593.93</v>
          </cell>
          <cell r="AJ91">
            <v>192255.67</v>
          </cell>
          <cell r="AL91">
            <v>9977.6299999999992</v>
          </cell>
          <cell r="AN91">
            <v>62553.83</v>
          </cell>
          <cell r="AO91">
            <v>1977.37</v>
          </cell>
          <cell r="AP91">
            <v>23326.25</v>
          </cell>
          <cell r="AR91">
            <v>98732.34</v>
          </cell>
          <cell r="AS91">
            <v>23482.59</v>
          </cell>
          <cell r="AT91">
            <v>4875246.46</v>
          </cell>
          <cell r="AU91">
            <v>150668.87</v>
          </cell>
          <cell r="AZ91">
            <v>769290.87</v>
          </cell>
          <cell r="BC91">
            <v>88924.65</v>
          </cell>
          <cell r="BD91">
            <v>107816.86</v>
          </cell>
          <cell r="BE91">
            <v>18470.38</v>
          </cell>
          <cell r="BG91">
            <v>22157.07</v>
          </cell>
          <cell r="BH91">
            <v>508532.23</v>
          </cell>
          <cell r="BJ91">
            <v>28228.99</v>
          </cell>
          <cell r="BL91">
            <v>3705.95</v>
          </cell>
          <cell r="BM91">
            <v>245106.04</v>
          </cell>
          <cell r="BT91">
            <v>15423.61</v>
          </cell>
          <cell r="BU91">
            <v>3007.77</v>
          </cell>
          <cell r="BZ91">
            <v>487300</v>
          </cell>
          <cell r="CE91">
            <v>204373.94</v>
          </cell>
          <cell r="CF91">
            <v>5142.58</v>
          </cell>
          <cell r="CH91">
            <v>193808.7</v>
          </cell>
          <cell r="CI91">
            <v>45587.26</v>
          </cell>
          <cell r="CU91">
            <v>94310.13</v>
          </cell>
          <cell r="DJ91">
            <v>23818.1</v>
          </cell>
          <cell r="DN91">
            <v>1271.94</v>
          </cell>
          <cell r="ET91">
            <v>10304152.379999997</v>
          </cell>
          <cell r="EV91" t="str">
            <v>16050</v>
          </cell>
          <cell r="EW91" t="str">
            <v>439</v>
          </cell>
          <cell r="EX91">
            <v>923465.55</v>
          </cell>
        </row>
        <row r="92">
          <cell r="Q92" t="str">
            <v>15206</v>
          </cell>
          <cell r="R92">
            <v>3558306.05</v>
          </cell>
          <cell r="U92">
            <v>2231.14</v>
          </cell>
          <cell r="W92">
            <v>3678.37</v>
          </cell>
          <cell r="X92">
            <v>98340</v>
          </cell>
          <cell r="AA92">
            <v>53370</v>
          </cell>
          <cell r="AE92">
            <v>54041.279999999999</v>
          </cell>
          <cell r="AI92">
            <v>1775.15</v>
          </cell>
          <cell r="AJ92">
            <v>186236.79</v>
          </cell>
          <cell r="AL92">
            <v>8260.07</v>
          </cell>
          <cell r="AN92">
            <v>27861.14</v>
          </cell>
          <cell r="AO92">
            <v>16914.93</v>
          </cell>
          <cell r="AP92">
            <v>27843.43</v>
          </cell>
          <cell r="AQ92">
            <v>45040.15</v>
          </cell>
          <cell r="AR92">
            <v>17315.830000000002</v>
          </cell>
          <cell r="AS92">
            <v>27266.25</v>
          </cell>
          <cell r="AT92">
            <v>8784016.6999999993</v>
          </cell>
          <cell r="AU92">
            <v>209063.77</v>
          </cell>
          <cell r="AZ92">
            <v>1062347.1299999999</v>
          </cell>
          <cell r="BC92">
            <v>95302.62</v>
          </cell>
          <cell r="BE92">
            <v>122667.73</v>
          </cell>
          <cell r="BG92">
            <v>8817.61</v>
          </cell>
          <cell r="BH92">
            <v>663206.14</v>
          </cell>
          <cell r="BI92">
            <v>16880.8</v>
          </cell>
          <cell r="BJ92">
            <v>59823.15</v>
          </cell>
          <cell r="BL92">
            <v>6155.47</v>
          </cell>
          <cell r="BM92">
            <v>624746.1</v>
          </cell>
          <cell r="BN92">
            <v>70400.3</v>
          </cell>
          <cell r="BX92">
            <v>54687.05</v>
          </cell>
          <cell r="BZ92">
            <v>852043</v>
          </cell>
          <cell r="CD92">
            <v>8391.93</v>
          </cell>
          <cell r="CE92">
            <v>380013</v>
          </cell>
          <cell r="CF92">
            <v>10865.55</v>
          </cell>
          <cell r="CH92">
            <v>236013</v>
          </cell>
          <cell r="CI92">
            <v>88017.15</v>
          </cell>
          <cell r="CU92">
            <v>126042.07</v>
          </cell>
          <cell r="CV92">
            <v>1671.59</v>
          </cell>
          <cell r="DJ92">
            <v>2327.1</v>
          </cell>
          <cell r="DK92">
            <v>2750</v>
          </cell>
          <cell r="DN92">
            <v>2696.23</v>
          </cell>
          <cell r="DZ92">
            <v>28590.94</v>
          </cell>
          <cell r="EI92">
            <v>13329.42</v>
          </cell>
          <cell r="ET92">
            <v>17659346.130000006</v>
          </cell>
          <cell r="EV92" t="str">
            <v>17001</v>
          </cell>
          <cell r="EW92" t="str">
            <v>439</v>
          </cell>
          <cell r="EX92">
            <v>55854374.560000002</v>
          </cell>
        </row>
        <row r="93">
          <cell r="Q93" t="str">
            <v>16020</v>
          </cell>
          <cell r="R93">
            <v>13652.48</v>
          </cell>
          <cell r="U93">
            <v>46459.82</v>
          </cell>
          <cell r="AL93">
            <v>1264.26</v>
          </cell>
          <cell r="AN93">
            <v>500</v>
          </cell>
          <cell r="AP93">
            <v>3937.5</v>
          </cell>
          <cell r="AS93">
            <v>5260.84</v>
          </cell>
          <cell r="AT93">
            <v>324692.46999999997</v>
          </cell>
          <cell r="AU93">
            <v>1354.76</v>
          </cell>
          <cell r="AV93">
            <v>62557.760000000002</v>
          </cell>
          <cell r="AZ93">
            <v>13267.44</v>
          </cell>
          <cell r="BC93">
            <v>9279.73</v>
          </cell>
          <cell r="BE93">
            <v>1760</v>
          </cell>
          <cell r="BH93">
            <v>8006.54</v>
          </cell>
          <cell r="BJ93">
            <v>7976.6</v>
          </cell>
          <cell r="BL93">
            <v>328.52</v>
          </cell>
          <cell r="BM93">
            <v>62099.47</v>
          </cell>
          <cell r="BT93">
            <v>264765.52</v>
          </cell>
          <cell r="BU93">
            <v>1257.21</v>
          </cell>
          <cell r="BW93">
            <v>12872.49</v>
          </cell>
          <cell r="BZ93">
            <v>31159.86</v>
          </cell>
          <cell r="CE93">
            <v>6718</v>
          </cell>
          <cell r="CH93">
            <v>29021.69</v>
          </cell>
          <cell r="CI93">
            <v>8674.5499999999993</v>
          </cell>
          <cell r="CK93">
            <v>95863.44</v>
          </cell>
          <cell r="CU93">
            <v>18828.95</v>
          </cell>
          <cell r="DZ93">
            <v>141.18</v>
          </cell>
          <cell r="ET93">
            <v>1031701.08</v>
          </cell>
          <cell r="EV93" t="str">
            <v>17210</v>
          </cell>
          <cell r="EW93" t="str">
            <v>439</v>
          </cell>
          <cell r="EX93">
            <v>12854139.130000001</v>
          </cell>
        </row>
        <row r="94">
          <cell r="Q94" t="str">
            <v>16046</v>
          </cell>
          <cell r="R94">
            <v>250052.46</v>
          </cell>
          <cell r="U94">
            <v>8860.11</v>
          </cell>
          <cell r="AJ94">
            <v>4045.79</v>
          </cell>
          <cell r="AL94">
            <v>1829.51</v>
          </cell>
          <cell r="AN94">
            <v>1064.46</v>
          </cell>
          <cell r="AP94">
            <v>110</v>
          </cell>
          <cell r="AR94">
            <v>14.95</v>
          </cell>
          <cell r="AT94">
            <v>336968.26</v>
          </cell>
          <cell r="AU94">
            <v>1839.64</v>
          </cell>
          <cell r="AZ94">
            <v>24635.95</v>
          </cell>
          <cell r="BC94">
            <v>12165.32</v>
          </cell>
          <cell r="BH94">
            <v>13605.74</v>
          </cell>
          <cell r="BJ94">
            <v>8692.2900000000009</v>
          </cell>
          <cell r="BL94">
            <v>1053.8699999999999</v>
          </cell>
          <cell r="BM94">
            <v>90697.11</v>
          </cell>
          <cell r="BW94">
            <v>13574.62</v>
          </cell>
          <cell r="BZ94">
            <v>33327</v>
          </cell>
          <cell r="CE94">
            <v>16039.13</v>
          </cell>
          <cell r="CH94">
            <v>57033.26</v>
          </cell>
          <cell r="CI94">
            <v>8598.3700000000008</v>
          </cell>
          <cell r="CU94">
            <v>14295.99</v>
          </cell>
          <cell r="DH94">
            <v>18379.52</v>
          </cell>
          <cell r="DZ94">
            <v>1435.49</v>
          </cell>
          <cell r="ET94">
            <v>918318.84</v>
          </cell>
          <cell r="EV94" t="str">
            <v>17216</v>
          </cell>
          <cell r="EW94" t="str">
            <v>439</v>
          </cell>
          <cell r="EX94">
            <v>3715729.03</v>
          </cell>
        </row>
        <row r="95">
          <cell r="Q95" t="str">
            <v>16048</v>
          </cell>
          <cell r="R95">
            <v>413091.02</v>
          </cell>
          <cell r="U95">
            <v>14968.34</v>
          </cell>
          <cell r="X95">
            <v>289.7</v>
          </cell>
          <cell r="AE95">
            <v>3837.49</v>
          </cell>
          <cell r="AJ95">
            <v>34461.480000000003</v>
          </cell>
          <cell r="AK95">
            <v>661.3</v>
          </cell>
          <cell r="AL95">
            <v>5228.93</v>
          </cell>
          <cell r="AN95">
            <v>1785.06</v>
          </cell>
          <cell r="AO95">
            <v>868.99</v>
          </cell>
          <cell r="AP95">
            <v>180</v>
          </cell>
          <cell r="AQ95">
            <v>13151.61</v>
          </cell>
          <cell r="AS95">
            <v>5136.76</v>
          </cell>
          <cell r="AT95">
            <v>1387849.11</v>
          </cell>
          <cell r="AU95">
            <v>20313.82</v>
          </cell>
          <cell r="AW95">
            <v>144813.34</v>
          </cell>
          <cell r="AY95">
            <v>70724.97</v>
          </cell>
          <cell r="AZ95">
            <v>163072.04</v>
          </cell>
          <cell r="BC95">
            <v>37840.97</v>
          </cell>
          <cell r="BE95">
            <v>29689.040000000001</v>
          </cell>
          <cell r="BH95">
            <v>87817.53</v>
          </cell>
          <cell r="BI95">
            <v>2264.5100000000002</v>
          </cell>
          <cell r="BJ95">
            <v>18601.75</v>
          </cell>
          <cell r="BL95">
            <v>3284.5</v>
          </cell>
          <cell r="BM95">
            <v>210652.45</v>
          </cell>
          <cell r="BW95">
            <v>108980.81</v>
          </cell>
          <cell r="BX95">
            <v>15514.6</v>
          </cell>
          <cell r="BZ95">
            <v>163403</v>
          </cell>
          <cell r="CD95">
            <v>1120.1400000000001</v>
          </cell>
          <cell r="CE95">
            <v>59315.24</v>
          </cell>
          <cell r="CH95">
            <v>74246.850000000006</v>
          </cell>
          <cell r="CI95">
            <v>25514.560000000001</v>
          </cell>
          <cell r="CU95">
            <v>53359.31</v>
          </cell>
          <cell r="DH95">
            <v>3933.73</v>
          </cell>
          <cell r="DJ95">
            <v>6865.41</v>
          </cell>
          <cell r="DZ95">
            <v>7619.9</v>
          </cell>
          <cell r="EH95">
            <v>52838.22</v>
          </cell>
          <cell r="ET95">
            <v>3243296.4800000014</v>
          </cell>
          <cell r="EV95" t="str">
            <v>17400</v>
          </cell>
          <cell r="EW95" t="str">
            <v>439</v>
          </cell>
          <cell r="EX95">
            <v>1993398.64</v>
          </cell>
        </row>
        <row r="96">
          <cell r="Q96" t="str">
            <v>16049</v>
          </cell>
          <cell r="R96">
            <v>1905278.71</v>
          </cell>
          <cell r="U96">
            <v>8189.19</v>
          </cell>
          <cell r="X96">
            <v>80855.240000000005</v>
          </cell>
          <cell r="Y96">
            <v>4205.1099999999997</v>
          </cell>
          <cell r="AB96">
            <v>1200</v>
          </cell>
          <cell r="AE96">
            <v>11873.66</v>
          </cell>
          <cell r="AF96">
            <v>427.5</v>
          </cell>
          <cell r="AI96">
            <v>15495.65</v>
          </cell>
          <cell r="AJ96">
            <v>141953.92000000001</v>
          </cell>
          <cell r="AL96">
            <v>12586.33</v>
          </cell>
          <cell r="AN96">
            <v>9272.35</v>
          </cell>
          <cell r="AO96">
            <v>2064.2199999999998</v>
          </cell>
          <cell r="AP96">
            <v>6470.4</v>
          </cell>
          <cell r="AR96">
            <v>562.53</v>
          </cell>
          <cell r="AS96">
            <v>13290.35</v>
          </cell>
          <cell r="AT96">
            <v>4690979.18</v>
          </cell>
          <cell r="AU96">
            <v>185361.91</v>
          </cell>
          <cell r="AW96">
            <v>7780.6</v>
          </cell>
          <cell r="AZ96">
            <v>818415.18</v>
          </cell>
          <cell r="BC96">
            <v>125944.17</v>
          </cell>
          <cell r="BE96">
            <v>52364.9</v>
          </cell>
          <cell r="BG96">
            <v>11530.72</v>
          </cell>
          <cell r="BH96">
            <v>397453.68</v>
          </cell>
          <cell r="BI96">
            <v>10049.049999999999</v>
          </cell>
          <cell r="BJ96">
            <v>29164.26</v>
          </cell>
          <cell r="BL96">
            <v>11149.07</v>
          </cell>
          <cell r="BM96">
            <v>594313.85</v>
          </cell>
          <cell r="BW96">
            <v>499265.24</v>
          </cell>
          <cell r="BX96">
            <v>9000</v>
          </cell>
          <cell r="BZ96">
            <v>509788</v>
          </cell>
          <cell r="CE96">
            <v>300098.09999999998</v>
          </cell>
          <cell r="CF96">
            <v>8766.31</v>
          </cell>
          <cell r="CH96">
            <v>174934.67</v>
          </cell>
          <cell r="CI96">
            <v>68734.97</v>
          </cell>
          <cell r="CU96">
            <v>173779.53</v>
          </cell>
          <cell r="DJ96">
            <v>27814.15</v>
          </cell>
          <cell r="DN96">
            <v>9752.61</v>
          </cell>
          <cell r="DZ96">
            <v>20050.87</v>
          </cell>
          <cell r="EE96">
            <v>15849.91</v>
          </cell>
          <cell r="EG96">
            <v>157290.34</v>
          </cell>
          <cell r="EH96">
            <v>4365</v>
          </cell>
          <cell r="EP96">
            <v>5</v>
          </cell>
          <cell r="ET96">
            <v>11127726.43</v>
          </cell>
          <cell r="EV96" t="str">
            <v>17401</v>
          </cell>
          <cell r="EW96" t="str">
            <v>439</v>
          </cell>
          <cell r="EX96">
            <v>5855068.1699999999</v>
          </cell>
        </row>
        <row r="97">
          <cell r="Q97" t="str">
            <v>16050</v>
          </cell>
          <cell r="R97">
            <v>2697986.83</v>
          </cell>
          <cell r="U97">
            <v>5003.46</v>
          </cell>
          <cell r="X97">
            <v>121414.17</v>
          </cell>
          <cell r="AE97">
            <v>2873.05</v>
          </cell>
          <cell r="AI97">
            <v>9504.5</v>
          </cell>
          <cell r="AJ97">
            <v>187928.72</v>
          </cell>
          <cell r="AL97">
            <v>10964.42</v>
          </cell>
          <cell r="AN97">
            <v>19418.37</v>
          </cell>
          <cell r="AO97">
            <v>1952.4</v>
          </cell>
          <cell r="AP97">
            <v>107371.4</v>
          </cell>
          <cell r="AQ97">
            <v>4347.1899999999996</v>
          </cell>
          <cell r="AR97">
            <v>15011.93</v>
          </cell>
          <cell r="AS97">
            <v>20334.14</v>
          </cell>
          <cell r="AT97">
            <v>6299974.3099999996</v>
          </cell>
          <cell r="AU97">
            <v>214616.28</v>
          </cell>
          <cell r="AW97">
            <v>9486.49</v>
          </cell>
          <cell r="AZ97">
            <v>1109681.47</v>
          </cell>
          <cell r="BC97">
            <v>184298.59</v>
          </cell>
          <cell r="BE97">
            <v>63065.91</v>
          </cell>
          <cell r="BG97">
            <v>14813.58</v>
          </cell>
          <cell r="BH97">
            <v>509953.55</v>
          </cell>
          <cell r="BI97">
            <v>12138.51</v>
          </cell>
          <cell r="BJ97">
            <v>40424.18</v>
          </cell>
          <cell r="BL97">
            <v>12896.27</v>
          </cell>
          <cell r="BM97">
            <v>312196.88</v>
          </cell>
          <cell r="BN97">
            <v>49624.639999999999</v>
          </cell>
          <cell r="BW97">
            <v>657442.35</v>
          </cell>
          <cell r="BZ97">
            <v>679787</v>
          </cell>
          <cell r="CD97">
            <v>39655.03</v>
          </cell>
          <cell r="CE97">
            <v>328293</v>
          </cell>
          <cell r="CF97">
            <v>13419</v>
          </cell>
          <cell r="CH97">
            <v>298275.11</v>
          </cell>
          <cell r="CI97">
            <v>75179.13</v>
          </cell>
          <cell r="CN97">
            <v>6394.82</v>
          </cell>
          <cell r="CU97">
            <v>231307.05</v>
          </cell>
          <cell r="DZ97">
            <v>29464.16</v>
          </cell>
          <cell r="EE97">
            <v>538.08000000000004</v>
          </cell>
          <cell r="EF97">
            <v>16740</v>
          </cell>
          <cell r="EH97">
            <v>2104.6</v>
          </cell>
          <cell r="ET97">
            <v>14415880.570000002</v>
          </cell>
          <cell r="EV97" t="str">
            <v>17402</v>
          </cell>
          <cell r="EW97" t="str">
            <v>439</v>
          </cell>
          <cell r="EX97">
            <v>473311</v>
          </cell>
        </row>
        <row r="98">
          <cell r="Q98" t="str">
            <v>17001</v>
          </cell>
          <cell r="R98">
            <v>119859712.04000001</v>
          </cell>
          <cell r="X98">
            <v>3377158.54</v>
          </cell>
          <cell r="AA98">
            <v>446642</v>
          </cell>
          <cell r="AE98">
            <v>1470.76</v>
          </cell>
          <cell r="AJ98">
            <v>3161323.62</v>
          </cell>
          <cell r="AL98">
            <v>1845530.53</v>
          </cell>
          <cell r="AN98">
            <v>12758880.529999999</v>
          </cell>
          <cell r="AO98">
            <v>64164.53</v>
          </cell>
          <cell r="AP98">
            <v>1859363.11</v>
          </cell>
          <cell r="AQ98">
            <v>11904.52</v>
          </cell>
          <cell r="AR98">
            <v>2509506.17</v>
          </cell>
          <cell r="AS98">
            <v>330419.18</v>
          </cell>
          <cell r="AT98">
            <v>204679411.75999999</v>
          </cell>
          <cell r="AU98">
            <v>8375956.5300000003</v>
          </cell>
          <cell r="AZ98">
            <v>30879944.050000001</v>
          </cell>
          <cell r="BB98">
            <v>63610.47</v>
          </cell>
          <cell r="BC98">
            <v>4876552.67</v>
          </cell>
          <cell r="BD98">
            <v>836410.17</v>
          </cell>
          <cell r="BE98">
            <v>1818733.8</v>
          </cell>
          <cell r="BG98">
            <v>4822100.84</v>
          </cell>
          <cell r="BH98">
            <v>15306501.93</v>
          </cell>
          <cell r="BI98">
            <v>404751.96</v>
          </cell>
          <cell r="BJ98">
            <v>810918.07</v>
          </cell>
          <cell r="BK98">
            <v>27643.96</v>
          </cell>
          <cell r="BL98">
            <v>411870.14</v>
          </cell>
          <cell r="BM98">
            <v>19255369.98</v>
          </cell>
          <cell r="BN98">
            <v>292224.78000000003</v>
          </cell>
          <cell r="BQ98">
            <v>2131000</v>
          </cell>
          <cell r="BT98">
            <v>47930.76</v>
          </cell>
          <cell r="BU98">
            <v>2790.04</v>
          </cell>
          <cell r="BW98">
            <v>158159.82</v>
          </cell>
          <cell r="BX98">
            <v>346275.99</v>
          </cell>
          <cell r="BZ98">
            <v>19786731</v>
          </cell>
          <cell r="CD98">
            <v>536033.31999999995</v>
          </cell>
          <cell r="CE98">
            <v>10716296.699999999</v>
          </cell>
          <cell r="CF98">
            <v>469282.96</v>
          </cell>
          <cell r="CH98">
            <v>13407647.25</v>
          </cell>
          <cell r="CI98">
            <v>4259420.91</v>
          </cell>
          <cell r="CJ98">
            <v>112469.47</v>
          </cell>
          <cell r="CK98">
            <v>992434.45</v>
          </cell>
          <cell r="CL98">
            <v>93940.49</v>
          </cell>
          <cell r="CN98">
            <v>215991.6</v>
          </cell>
          <cell r="CO98">
            <v>801865.12</v>
          </cell>
          <cell r="CS98">
            <v>214308</v>
          </cell>
          <cell r="CU98">
            <v>7923075.7400000002</v>
          </cell>
          <cell r="CZ98">
            <v>723817.39</v>
          </cell>
          <cell r="DA98">
            <v>793316.62</v>
          </cell>
          <cell r="DB98">
            <v>4007009.12</v>
          </cell>
          <cell r="DE98">
            <v>189448.35</v>
          </cell>
          <cell r="DH98">
            <v>1335403.56</v>
          </cell>
          <cell r="DW98">
            <v>443836.95</v>
          </cell>
          <cell r="DZ98">
            <v>412725.95</v>
          </cell>
          <cell r="EI98">
            <v>7344867.9699999997</v>
          </cell>
          <cell r="EP98">
            <v>43715.91</v>
          </cell>
          <cell r="ES98">
            <v>1573339.66</v>
          </cell>
          <cell r="ET98">
            <v>518171211.74000013</v>
          </cell>
          <cell r="EV98" t="str">
            <v>17403</v>
          </cell>
          <cell r="EW98" t="str">
            <v>439</v>
          </cell>
          <cell r="EX98">
            <v>3280389.96</v>
          </cell>
        </row>
        <row r="99">
          <cell r="Q99" t="str">
            <v>17210</v>
          </cell>
          <cell r="R99">
            <v>33797569.299999997</v>
          </cell>
          <cell r="U99">
            <v>-68527.11</v>
          </cell>
          <cell r="X99">
            <v>1082704.57</v>
          </cell>
          <cell r="AA99">
            <v>247410</v>
          </cell>
          <cell r="AB99">
            <v>156235.99</v>
          </cell>
          <cell r="AD99">
            <v>172674.44</v>
          </cell>
          <cell r="AE99">
            <v>423874.41</v>
          </cell>
          <cell r="AF99">
            <v>71141.67</v>
          </cell>
          <cell r="AI99">
            <v>465722.14</v>
          </cell>
          <cell r="AJ99">
            <v>2306251.09</v>
          </cell>
          <cell r="AL99">
            <v>716998.55</v>
          </cell>
          <cell r="AN99">
            <v>271361.09999999998</v>
          </cell>
          <cell r="AO99">
            <v>36690.03</v>
          </cell>
          <cell r="AP99">
            <v>161243.57999999999</v>
          </cell>
          <cell r="AQ99">
            <v>137618.01</v>
          </cell>
          <cell r="AR99">
            <v>633933.72</v>
          </cell>
          <cell r="AS99">
            <v>116075.28</v>
          </cell>
          <cell r="AT99">
            <v>96893951.439999998</v>
          </cell>
          <cell r="AU99">
            <v>3787119.99</v>
          </cell>
          <cell r="AV99">
            <v>3595811.31</v>
          </cell>
          <cell r="AY99">
            <v>8560.17</v>
          </cell>
          <cell r="AZ99">
            <v>13829783.49</v>
          </cell>
          <cell r="BB99">
            <v>26018.71</v>
          </cell>
          <cell r="BC99">
            <v>3463513.28</v>
          </cell>
          <cell r="BE99">
            <v>1485178.7</v>
          </cell>
          <cell r="BF99">
            <v>20831</v>
          </cell>
          <cell r="BG99">
            <v>2425411.8199999998</v>
          </cell>
          <cell r="BH99">
            <v>7575807.8899999997</v>
          </cell>
          <cell r="BI99">
            <v>197646.44</v>
          </cell>
          <cell r="BJ99">
            <v>383278.72</v>
          </cell>
          <cell r="BL99">
            <v>225766.5</v>
          </cell>
          <cell r="BM99">
            <v>4299150.71</v>
          </cell>
          <cell r="BN99">
            <v>5769.63</v>
          </cell>
          <cell r="BW99">
            <v>76233.3</v>
          </cell>
          <cell r="BX99">
            <v>1919.88</v>
          </cell>
          <cell r="BZ99">
            <v>9290198</v>
          </cell>
          <cell r="CE99">
            <v>4371146.2300000004</v>
          </cell>
          <cell r="CF99">
            <v>150561</v>
          </cell>
          <cell r="CH99">
            <v>3275887.33</v>
          </cell>
          <cell r="CI99">
            <v>813649.04</v>
          </cell>
          <cell r="CK99">
            <v>129000</v>
          </cell>
          <cell r="CO99">
            <v>425268</v>
          </cell>
          <cell r="CT99">
            <v>78182.789999999994</v>
          </cell>
          <cell r="CU99">
            <v>4217233.3</v>
          </cell>
          <cell r="CV99">
            <v>120472.42</v>
          </cell>
          <cell r="DE99">
            <v>67374</v>
          </cell>
          <cell r="DH99">
            <v>297295.15000000002</v>
          </cell>
          <cell r="DJ99">
            <v>351309.45</v>
          </cell>
          <cell r="DP99">
            <v>753736.99</v>
          </cell>
          <cell r="DU99">
            <v>10555.44</v>
          </cell>
          <cell r="DZ99">
            <v>486653.37</v>
          </cell>
          <cell r="EA99">
            <v>50415</v>
          </cell>
          <cell r="EB99">
            <v>125000</v>
          </cell>
          <cell r="EG99">
            <v>5043.8999999999996</v>
          </cell>
          <cell r="EI99">
            <v>70962.44</v>
          </cell>
          <cell r="EM99">
            <v>1646.6</v>
          </cell>
          <cell r="EN99">
            <v>2962.32</v>
          </cell>
          <cell r="EP99">
            <v>1904.25</v>
          </cell>
          <cell r="ET99">
            <v>204127186.76999995</v>
          </cell>
          <cell r="EV99" t="str">
            <v>17404</v>
          </cell>
          <cell r="EW99" t="str">
            <v>439</v>
          </cell>
          <cell r="EX99">
            <v>196968.19</v>
          </cell>
        </row>
        <row r="100">
          <cell r="Q100" t="str">
            <v>17216</v>
          </cell>
          <cell r="R100">
            <v>7704541.5</v>
          </cell>
          <cell r="U100">
            <v>180228.18</v>
          </cell>
          <cell r="X100">
            <v>69756.479999999996</v>
          </cell>
          <cell r="AE100">
            <v>110864.79</v>
          </cell>
          <cell r="AF100">
            <v>21686.76</v>
          </cell>
          <cell r="AI100">
            <v>4399.5</v>
          </cell>
          <cell r="AJ100">
            <v>871085.35</v>
          </cell>
          <cell r="AL100">
            <v>66493.509999999995</v>
          </cell>
          <cell r="AN100">
            <v>64927.75</v>
          </cell>
          <cell r="AO100">
            <v>1680.38</v>
          </cell>
          <cell r="AP100">
            <v>128870.66</v>
          </cell>
          <cell r="AQ100">
            <v>19481.689999999999</v>
          </cell>
          <cell r="AR100">
            <v>127757.37</v>
          </cell>
          <cell r="AS100">
            <v>3686.32</v>
          </cell>
          <cell r="AT100">
            <v>20401161.859999999</v>
          </cell>
          <cell r="AU100">
            <v>575632.05000000005</v>
          </cell>
          <cell r="AV100">
            <v>571586.04</v>
          </cell>
          <cell r="AW100">
            <v>-5678.07</v>
          </cell>
          <cell r="AZ100">
            <v>2710318.96</v>
          </cell>
          <cell r="BC100">
            <v>281480.81</v>
          </cell>
          <cell r="BE100">
            <v>341003.84</v>
          </cell>
          <cell r="BG100">
            <v>129777.1</v>
          </cell>
          <cell r="BH100">
            <v>1574747.39</v>
          </cell>
          <cell r="BI100">
            <v>40483.68</v>
          </cell>
          <cell r="BJ100">
            <v>92127.29</v>
          </cell>
          <cell r="BL100">
            <v>30520.58</v>
          </cell>
          <cell r="BM100">
            <v>1578600.64</v>
          </cell>
          <cell r="BW100">
            <v>15532.61</v>
          </cell>
          <cell r="BZ100">
            <v>1989275</v>
          </cell>
          <cell r="CE100">
            <v>1191531.68</v>
          </cell>
          <cell r="CF100">
            <v>27164</v>
          </cell>
          <cell r="CH100">
            <v>351718.08</v>
          </cell>
          <cell r="CI100">
            <v>132159.98000000001</v>
          </cell>
          <cell r="CO100">
            <v>17244.36</v>
          </cell>
          <cell r="CU100">
            <v>505816.36</v>
          </cell>
          <cell r="DE100">
            <v>19161</v>
          </cell>
          <cell r="DH100">
            <v>82129.009999999995</v>
          </cell>
          <cell r="DJ100">
            <v>76228.53</v>
          </cell>
          <cell r="DZ100">
            <v>83698</v>
          </cell>
          <cell r="EA100">
            <v>30903.85</v>
          </cell>
          <cell r="EG100">
            <v>50977.16</v>
          </cell>
          <cell r="EI100">
            <v>16609</v>
          </cell>
          <cell r="EP100">
            <v>2757.93</v>
          </cell>
          <cell r="ET100">
            <v>42290128.959999993</v>
          </cell>
          <cell r="EV100" t="str">
            <v>17405</v>
          </cell>
          <cell r="EW100" t="str">
            <v>439</v>
          </cell>
          <cell r="EX100">
            <v>7468405.0499999998</v>
          </cell>
        </row>
        <row r="101">
          <cell r="Q101" t="str">
            <v>17400</v>
          </cell>
          <cell r="R101">
            <v>8964257.3399999999</v>
          </cell>
          <cell r="X101">
            <v>988868.15</v>
          </cell>
          <cell r="AB101">
            <v>72999.98</v>
          </cell>
          <cell r="AE101">
            <v>3822.54</v>
          </cell>
          <cell r="AI101">
            <v>61825.599999999999</v>
          </cell>
          <cell r="AJ101">
            <v>1489690.13</v>
          </cell>
          <cell r="AL101">
            <v>100398.72</v>
          </cell>
          <cell r="AN101">
            <v>846745.68</v>
          </cell>
          <cell r="AO101">
            <v>41678.68</v>
          </cell>
          <cell r="AP101">
            <v>122324.52</v>
          </cell>
          <cell r="AR101">
            <v>128845.56</v>
          </cell>
          <cell r="AS101">
            <v>547.91999999999996</v>
          </cell>
          <cell r="AT101">
            <v>18250384.030000001</v>
          </cell>
          <cell r="AU101">
            <v>323014.56</v>
          </cell>
          <cell r="AY101">
            <v>265.04000000000002</v>
          </cell>
          <cell r="AZ101">
            <v>2105028.3199999998</v>
          </cell>
          <cell r="BC101">
            <v>31411.23</v>
          </cell>
          <cell r="BE101">
            <v>134997</v>
          </cell>
          <cell r="BG101">
            <v>66923.38</v>
          </cell>
          <cell r="BH101">
            <v>1377611.11</v>
          </cell>
          <cell r="BI101">
            <v>36537.769999999997</v>
          </cell>
          <cell r="BJ101">
            <v>65437.279999999999</v>
          </cell>
          <cell r="BL101">
            <v>7119.29</v>
          </cell>
          <cell r="BM101">
            <v>941022.38</v>
          </cell>
          <cell r="BW101">
            <v>14258.52</v>
          </cell>
          <cell r="BZ101">
            <v>1758298</v>
          </cell>
          <cell r="CE101">
            <v>1181668</v>
          </cell>
          <cell r="CF101">
            <v>14705.74</v>
          </cell>
          <cell r="CH101">
            <v>115132.04</v>
          </cell>
          <cell r="CI101">
            <v>58158.61</v>
          </cell>
          <cell r="CO101">
            <v>8516.2999999999993</v>
          </cell>
          <cell r="CU101">
            <v>53168.06</v>
          </cell>
          <cell r="DJ101">
            <v>6107.68</v>
          </cell>
          <cell r="DZ101">
            <v>28303.94</v>
          </cell>
          <cell r="EI101">
            <v>140309.97</v>
          </cell>
          <cell r="EP101">
            <v>4050</v>
          </cell>
          <cell r="ET101">
            <v>39544433.070000008</v>
          </cell>
          <cell r="EV101" t="str">
            <v>17406</v>
          </cell>
          <cell r="EW101" t="str">
            <v>439</v>
          </cell>
          <cell r="EX101">
            <v>2050545.42</v>
          </cell>
        </row>
        <row r="102">
          <cell r="Q102" t="str">
            <v>17401</v>
          </cell>
          <cell r="R102">
            <v>32929920.949999999</v>
          </cell>
          <cell r="X102">
            <v>660803.13</v>
          </cell>
          <cell r="Z102">
            <v>26449.13</v>
          </cell>
          <cell r="AB102">
            <v>32695</v>
          </cell>
          <cell r="AE102">
            <v>630588.73</v>
          </cell>
          <cell r="AF102">
            <v>471.07</v>
          </cell>
          <cell r="AG102">
            <v>88260.55</v>
          </cell>
          <cell r="AJ102">
            <v>1315345.4099999999</v>
          </cell>
          <cell r="AK102">
            <v>98099.77</v>
          </cell>
          <cell r="AL102">
            <v>72090.240000000005</v>
          </cell>
          <cell r="AN102">
            <v>2408773.5699999998</v>
          </cell>
          <cell r="AO102">
            <v>34633.9</v>
          </cell>
          <cell r="AP102">
            <v>740570.95</v>
          </cell>
          <cell r="AQ102">
            <v>6692.39</v>
          </cell>
          <cell r="AR102">
            <v>1630838.49</v>
          </cell>
          <cell r="AS102">
            <v>551203.64</v>
          </cell>
          <cell r="AT102">
            <v>81035276.599999994</v>
          </cell>
          <cell r="AU102">
            <v>2538866.36</v>
          </cell>
          <cell r="AY102">
            <v>564.29999999999995</v>
          </cell>
          <cell r="AZ102">
            <v>9978680.5700000003</v>
          </cell>
          <cell r="BB102">
            <v>38836.21</v>
          </cell>
          <cell r="BC102">
            <v>3343184.86</v>
          </cell>
          <cell r="BE102">
            <v>1523125.35</v>
          </cell>
          <cell r="BG102">
            <v>3100741.07</v>
          </cell>
          <cell r="BH102">
            <v>5991158.9100000001</v>
          </cell>
          <cell r="BI102">
            <v>161587.10999999999</v>
          </cell>
          <cell r="BJ102">
            <v>330239.15000000002</v>
          </cell>
          <cell r="BL102">
            <v>210200.28</v>
          </cell>
          <cell r="BM102">
            <v>3353317.83</v>
          </cell>
          <cell r="BN102">
            <v>1162287.46</v>
          </cell>
          <cell r="BR102">
            <v>80911.83</v>
          </cell>
          <cell r="BW102">
            <v>62301.09</v>
          </cell>
          <cell r="BZ102">
            <v>7596028</v>
          </cell>
          <cell r="CA102">
            <v>176643.7</v>
          </cell>
          <cell r="CD102">
            <v>164463.85</v>
          </cell>
          <cell r="CE102">
            <v>4162861.77</v>
          </cell>
          <cell r="CF102">
            <v>119167</v>
          </cell>
          <cell r="CG102">
            <v>71026</v>
          </cell>
          <cell r="CH102">
            <v>4255631.99</v>
          </cell>
          <cell r="CI102">
            <v>1193308.05</v>
          </cell>
          <cell r="CK102">
            <v>871743.81</v>
          </cell>
          <cell r="CO102">
            <v>498907.86</v>
          </cell>
          <cell r="CR102">
            <v>11334.96</v>
          </cell>
          <cell r="CT102">
            <v>108051.26</v>
          </cell>
          <cell r="CU102">
            <v>4340382.0999999996</v>
          </cell>
          <cell r="DE102">
            <v>130420</v>
          </cell>
          <cell r="DF102">
            <v>409147.91</v>
          </cell>
          <cell r="DH102">
            <v>87904.19</v>
          </cell>
          <cell r="DI102">
            <v>451315.81</v>
          </cell>
          <cell r="DU102">
            <v>124427.11</v>
          </cell>
          <cell r="DZ102">
            <v>320555.92</v>
          </cell>
          <cell r="EB102">
            <v>501290.8</v>
          </cell>
          <cell r="EI102">
            <v>61730.67</v>
          </cell>
          <cell r="ES102">
            <v>780000</v>
          </cell>
          <cell r="ET102">
            <v>180575058.66000009</v>
          </cell>
          <cell r="EV102" t="str">
            <v>17407</v>
          </cell>
          <cell r="EW102" t="str">
            <v>439</v>
          </cell>
          <cell r="EX102">
            <v>2569645.0099999998</v>
          </cell>
        </row>
        <row r="103">
          <cell r="Q103" t="str">
            <v>17402</v>
          </cell>
          <cell r="R103">
            <v>2677485.7599999998</v>
          </cell>
          <cell r="U103">
            <v>199.15</v>
          </cell>
          <cell r="X103">
            <v>173109.61</v>
          </cell>
          <cell r="AA103">
            <v>38586.71</v>
          </cell>
          <cell r="AE103">
            <v>2295.1999999999998</v>
          </cell>
          <cell r="AJ103">
            <v>235970.31</v>
          </cell>
          <cell r="AL103">
            <v>39419.589999999997</v>
          </cell>
          <cell r="AN103">
            <v>191512.8</v>
          </cell>
          <cell r="AO103">
            <v>5056.25</v>
          </cell>
          <cell r="AP103">
            <v>3136.68</v>
          </cell>
          <cell r="AQ103">
            <v>5824.1</v>
          </cell>
          <cell r="AR103">
            <v>37242.449999999997</v>
          </cell>
          <cell r="AS103">
            <v>12032.01</v>
          </cell>
          <cell r="AT103">
            <v>7056524.5999999996</v>
          </cell>
          <cell r="AU103">
            <v>135335.20000000001</v>
          </cell>
          <cell r="AZ103">
            <v>765598.02</v>
          </cell>
          <cell r="BC103">
            <v>68379.070000000007</v>
          </cell>
          <cell r="BE103">
            <v>45528.5</v>
          </cell>
          <cell r="BG103">
            <v>18648.11</v>
          </cell>
          <cell r="BH103">
            <v>543824.59</v>
          </cell>
          <cell r="BI103">
            <v>13985.34</v>
          </cell>
          <cell r="BJ103">
            <v>33968.239999999998</v>
          </cell>
          <cell r="BL103">
            <v>5489.06</v>
          </cell>
          <cell r="BM103">
            <v>605157.97</v>
          </cell>
          <cell r="BO103">
            <v>1931</v>
          </cell>
          <cell r="BW103">
            <v>5386.49</v>
          </cell>
          <cell r="BZ103">
            <v>681685</v>
          </cell>
          <cell r="CD103">
            <v>8258.59</v>
          </cell>
          <cell r="CE103">
            <v>263448</v>
          </cell>
          <cell r="CF103">
            <v>7387</v>
          </cell>
          <cell r="CH103">
            <v>119153</v>
          </cell>
          <cell r="CI103">
            <v>49839</v>
          </cell>
          <cell r="CU103">
            <v>77280.09</v>
          </cell>
          <cell r="DJ103">
            <v>2122</v>
          </cell>
          <cell r="DZ103">
            <v>15242.01</v>
          </cell>
          <cell r="EI103">
            <v>47313.29</v>
          </cell>
          <cell r="EN103">
            <v>12622.65</v>
          </cell>
          <cell r="ET103">
            <v>14005977.439999998</v>
          </cell>
          <cell r="EV103" t="str">
            <v>17408</v>
          </cell>
          <cell r="EW103" t="str">
            <v>439</v>
          </cell>
          <cell r="EX103">
            <v>8711222.8300000001</v>
          </cell>
        </row>
        <row r="104">
          <cell r="Q104" t="str">
            <v>17403</v>
          </cell>
          <cell r="R104">
            <v>22916995.460000001</v>
          </cell>
          <cell r="X104">
            <v>1458028.5</v>
          </cell>
          <cell r="AA104">
            <v>33339.75</v>
          </cell>
          <cell r="AB104">
            <v>45860</v>
          </cell>
          <cell r="AE104">
            <v>91010.25</v>
          </cell>
          <cell r="AF104">
            <v>6136.67</v>
          </cell>
          <cell r="AI104">
            <v>148183.13</v>
          </cell>
          <cell r="AJ104">
            <v>968443.19</v>
          </cell>
          <cell r="AL104">
            <v>98177.64</v>
          </cell>
          <cell r="AN104">
            <v>543546.29</v>
          </cell>
          <cell r="AO104">
            <v>43813.86</v>
          </cell>
          <cell r="AP104">
            <v>356495.17</v>
          </cell>
          <cell r="AR104">
            <v>132946.75</v>
          </cell>
          <cell r="AS104">
            <v>2514.48</v>
          </cell>
          <cell r="AT104">
            <v>60434409.75</v>
          </cell>
          <cell r="AU104">
            <v>2567691.86</v>
          </cell>
          <cell r="AY104">
            <v>15660</v>
          </cell>
          <cell r="AZ104">
            <v>8320098.9400000004</v>
          </cell>
          <cell r="BB104">
            <v>51733.18</v>
          </cell>
          <cell r="BC104">
            <v>1770228.75</v>
          </cell>
          <cell r="BE104">
            <v>559480.06999999995</v>
          </cell>
          <cell r="BG104">
            <v>1845366.99</v>
          </cell>
          <cell r="BH104">
            <v>4681945.46</v>
          </cell>
          <cell r="BI104">
            <v>124951.33</v>
          </cell>
          <cell r="BJ104">
            <v>235533.73</v>
          </cell>
          <cell r="BL104">
            <v>137850.26999999999</v>
          </cell>
          <cell r="BM104">
            <v>2912513.23</v>
          </cell>
          <cell r="BN104">
            <v>330503.01</v>
          </cell>
          <cell r="BW104">
            <v>48647.49</v>
          </cell>
          <cell r="BX104">
            <v>104475.88</v>
          </cell>
          <cell r="BZ104">
            <v>5933411</v>
          </cell>
          <cell r="CD104">
            <v>178500.27</v>
          </cell>
          <cell r="CE104">
            <v>2666399.7200000002</v>
          </cell>
          <cell r="CF104">
            <v>107885</v>
          </cell>
          <cell r="CH104">
            <v>3446501.36</v>
          </cell>
          <cell r="CI104">
            <v>548436.9</v>
          </cell>
          <cell r="CK104">
            <v>513173.84</v>
          </cell>
          <cell r="CM104">
            <v>613816.81999999995</v>
          </cell>
          <cell r="CO104">
            <v>382140.35</v>
          </cell>
          <cell r="CU104">
            <v>2637677.16</v>
          </cell>
          <cell r="DE104">
            <v>47801</v>
          </cell>
          <cell r="DI104">
            <v>210254.3</v>
          </cell>
          <cell r="DZ104">
            <v>296181.71999999997</v>
          </cell>
          <cell r="EB104">
            <v>106080</v>
          </cell>
          <cell r="EI104">
            <v>8294.52</v>
          </cell>
          <cell r="EK104">
            <v>163458.53</v>
          </cell>
          <cell r="EP104">
            <v>1401</v>
          </cell>
          <cell r="ET104">
            <v>128847994.56999996</v>
          </cell>
          <cell r="EV104" t="str">
            <v>17409</v>
          </cell>
          <cell r="EW104" t="str">
            <v>439</v>
          </cell>
          <cell r="EX104">
            <v>3962940.58</v>
          </cell>
        </row>
        <row r="105">
          <cell r="Q105" t="str">
            <v>17404</v>
          </cell>
          <cell r="R105">
            <v>204665.83</v>
          </cell>
          <cell r="U105">
            <v>10739.73</v>
          </cell>
          <cell r="X105">
            <v>987.14</v>
          </cell>
          <cell r="AE105">
            <v>1475.49</v>
          </cell>
          <cell r="AJ105">
            <v>10300.299999999999</v>
          </cell>
          <cell r="AL105">
            <v>2356.2800000000002</v>
          </cell>
          <cell r="AN105">
            <v>2105</v>
          </cell>
          <cell r="AO105">
            <v>14.85</v>
          </cell>
          <cell r="AP105">
            <v>6919.27</v>
          </cell>
          <cell r="AQ105">
            <v>589.75</v>
          </cell>
          <cell r="AR105">
            <v>108455.08</v>
          </cell>
          <cell r="AT105">
            <v>1297428.73</v>
          </cell>
          <cell r="AU105">
            <v>5751.83</v>
          </cell>
          <cell r="AV105">
            <v>6585.52</v>
          </cell>
          <cell r="AZ105">
            <v>37657.86</v>
          </cell>
          <cell r="BC105">
            <v>4672.45</v>
          </cell>
          <cell r="BE105">
            <v>1760</v>
          </cell>
          <cell r="BH105">
            <v>20215.150000000001</v>
          </cell>
          <cell r="BI105">
            <v>180.45</v>
          </cell>
          <cell r="BJ105">
            <v>18253.86</v>
          </cell>
          <cell r="BL105">
            <v>1690.92</v>
          </cell>
          <cell r="BM105">
            <v>69052.47</v>
          </cell>
          <cell r="BW105">
            <v>218.28</v>
          </cell>
          <cell r="BZ105">
            <v>124601</v>
          </cell>
          <cell r="CE105">
            <v>26552</v>
          </cell>
          <cell r="CH105">
            <v>63249</v>
          </cell>
          <cell r="CI105">
            <v>29915.360000000001</v>
          </cell>
          <cell r="CU105">
            <v>27659.62</v>
          </cell>
          <cell r="ET105">
            <v>2084053.2200000002</v>
          </cell>
          <cell r="EV105" t="str">
            <v>17410</v>
          </cell>
          <cell r="EW105" t="str">
            <v>439</v>
          </cell>
          <cell r="EX105">
            <v>2852844.42</v>
          </cell>
        </row>
        <row r="106">
          <cell r="Q106" t="str">
            <v>17405</v>
          </cell>
          <cell r="R106">
            <v>33720122.710000001</v>
          </cell>
          <cell r="X106">
            <v>3516624.61</v>
          </cell>
          <cell r="AB106">
            <v>522278.5</v>
          </cell>
          <cell r="AD106">
            <v>3425018.57</v>
          </cell>
          <cell r="AE106">
            <v>330139.23</v>
          </cell>
          <cell r="AF106">
            <v>46001.16</v>
          </cell>
          <cell r="AI106">
            <v>755868.37</v>
          </cell>
          <cell r="AJ106">
            <v>3074418.58</v>
          </cell>
          <cell r="AK106">
            <v>61764.97</v>
          </cell>
          <cell r="AL106">
            <v>988766.58</v>
          </cell>
          <cell r="AN106">
            <v>3017824.72</v>
          </cell>
          <cell r="AO106">
            <v>66436.47</v>
          </cell>
          <cell r="AP106">
            <v>565267.14</v>
          </cell>
          <cell r="AQ106">
            <v>35245.24</v>
          </cell>
          <cell r="AR106">
            <v>186543.6</v>
          </cell>
          <cell r="AS106">
            <v>91728.99</v>
          </cell>
          <cell r="AT106">
            <v>74724429.829999998</v>
          </cell>
          <cell r="AU106">
            <v>2015413.98</v>
          </cell>
          <cell r="AY106">
            <v>624230.79</v>
          </cell>
          <cell r="AZ106">
            <v>9552351.6400000006</v>
          </cell>
          <cell r="BB106">
            <v>47383.09</v>
          </cell>
          <cell r="BC106">
            <v>679569.1</v>
          </cell>
          <cell r="BE106">
            <v>1363052.19</v>
          </cell>
          <cell r="BG106">
            <v>1453883.3</v>
          </cell>
          <cell r="BH106">
            <v>5766442.1900000004</v>
          </cell>
          <cell r="BI106">
            <v>154802.32</v>
          </cell>
          <cell r="BJ106">
            <v>299243.44</v>
          </cell>
          <cell r="BL106">
            <v>106851.91</v>
          </cell>
          <cell r="BM106">
            <v>3262129.86</v>
          </cell>
          <cell r="BN106">
            <v>4924.2</v>
          </cell>
          <cell r="BR106">
            <v>516933.77</v>
          </cell>
          <cell r="BW106">
            <v>60213.91</v>
          </cell>
          <cell r="BX106">
            <v>50440</v>
          </cell>
          <cell r="BZ106">
            <v>7267793</v>
          </cell>
          <cell r="CE106">
            <v>3854299.73</v>
          </cell>
          <cell r="CF106">
            <v>93451</v>
          </cell>
          <cell r="CH106">
            <v>1112241.6499999999</v>
          </cell>
          <cell r="CI106">
            <v>589678.68000000005</v>
          </cell>
          <cell r="CO106">
            <v>302303.11</v>
          </cell>
          <cell r="CT106">
            <v>61441.74</v>
          </cell>
          <cell r="CU106">
            <v>1545113.65</v>
          </cell>
          <cell r="DB106">
            <v>894491.76</v>
          </cell>
          <cell r="DH106">
            <v>2343.2199999999998</v>
          </cell>
          <cell r="DJ106">
            <v>152811.67000000001</v>
          </cell>
          <cell r="DK106">
            <v>36217.11</v>
          </cell>
          <cell r="DZ106">
            <v>433068.94</v>
          </cell>
          <cell r="EA106">
            <v>400661.32</v>
          </cell>
          <cell r="EI106">
            <v>94840.3</v>
          </cell>
          <cell r="EJ106">
            <v>81788.800000000003</v>
          </cell>
          <cell r="EK106">
            <v>4759</v>
          </cell>
          <cell r="EM106">
            <v>7473.62</v>
          </cell>
          <cell r="EP106">
            <v>5605.3</v>
          </cell>
          <cell r="ES106">
            <v>2870815.09</v>
          </cell>
          <cell r="ET106">
            <v>170897543.65000007</v>
          </cell>
          <cell r="EV106" t="str">
            <v>17411</v>
          </cell>
          <cell r="EW106" t="str">
            <v>439</v>
          </cell>
          <cell r="EX106">
            <v>10590966.050000001</v>
          </cell>
        </row>
        <row r="107">
          <cell r="Q107" t="str">
            <v>17406</v>
          </cell>
          <cell r="R107">
            <v>6815066.1699999999</v>
          </cell>
          <cell r="AB107">
            <v>15391.15</v>
          </cell>
          <cell r="AE107">
            <v>103646.46</v>
          </cell>
          <cell r="AJ107">
            <v>203592.57</v>
          </cell>
          <cell r="AL107">
            <v>36507.81</v>
          </cell>
          <cell r="AN107">
            <v>253684.63</v>
          </cell>
          <cell r="AO107">
            <v>901.25</v>
          </cell>
          <cell r="AP107">
            <v>94896.51</v>
          </cell>
          <cell r="AQ107">
            <v>1206.81</v>
          </cell>
          <cell r="AR107">
            <v>9189.9699999999993</v>
          </cell>
          <cell r="AS107">
            <v>28719.47</v>
          </cell>
          <cell r="AT107">
            <v>12317378.300000001</v>
          </cell>
          <cell r="AU107">
            <v>305688.90999999997</v>
          </cell>
          <cell r="AZ107">
            <v>1267779.67</v>
          </cell>
          <cell r="BC107">
            <v>820566.18</v>
          </cell>
          <cell r="BE107">
            <v>933107.26</v>
          </cell>
          <cell r="BG107">
            <v>889900.08</v>
          </cell>
          <cell r="BH107">
            <v>961797.92</v>
          </cell>
          <cell r="BI107">
            <v>23413.51</v>
          </cell>
          <cell r="BJ107">
            <v>46079.17</v>
          </cell>
          <cell r="BL107">
            <v>39183.32</v>
          </cell>
          <cell r="BM107">
            <v>295709.69</v>
          </cell>
          <cell r="BN107">
            <v>348390.08</v>
          </cell>
          <cell r="BW107">
            <v>9733.94</v>
          </cell>
          <cell r="BZ107">
            <v>1176417</v>
          </cell>
          <cell r="CE107">
            <v>623846.17000000004</v>
          </cell>
          <cell r="CF107">
            <v>17957</v>
          </cell>
          <cell r="CH107">
            <v>714009.67</v>
          </cell>
          <cell r="CI107">
            <v>131106.21</v>
          </cell>
          <cell r="CO107">
            <v>84829.21</v>
          </cell>
          <cell r="CU107">
            <v>937811.28</v>
          </cell>
          <cell r="DI107">
            <v>67463</v>
          </cell>
          <cell r="DJ107">
            <v>56311.26</v>
          </cell>
          <cell r="DR107">
            <v>75000</v>
          </cell>
          <cell r="ET107">
            <v>29706281.630000014</v>
          </cell>
          <cell r="EV107" t="str">
            <v>17412</v>
          </cell>
          <cell r="EW107" t="str">
            <v>439</v>
          </cell>
          <cell r="EX107">
            <v>8350224.5199999996</v>
          </cell>
        </row>
        <row r="108">
          <cell r="Q108" t="str">
            <v>17407</v>
          </cell>
          <cell r="R108">
            <v>5208104.67</v>
          </cell>
          <cell r="U108">
            <v>17612.82</v>
          </cell>
          <cell r="X108">
            <v>242562.47</v>
          </cell>
          <cell r="AB108">
            <v>2375</v>
          </cell>
          <cell r="AD108">
            <v>306238.32</v>
          </cell>
          <cell r="AE108">
            <v>474836.47</v>
          </cell>
          <cell r="AJ108">
            <v>500099.19</v>
          </cell>
          <cell r="AL108">
            <v>81034.38</v>
          </cell>
          <cell r="AN108">
            <v>129985.27</v>
          </cell>
          <cell r="AO108">
            <v>4498.1499999999996</v>
          </cell>
          <cell r="AP108">
            <v>67406.149999999994</v>
          </cell>
          <cell r="AR108">
            <v>8880.5400000000009</v>
          </cell>
          <cell r="AT108">
            <v>13866660.58</v>
          </cell>
          <cell r="AU108">
            <v>356375.08</v>
          </cell>
          <cell r="AZ108">
            <v>1692296.48</v>
          </cell>
          <cell r="BB108">
            <v>10319.459999999999</v>
          </cell>
          <cell r="BC108">
            <v>95335.72</v>
          </cell>
          <cell r="BE108">
            <v>71497.990000000005</v>
          </cell>
          <cell r="BG108">
            <v>52561.98</v>
          </cell>
          <cell r="BH108">
            <v>1056647.6000000001</v>
          </cell>
          <cell r="BI108">
            <v>26007.99</v>
          </cell>
          <cell r="BJ108">
            <v>58311.3</v>
          </cell>
          <cell r="BL108">
            <v>12440.46</v>
          </cell>
          <cell r="BM108">
            <v>1397922.2</v>
          </cell>
          <cell r="BN108">
            <v>106361.59</v>
          </cell>
          <cell r="BW108">
            <v>10958.33</v>
          </cell>
          <cell r="BZ108">
            <v>1347925</v>
          </cell>
          <cell r="CD108">
            <v>14659.12</v>
          </cell>
          <cell r="CE108">
            <v>485100.64</v>
          </cell>
          <cell r="CF108">
            <v>12983</v>
          </cell>
          <cell r="CH108">
            <v>132324.73000000001</v>
          </cell>
          <cell r="CI108">
            <v>73484.11</v>
          </cell>
          <cell r="CO108">
            <v>9302.9699999999993</v>
          </cell>
          <cell r="CU108">
            <v>183543.74</v>
          </cell>
          <cell r="DZ108">
            <v>33353.019999999997</v>
          </cell>
          <cell r="EP108">
            <v>240</v>
          </cell>
          <cell r="ET108">
            <v>28150246.519999996</v>
          </cell>
          <cell r="EV108" t="str">
            <v>17414</v>
          </cell>
          <cell r="EW108" t="str">
            <v>439</v>
          </cell>
          <cell r="EX108">
            <v>17016366.02</v>
          </cell>
        </row>
        <row r="109">
          <cell r="Q109" t="str">
            <v>17408</v>
          </cell>
          <cell r="R109">
            <v>22953483.710000001</v>
          </cell>
          <cell r="U109">
            <v>540.13</v>
          </cell>
          <cell r="X109">
            <v>512789.42</v>
          </cell>
          <cell r="AB109">
            <v>12205</v>
          </cell>
          <cell r="AE109">
            <v>135692.42000000001</v>
          </cell>
          <cell r="AF109">
            <v>558229.97</v>
          </cell>
          <cell r="AI109">
            <v>81618.539999999994</v>
          </cell>
          <cell r="AJ109">
            <v>1440397.08</v>
          </cell>
          <cell r="AL109">
            <v>210167.89</v>
          </cell>
          <cell r="AN109">
            <v>437893.53</v>
          </cell>
          <cell r="AO109">
            <v>25535.4</v>
          </cell>
          <cell r="AP109">
            <v>321427.08</v>
          </cell>
          <cell r="AR109">
            <v>120011.78</v>
          </cell>
          <cell r="AT109">
            <v>65537089.729999997</v>
          </cell>
          <cell r="AU109">
            <v>1924693.04</v>
          </cell>
          <cell r="AV109">
            <v>1700761</v>
          </cell>
          <cell r="AY109">
            <v>2045</v>
          </cell>
          <cell r="AZ109">
            <v>8220068.79</v>
          </cell>
          <cell r="BB109">
            <v>2.68</v>
          </cell>
          <cell r="BC109">
            <v>1477204.86</v>
          </cell>
          <cell r="BE109">
            <v>502605.68</v>
          </cell>
          <cell r="BG109">
            <v>1536072.45</v>
          </cell>
          <cell r="BH109">
            <v>4980555.16</v>
          </cell>
          <cell r="BI109">
            <v>131018.24000000001</v>
          </cell>
          <cell r="BJ109">
            <v>236663.49</v>
          </cell>
          <cell r="BL109">
            <v>222253.16</v>
          </cell>
          <cell r="BM109">
            <v>2986037.39</v>
          </cell>
          <cell r="BN109">
            <v>9668.42</v>
          </cell>
          <cell r="BT109">
            <v>121880.62</v>
          </cell>
          <cell r="BU109">
            <v>66864.259999999995</v>
          </cell>
          <cell r="BW109">
            <v>51409.35</v>
          </cell>
          <cell r="BZ109">
            <v>6340684</v>
          </cell>
          <cell r="CE109">
            <v>2481842.34</v>
          </cell>
          <cell r="CF109">
            <v>84717.08</v>
          </cell>
          <cell r="CH109">
            <v>1954717.17</v>
          </cell>
          <cell r="CI109">
            <v>612254.06999999995</v>
          </cell>
          <cell r="CK109">
            <v>118210.4</v>
          </cell>
          <cell r="CO109">
            <v>251837.93</v>
          </cell>
          <cell r="CT109">
            <v>270003.55</v>
          </cell>
          <cell r="CU109">
            <v>2925054.04</v>
          </cell>
          <cell r="DE109">
            <v>119913</v>
          </cell>
          <cell r="DI109">
            <v>176661.54</v>
          </cell>
          <cell r="DJ109">
            <v>229936.89</v>
          </cell>
          <cell r="DN109">
            <v>32389</v>
          </cell>
          <cell r="DP109">
            <v>610003.84</v>
          </cell>
          <cell r="DZ109">
            <v>352957.56</v>
          </cell>
          <cell r="EH109">
            <v>791567.28</v>
          </cell>
          <cell r="EI109">
            <v>6000</v>
          </cell>
          <cell r="EP109">
            <v>8479.8799999999992</v>
          </cell>
          <cell r="ET109">
            <v>133884114.84000005</v>
          </cell>
          <cell r="EV109" t="str">
            <v>17415</v>
          </cell>
          <cell r="EW109" t="str">
            <v>439</v>
          </cell>
          <cell r="EX109">
            <v>22648335.52</v>
          </cell>
        </row>
        <row r="110">
          <cell r="Q110" t="str">
            <v>17409</v>
          </cell>
          <cell r="R110">
            <v>11567978.539999999</v>
          </cell>
          <cell r="U110">
            <v>12581.62</v>
          </cell>
          <cell r="X110">
            <v>272782.42</v>
          </cell>
          <cell r="AA110">
            <v>58685.5</v>
          </cell>
          <cell r="AB110">
            <v>3725</v>
          </cell>
          <cell r="AC110">
            <v>240247.23</v>
          </cell>
          <cell r="AD110">
            <v>731617.77</v>
          </cell>
          <cell r="AE110">
            <v>121869.24</v>
          </cell>
          <cell r="AJ110">
            <v>954684.54</v>
          </cell>
          <cell r="AK110">
            <v>30311.37</v>
          </cell>
          <cell r="AL110">
            <v>117781.56</v>
          </cell>
          <cell r="AN110">
            <v>183148.75</v>
          </cell>
          <cell r="AO110">
            <v>13717.08</v>
          </cell>
          <cell r="AP110">
            <v>236780.22</v>
          </cell>
          <cell r="AQ110">
            <v>24060.03</v>
          </cell>
          <cell r="AR110">
            <v>106664.81</v>
          </cell>
          <cell r="AS110">
            <v>55628.99</v>
          </cell>
          <cell r="AT110">
            <v>32447344.370000001</v>
          </cell>
          <cell r="AU110">
            <v>1116661.18</v>
          </cell>
          <cell r="AV110">
            <v>469821.64</v>
          </cell>
          <cell r="AW110">
            <v>34667.25</v>
          </cell>
          <cell r="AZ110">
            <v>4263833.4400000004</v>
          </cell>
          <cell r="BB110">
            <v>10016.86</v>
          </cell>
          <cell r="BC110">
            <v>258521.58</v>
          </cell>
          <cell r="BE110">
            <v>219392.2</v>
          </cell>
          <cell r="BF110">
            <v>22008</v>
          </cell>
          <cell r="BG110">
            <v>141986.09</v>
          </cell>
          <cell r="BH110">
            <v>2469172.21</v>
          </cell>
          <cell r="BI110">
            <v>65725.179999999993</v>
          </cell>
          <cell r="BJ110">
            <v>156493.12</v>
          </cell>
          <cell r="BL110">
            <v>29276.959999999999</v>
          </cell>
          <cell r="BM110">
            <v>2142930.88</v>
          </cell>
          <cell r="BN110">
            <v>104536.89</v>
          </cell>
          <cell r="BW110">
            <v>25382.84</v>
          </cell>
          <cell r="BZ110">
            <v>3184073</v>
          </cell>
          <cell r="CD110">
            <v>22708.28</v>
          </cell>
          <cell r="CE110">
            <v>1794031.65</v>
          </cell>
          <cell r="CF110">
            <v>23060</v>
          </cell>
          <cell r="CH110">
            <v>140217.38</v>
          </cell>
          <cell r="CI110">
            <v>124192.39</v>
          </cell>
          <cell r="CO110">
            <v>40180.18</v>
          </cell>
          <cell r="CU110">
            <v>378991.99</v>
          </cell>
          <cell r="ET110">
            <v>64417490.230000012</v>
          </cell>
          <cell r="EV110" t="str">
            <v>17417</v>
          </cell>
          <cell r="EW110" t="str">
            <v>439</v>
          </cell>
          <cell r="EX110">
            <v>10707202.34</v>
          </cell>
        </row>
        <row r="111">
          <cell r="Q111" t="str">
            <v>17410</v>
          </cell>
          <cell r="R111">
            <v>8630195.7599999998</v>
          </cell>
          <cell r="U111">
            <v>33742.6</v>
          </cell>
          <cell r="X111">
            <v>320122.05</v>
          </cell>
          <cell r="AA111">
            <v>91552.5</v>
          </cell>
          <cell r="AB111">
            <v>21657</v>
          </cell>
          <cell r="AE111">
            <v>177857.36</v>
          </cell>
          <cell r="AF111">
            <v>9682.7000000000007</v>
          </cell>
          <cell r="AI111">
            <v>7431.72</v>
          </cell>
          <cell r="AJ111">
            <v>1168288.6100000001</v>
          </cell>
          <cell r="AL111">
            <v>9365.6</v>
          </cell>
          <cell r="AN111">
            <v>315021.34000000003</v>
          </cell>
          <cell r="AO111">
            <v>12527.86</v>
          </cell>
          <cell r="AP111">
            <v>90041.74</v>
          </cell>
          <cell r="AQ111">
            <v>577064.92000000004</v>
          </cell>
          <cell r="AR111">
            <v>266274.21000000002</v>
          </cell>
          <cell r="AS111">
            <v>53802.99</v>
          </cell>
          <cell r="AT111">
            <v>25535700.920000002</v>
          </cell>
          <cell r="AU111">
            <v>621021.92000000004</v>
          </cell>
          <cell r="AW111">
            <v>13011.49</v>
          </cell>
          <cell r="AY111">
            <v>52440.7</v>
          </cell>
          <cell r="AZ111">
            <v>2916484.02</v>
          </cell>
          <cell r="BC111">
            <v>176246.28</v>
          </cell>
          <cell r="BE111">
            <v>98229.21</v>
          </cell>
          <cell r="BG111">
            <v>80358</v>
          </cell>
          <cell r="BH111">
            <v>1961647.49</v>
          </cell>
          <cell r="BJ111">
            <v>96667.3</v>
          </cell>
          <cell r="BL111">
            <v>22721.52</v>
          </cell>
          <cell r="BM111">
            <v>1560509.01</v>
          </cell>
          <cell r="BW111">
            <v>20384.98</v>
          </cell>
          <cell r="BZ111">
            <v>2490498</v>
          </cell>
          <cell r="CD111">
            <v>248.92</v>
          </cell>
          <cell r="CE111">
            <v>1061254.31</v>
          </cell>
          <cell r="CF111">
            <v>17215.060000000001</v>
          </cell>
          <cell r="CH111">
            <v>276422.76</v>
          </cell>
          <cell r="CI111">
            <v>133372.57999999999</v>
          </cell>
          <cell r="CU111">
            <v>353836.16</v>
          </cell>
          <cell r="DH111">
            <v>1047.32</v>
          </cell>
          <cell r="ET111">
            <v>49273946.910000011</v>
          </cell>
          <cell r="EV111" t="str">
            <v>18100</v>
          </cell>
          <cell r="EW111" t="str">
            <v>439</v>
          </cell>
          <cell r="EX111">
            <v>4137467.95</v>
          </cell>
        </row>
        <row r="112">
          <cell r="Q112" t="str">
            <v>17411</v>
          </cell>
          <cell r="R112">
            <v>25735685.489999998</v>
          </cell>
          <cell r="U112">
            <v>4000.29</v>
          </cell>
          <cell r="X112">
            <v>2210509.2400000002</v>
          </cell>
          <cell r="Y112">
            <v>44535</v>
          </cell>
          <cell r="AA112">
            <v>130570</v>
          </cell>
          <cell r="AB112">
            <v>89883.5</v>
          </cell>
          <cell r="AD112">
            <v>3435910.25</v>
          </cell>
          <cell r="AE112">
            <v>704464</v>
          </cell>
          <cell r="AJ112">
            <v>3527888.81</v>
          </cell>
          <cell r="AK112">
            <v>329706.71000000002</v>
          </cell>
          <cell r="AL112">
            <v>290335.58</v>
          </cell>
          <cell r="AN112">
            <v>659599</v>
          </cell>
          <cell r="AO112">
            <v>49153.49</v>
          </cell>
          <cell r="AP112">
            <v>223885.13</v>
          </cell>
          <cell r="AQ112">
            <v>78801.75</v>
          </cell>
          <cell r="AR112">
            <v>172258.05</v>
          </cell>
          <cell r="AS112">
            <v>32141.16</v>
          </cell>
          <cell r="AT112">
            <v>71973388.890000001</v>
          </cell>
          <cell r="AU112">
            <v>1670873.63</v>
          </cell>
          <cell r="AW112">
            <v>159831.09</v>
          </cell>
          <cell r="AZ112">
            <v>7404130.9500000002</v>
          </cell>
          <cell r="BC112">
            <v>324752.40999999997</v>
          </cell>
          <cell r="BD112">
            <v>1765941.07</v>
          </cell>
          <cell r="BE112">
            <v>245760.93</v>
          </cell>
          <cell r="BG112">
            <v>544991.44999999995</v>
          </cell>
          <cell r="BH112">
            <v>5575163.0300000003</v>
          </cell>
          <cell r="BI112">
            <v>148099.64000000001</v>
          </cell>
          <cell r="BJ112">
            <v>263446.98</v>
          </cell>
          <cell r="BL112">
            <v>29972.05</v>
          </cell>
          <cell r="BM112">
            <v>3745262.7</v>
          </cell>
          <cell r="BW112">
            <v>57076.43</v>
          </cell>
          <cell r="BZ112">
            <v>5366377.3499999996</v>
          </cell>
          <cell r="CE112">
            <v>3075284.88</v>
          </cell>
          <cell r="CF112">
            <v>59341</v>
          </cell>
          <cell r="CH112">
            <v>399746.6</v>
          </cell>
          <cell r="CI112">
            <v>275670.57</v>
          </cell>
          <cell r="CL112">
            <v>95998.87</v>
          </cell>
          <cell r="CO112">
            <v>65793.320000000007</v>
          </cell>
          <cell r="CU112">
            <v>454276.98</v>
          </cell>
          <cell r="DB112">
            <v>120170.49</v>
          </cell>
          <cell r="DH112">
            <v>125239.54</v>
          </cell>
          <cell r="DJ112">
            <v>38499.67</v>
          </cell>
          <cell r="DZ112">
            <v>98644.7</v>
          </cell>
          <cell r="EI112">
            <v>243694.51</v>
          </cell>
          <cell r="ET112">
            <v>142046757.17999995</v>
          </cell>
          <cell r="EV112" t="str">
            <v>18303</v>
          </cell>
          <cell r="EW112" t="str">
            <v>439</v>
          </cell>
          <cell r="EX112">
            <v>1266565.1599999999</v>
          </cell>
        </row>
        <row r="113">
          <cell r="Q113" t="str">
            <v>17412</v>
          </cell>
          <cell r="R113">
            <v>18607922.710000001</v>
          </cell>
          <cell r="X113">
            <v>1186400.3</v>
          </cell>
          <cell r="Y113">
            <v>15465</v>
          </cell>
          <cell r="AB113">
            <v>77837.990000000005</v>
          </cell>
          <cell r="AD113">
            <v>2618185.89</v>
          </cell>
          <cell r="AE113">
            <v>167741.81</v>
          </cell>
          <cell r="AH113">
            <v>19287.419999999998</v>
          </cell>
          <cell r="AJ113">
            <v>1157844.18</v>
          </cell>
          <cell r="AL113">
            <v>207694.43</v>
          </cell>
          <cell r="AN113">
            <v>293873.13</v>
          </cell>
          <cell r="AO113">
            <v>25662.78</v>
          </cell>
          <cell r="AP113">
            <v>630262.26</v>
          </cell>
          <cell r="AQ113">
            <v>265674.28999999998</v>
          </cell>
          <cell r="AR113">
            <v>426757.25</v>
          </cell>
          <cell r="AS113">
            <v>16458.78</v>
          </cell>
          <cell r="AT113">
            <v>41997824.219999999</v>
          </cell>
          <cell r="AU113">
            <v>1396302.88</v>
          </cell>
          <cell r="AZ113">
            <v>5674056.1699999999</v>
          </cell>
          <cell r="BA113">
            <v>363796.78</v>
          </cell>
          <cell r="BC113">
            <v>493929.84</v>
          </cell>
          <cell r="BE113">
            <v>272398.59999999998</v>
          </cell>
          <cell r="BG113">
            <v>509503.97</v>
          </cell>
          <cell r="BH113">
            <v>3250287.56</v>
          </cell>
          <cell r="BI113">
            <v>79712.149999999994</v>
          </cell>
          <cell r="BJ113">
            <v>151417.75</v>
          </cell>
          <cell r="BL113">
            <v>49441.95</v>
          </cell>
          <cell r="BM113">
            <v>1678264.57</v>
          </cell>
          <cell r="BN113">
            <v>4859.5200000000004</v>
          </cell>
          <cell r="BP113">
            <v>434765.1</v>
          </cell>
          <cell r="BR113">
            <v>471399.55</v>
          </cell>
          <cell r="BW113">
            <v>31792.85</v>
          </cell>
          <cell r="BX113">
            <v>22500</v>
          </cell>
          <cell r="BZ113">
            <v>3980803.22</v>
          </cell>
          <cell r="CA113">
            <v>41247.07</v>
          </cell>
          <cell r="CB113">
            <v>636.83000000000004</v>
          </cell>
          <cell r="CE113">
            <v>2148804.9300000002</v>
          </cell>
          <cell r="CF113">
            <v>56556</v>
          </cell>
          <cell r="CH113">
            <v>685240.24</v>
          </cell>
          <cell r="CI113">
            <v>334923.08</v>
          </cell>
          <cell r="CO113">
            <v>106243.98</v>
          </cell>
          <cell r="CU113">
            <v>842862.05</v>
          </cell>
          <cell r="DH113">
            <v>13357.53</v>
          </cell>
          <cell r="DJ113">
            <v>27490.400000000001</v>
          </cell>
          <cell r="DP113">
            <v>206447.11</v>
          </cell>
          <cell r="DZ113">
            <v>142566</v>
          </cell>
          <cell r="EI113">
            <v>1800</v>
          </cell>
          <cell r="EK113">
            <v>31841.72</v>
          </cell>
          <cell r="EN113">
            <v>10228.15</v>
          </cell>
          <cell r="ET113">
            <v>91230369.98999998</v>
          </cell>
          <cell r="EV113" t="str">
            <v>18400</v>
          </cell>
          <cell r="EW113" t="str">
            <v>439</v>
          </cell>
          <cell r="EX113">
            <v>4897728.1399999997</v>
          </cell>
        </row>
        <row r="114">
          <cell r="Q114" t="str">
            <v>17414</v>
          </cell>
          <cell r="R114">
            <v>38986411.07</v>
          </cell>
          <cell r="U114">
            <v>129.76</v>
          </cell>
          <cell r="X114">
            <v>3312207.54</v>
          </cell>
          <cell r="AB114">
            <v>151521</v>
          </cell>
          <cell r="AD114">
            <v>675832.82</v>
          </cell>
          <cell r="AE114">
            <v>954106.47</v>
          </cell>
          <cell r="AF114">
            <v>51134.61</v>
          </cell>
          <cell r="AI114">
            <v>784869.43</v>
          </cell>
          <cell r="AJ114">
            <v>4667644.59</v>
          </cell>
          <cell r="AK114">
            <v>1437.59</v>
          </cell>
          <cell r="AL114">
            <v>1261387.78</v>
          </cell>
          <cell r="AN114">
            <v>1362936.39</v>
          </cell>
          <cell r="AO114">
            <v>66736.94</v>
          </cell>
          <cell r="AP114">
            <v>553736.81000000006</v>
          </cell>
          <cell r="AQ114">
            <v>466793.68</v>
          </cell>
          <cell r="AR114">
            <v>174010.66</v>
          </cell>
          <cell r="AS114">
            <v>100892.3</v>
          </cell>
          <cell r="AT114">
            <v>105153185.73</v>
          </cell>
          <cell r="AU114">
            <v>2839943.91</v>
          </cell>
          <cell r="AY114">
            <v>51709.53</v>
          </cell>
          <cell r="AZ114">
            <v>14755727.449999999</v>
          </cell>
          <cell r="BB114">
            <v>17300.18</v>
          </cell>
          <cell r="BC114">
            <v>816075.86</v>
          </cell>
          <cell r="BE114">
            <v>596406.82999999996</v>
          </cell>
          <cell r="BG114">
            <v>1116896.95</v>
          </cell>
          <cell r="BH114">
            <v>8162258.7800000003</v>
          </cell>
          <cell r="BI114">
            <v>214492.51</v>
          </cell>
          <cell r="BJ114">
            <v>426142.86</v>
          </cell>
          <cell r="BL114">
            <v>78478.53</v>
          </cell>
          <cell r="BM114">
            <v>4718457.33</v>
          </cell>
          <cell r="BN114">
            <v>23692.97</v>
          </cell>
          <cell r="BW114">
            <v>83490.91</v>
          </cell>
          <cell r="BZ114">
            <v>10226260</v>
          </cell>
          <cell r="CE114">
            <v>4473793.01</v>
          </cell>
          <cell r="CF114">
            <v>118681.79</v>
          </cell>
          <cell r="CH114">
            <v>1463238.82</v>
          </cell>
          <cell r="CI114">
            <v>678604.69</v>
          </cell>
          <cell r="CO114">
            <v>146619.79999999999</v>
          </cell>
          <cell r="CU114">
            <v>1317474.75</v>
          </cell>
          <cell r="DB114">
            <v>572479.03</v>
          </cell>
          <cell r="DE114">
            <v>46976</v>
          </cell>
          <cell r="DH114">
            <v>28430</v>
          </cell>
          <cell r="DJ114">
            <v>88478.48</v>
          </cell>
          <cell r="DZ114">
            <v>341203.58</v>
          </cell>
          <cell r="EA114">
            <v>18404.2</v>
          </cell>
          <cell r="EI114">
            <v>80862.67</v>
          </cell>
          <cell r="EP114">
            <v>11000</v>
          </cell>
          <cell r="ES114">
            <v>4016525.39</v>
          </cell>
          <cell r="ET114">
            <v>216255081.97999996</v>
          </cell>
          <cell r="EV114" t="str">
            <v>18401</v>
          </cell>
          <cell r="EW114" t="str">
            <v>439</v>
          </cell>
          <cell r="EX114">
            <v>11910772.029999999</v>
          </cell>
        </row>
        <row r="115">
          <cell r="Q115" t="str">
            <v>17415</v>
          </cell>
          <cell r="R115">
            <v>45367824.920000002</v>
          </cell>
          <cell r="U115">
            <v>644.04999999999995</v>
          </cell>
          <cell r="X115">
            <v>949484.15</v>
          </cell>
          <cell r="AE115">
            <v>4529550.51</v>
          </cell>
          <cell r="AF115">
            <v>87783.39</v>
          </cell>
          <cell r="AL115">
            <v>372946.09</v>
          </cell>
          <cell r="AN115">
            <v>554007.82999999996</v>
          </cell>
          <cell r="AO115">
            <v>77773.5</v>
          </cell>
          <cell r="AP115">
            <v>705881.39</v>
          </cell>
          <cell r="AQ115">
            <v>38587.22</v>
          </cell>
          <cell r="AR115">
            <v>400999.03</v>
          </cell>
          <cell r="AS115">
            <v>298689.61</v>
          </cell>
          <cell r="AT115">
            <v>118628391.2</v>
          </cell>
          <cell r="AU115">
            <v>4622734.9400000004</v>
          </cell>
          <cell r="AV115">
            <v>2562374.2799999998</v>
          </cell>
          <cell r="AY115">
            <v>8149.66</v>
          </cell>
          <cell r="AZ115">
            <v>17139336.77</v>
          </cell>
          <cell r="BC115">
            <v>3025337.62</v>
          </cell>
          <cell r="BE115">
            <v>574122.61</v>
          </cell>
          <cell r="BG115">
            <v>3559708.84</v>
          </cell>
          <cell r="BH115">
            <v>9357435.5500000007</v>
          </cell>
          <cell r="BI115">
            <v>244833.7</v>
          </cell>
          <cell r="BJ115">
            <v>586994.07999999996</v>
          </cell>
          <cell r="BL115">
            <v>257654.81</v>
          </cell>
          <cell r="BM115">
            <v>4695758.04</v>
          </cell>
          <cell r="BN115">
            <v>4458.42</v>
          </cell>
          <cell r="BT115">
            <v>10035.540000000001</v>
          </cell>
          <cell r="BW115">
            <v>94558.34</v>
          </cell>
          <cell r="BX115">
            <v>135125</v>
          </cell>
          <cell r="BZ115">
            <v>11581901</v>
          </cell>
          <cell r="CD115">
            <v>223961.36</v>
          </cell>
          <cell r="CE115">
            <v>5121164</v>
          </cell>
          <cell r="CF115">
            <v>187539</v>
          </cell>
          <cell r="CH115">
            <v>3754969.85</v>
          </cell>
          <cell r="CI115">
            <v>1678537.69</v>
          </cell>
          <cell r="CO115">
            <v>504715.25</v>
          </cell>
          <cell r="CT115">
            <v>152205.57999999999</v>
          </cell>
          <cell r="CU115">
            <v>4937445.99</v>
          </cell>
          <cell r="CV115">
            <v>1001101.16</v>
          </cell>
          <cell r="DE115">
            <v>77058</v>
          </cell>
          <cell r="DH115">
            <v>21736.57</v>
          </cell>
          <cell r="DZ115">
            <v>655855.66</v>
          </cell>
          <cell r="EA115">
            <v>144.06</v>
          </cell>
          <cell r="EB115">
            <v>59009</v>
          </cell>
          <cell r="EE115">
            <v>1624.65</v>
          </cell>
          <cell r="EI115">
            <v>34437.599999999999</v>
          </cell>
          <cell r="EN115">
            <v>31732.2</v>
          </cell>
          <cell r="EP115">
            <v>24707.27</v>
          </cell>
          <cell r="ET115">
            <v>248941026.98000002</v>
          </cell>
          <cell r="EV115" t="str">
            <v>18402</v>
          </cell>
          <cell r="EW115" t="str">
            <v>439</v>
          </cell>
          <cell r="EX115">
            <v>7332535.1399999997</v>
          </cell>
        </row>
        <row r="116">
          <cell r="Q116" t="str">
            <v>17417</v>
          </cell>
          <cell r="R116">
            <v>34950928.259999998</v>
          </cell>
          <cell r="U116">
            <v>348.31</v>
          </cell>
          <cell r="X116">
            <v>2741404.56</v>
          </cell>
          <cell r="AA116">
            <v>3393</v>
          </cell>
          <cell r="AB116">
            <v>105972.76</v>
          </cell>
          <cell r="AC116">
            <v>1830</v>
          </cell>
          <cell r="AE116">
            <v>1135025.1399999999</v>
          </cell>
          <cell r="AI116">
            <v>117632.26</v>
          </cell>
          <cell r="AJ116">
            <v>3971351.12</v>
          </cell>
          <cell r="AL116">
            <v>1547686.27</v>
          </cell>
          <cell r="AN116">
            <v>638495.41</v>
          </cell>
          <cell r="AO116">
            <v>63618.19</v>
          </cell>
          <cell r="AP116">
            <v>1201838.1399999999</v>
          </cell>
          <cell r="AQ116">
            <v>10776.45</v>
          </cell>
          <cell r="AR116">
            <v>445096.73</v>
          </cell>
          <cell r="AS116">
            <v>7193.27</v>
          </cell>
          <cell r="AT116">
            <v>89010664.540000007</v>
          </cell>
          <cell r="AU116">
            <v>3642697.87</v>
          </cell>
          <cell r="AY116">
            <v>24121.34</v>
          </cell>
          <cell r="AZ116">
            <v>13067897.869999999</v>
          </cell>
          <cell r="BC116">
            <v>643491.78</v>
          </cell>
          <cell r="BD116">
            <v>107574.53</v>
          </cell>
          <cell r="BE116">
            <v>515060.79</v>
          </cell>
          <cell r="BG116">
            <v>809067.49</v>
          </cell>
          <cell r="BH116">
            <v>6834241.6100000003</v>
          </cell>
          <cell r="BI116">
            <v>176145.55</v>
          </cell>
          <cell r="BJ116">
            <v>352277.47</v>
          </cell>
          <cell r="BL116">
            <v>82325.61</v>
          </cell>
          <cell r="BM116">
            <v>4084138.48</v>
          </cell>
          <cell r="BN116">
            <v>300</v>
          </cell>
          <cell r="BW116">
            <v>68583.070000000007</v>
          </cell>
          <cell r="BX116">
            <v>15350</v>
          </cell>
          <cell r="BZ116">
            <v>8800931</v>
          </cell>
          <cell r="CA116">
            <v>88112.65</v>
          </cell>
          <cell r="CE116">
            <v>3859962</v>
          </cell>
          <cell r="CF116">
            <v>87252.800000000003</v>
          </cell>
          <cell r="CH116">
            <v>887995</v>
          </cell>
          <cell r="CI116">
            <v>462074.92</v>
          </cell>
          <cell r="CL116">
            <v>3510</v>
          </cell>
          <cell r="CO116">
            <v>168359.24</v>
          </cell>
          <cell r="CU116">
            <v>1156649.17</v>
          </cell>
          <cell r="DB116">
            <v>347383.51</v>
          </cell>
          <cell r="DH116">
            <v>25694</v>
          </cell>
          <cell r="DJ116">
            <v>130431.32</v>
          </cell>
          <cell r="DZ116">
            <v>322914.15999999997</v>
          </cell>
          <cell r="EA116">
            <v>586.58000000000004</v>
          </cell>
          <cell r="EE116">
            <v>118765.36</v>
          </cell>
          <cell r="EG116">
            <v>17369</v>
          </cell>
          <cell r="EI116">
            <v>26975</v>
          </cell>
          <cell r="EN116">
            <v>9834.82</v>
          </cell>
          <cell r="EP116">
            <v>9156.18</v>
          </cell>
          <cell r="ES116">
            <v>445502.57</v>
          </cell>
          <cell r="ET116">
            <v>183345987.15000004</v>
          </cell>
          <cell r="EV116" t="str">
            <v>19007</v>
          </cell>
          <cell r="EW116" t="str">
            <v>439</v>
          </cell>
          <cell r="EX116">
            <v>28231.7</v>
          </cell>
        </row>
        <row r="117">
          <cell r="Q117" t="str">
            <v>18100</v>
          </cell>
          <cell r="R117">
            <v>9154059.2699999996</v>
          </cell>
          <cell r="S117">
            <v>54674.67</v>
          </cell>
          <cell r="U117">
            <v>515.78</v>
          </cell>
          <cell r="X117">
            <v>19326.5</v>
          </cell>
          <cell r="Y117">
            <v>2826.47</v>
          </cell>
          <cell r="Z117">
            <v>195514.39</v>
          </cell>
          <cell r="AB117">
            <v>8750</v>
          </cell>
          <cell r="AE117">
            <v>36026.83</v>
          </cell>
          <cell r="AF117">
            <v>4095.97</v>
          </cell>
          <cell r="AG117">
            <v>82920.91</v>
          </cell>
          <cell r="AI117">
            <v>39170.31</v>
          </cell>
          <cell r="AJ117">
            <v>549234.46</v>
          </cell>
          <cell r="AL117">
            <v>66644.23</v>
          </cell>
          <cell r="AN117">
            <v>237039.58</v>
          </cell>
          <cell r="AO117">
            <v>6114.38</v>
          </cell>
          <cell r="AP117">
            <v>139109.57999999999</v>
          </cell>
          <cell r="AQ117">
            <v>24341.47</v>
          </cell>
          <cell r="AR117">
            <v>152867.47</v>
          </cell>
          <cell r="AS117">
            <v>176982.39999999999</v>
          </cell>
          <cell r="AT117">
            <v>25302370.920000002</v>
          </cell>
          <cell r="AU117">
            <v>709999.78</v>
          </cell>
          <cell r="AV117">
            <v>571740.12</v>
          </cell>
          <cell r="AY117">
            <v>8340.57</v>
          </cell>
          <cell r="AZ117">
            <v>3878680.6</v>
          </cell>
          <cell r="BA117">
            <v>224402.95</v>
          </cell>
          <cell r="BB117">
            <v>5896.95</v>
          </cell>
          <cell r="BC117">
            <v>1132398.8500000001</v>
          </cell>
          <cell r="BE117">
            <v>395078.17</v>
          </cell>
          <cell r="BG117">
            <v>114356.79</v>
          </cell>
          <cell r="BH117">
            <v>1807409.75</v>
          </cell>
          <cell r="BI117">
            <v>46943.17</v>
          </cell>
          <cell r="BJ117">
            <v>83143.759999999995</v>
          </cell>
          <cell r="BL117">
            <v>94410.52</v>
          </cell>
          <cell r="BM117">
            <v>961010.35</v>
          </cell>
          <cell r="BP117">
            <v>12658</v>
          </cell>
          <cell r="BQ117">
            <v>121126.29</v>
          </cell>
          <cell r="BS117">
            <v>82956.34</v>
          </cell>
          <cell r="BT117">
            <v>334512.40999999997</v>
          </cell>
          <cell r="BU117">
            <v>32199.3</v>
          </cell>
          <cell r="BZ117">
            <v>2337884</v>
          </cell>
          <cell r="CC117">
            <v>12150.8</v>
          </cell>
          <cell r="CE117">
            <v>1210068</v>
          </cell>
          <cell r="CF117">
            <v>55635.34</v>
          </cell>
          <cell r="CG117">
            <v>31830</v>
          </cell>
          <cell r="CH117">
            <v>1963904.81</v>
          </cell>
          <cell r="CI117">
            <v>408480.72</v>
          </cell>
          <cell r="CT117">
            <v>44124.41</v>
          </cell>
          <cell r="CU117">
            <v>1352425.79</v>
          </cell>
          <cell r="CV117">
            <v>184328.61</v>
          </cell>
          <cell r="DE117">
            <v>10508</v>
          </cell>
          <cell r="DH117">
            <v>470145.62</v>
          </cell>
          <cell r="DJ117">
            <v>134897.56</v>
          </cell>
          <cell r="DM117">
            <v>20000</v>
          </cell>
          <cell r="DZ117">
            <v>121557.71</v>
          </cell>
          <cell r="ED117">
            <v>21970.080000000002</v>
          </cell>
          <cell r="EP117">
            <v>335</v>
          </cell>
          <cell r="ET117">
            <v>55250096.710000008</v>
          </cell>
          <cell r="EV117" t="str">
            <v>19028</v>
          </cell>
          <cell r="EW117" t="str">
            <v>439</v>
          </cell>
          <cell r="EX117">
            <v>296742.67</v>
          </cell>
        </row>
        <row r="118">
          <cell r="Q118" t="str">
            <v>18303</v>
          </cell>
          <cell r="R118">
            <v>7226485.7199999997</v>
          </cell>
          <cell r="U118">
            <v>669.63</v>
          </cell>
          <cell r="X118">
            <v>685694.27</v>
          </cell>
          <cell r="Y118">
            <v>38347.800000000003</v>
          </cell>
          <cell r="AE118">
            <v>71492.759999999995</v>
          </cell>
          <cell r="AF118">
            <v>328</v>
          </cell>
          <cell r="AI118">
            <v>7568.64</v>
          </cell>
          <cell r="AJ118">
            <v>833750.18</v>
          </cell>
          <cell r="AL118">
            <v>26087.29</v>
          </cell>
          <cell r="AN118">
            <v>502606.28</v>
          </cell>
          <cell r="AO118">
            <v>8896.75</v>
          </cell>
          <cell r="AP118">
            <v>127264.23</v>
          </cell>
          <cell r="AQ118">
            <v>4426.88</v>
          </cell>
          <cell r="AR118">
            <v>211203.86</v>
          </cell>
          <cell r="AS118">
            <v>38573.230000000003</v>
          </cell>
          <cell r="AT118">
            <v>18684710.859999999</v>
          </cell>
          <cell r="AU118">
            <v>469012.94</v>
          </cell>
          <cell r="AZ118">
            <v>2900506.45</v>
          </cell>
          <cell r="BC118">
            <v>69592.59</v>
          </cell>
          <cell r="BE118">
            <v>96545.26</v>
          </cell>
          <cell r="BG118">
            <v>25548.45</v>
          </cell>
          <cell r="BH118">
            <v>1411804.56</v>
          </cell>
          <cell r="BI118">
            <v>36578.370000000003</v>
          </cell>
          <cell r="BJ118">
            <v>82437.66</v>
          </cell>
          <cell r="BL118">
            <v>8029.42</v>
          </cell>
          <cell r="BM118">
            <v>967575.74</v>
          </cell>
          <cell r="BN118">
            <v>24237.51</v>
          </cell>
          <cell r="BZ118">
            <v>1810761</v>
          </cell>
          <cell r="CE118">
            <v>826106</v>
          </cell>
          <cell r="CF118">
            <v>12728</v>
          </cell>
          <cell r="CH118">
            <v>96740</v>
          </cell>
          <cell r="CI118">
            <v>34980.71</v>
          </cell>
          <cell r="CU118">
            <v>103319.21</v>
          </cell>
          <cell r="DE118">
            <v>11126</v>
          </cell>
          <cell r="DJ118">
            <v>1592.38</v>
          </cell>
          <cell r="DZ118">
            <v>49628.23</v>
          </cell>
          <cell r="ES118">
            <v>67615.48</v>
          </cell>
          <cell r="ET118">
            <v>37574572.339999996</v>
          </cell>
          <cell r="EV118" t="str">
            <v>19400</v>
          </cell>
          <cell r="EW118" t="str">
            <v>439</v>
          </cell>
          <cell r="EX118">
            <v>393307.53</v>
          </cell>
        </row>
        <row r="119">
          <cell r="Q119" t="str">
            <v>18400</v>
          </cell>
          <cell r="R119">
            <v>11923038.560000001</v>
          </cell>
          <cell r="U119">
            <v>8620.73</v>
          </cell>
          <cell r="X119">
            <v>556042.26</v>
          </cell>
          <cell r="AA119">
            <v>83293</v>
          </cell>
          <cell r="AB119">
            <v>28175</v>
          </cell>
          <cell r="AC119">
            <v>42223.75</v>
          </cell>
          <cell r="AE119">
            <v>2170.56</v>
          </cell>
          <cell r="AF119">
            <v>39397.339999999997</v>
          </cell>
          <cell r="AI119">
            <v>211892.86</v>
          </cell>
          <cell r="AJ119">
            <v>903266.87</v>
          </cell>
          <cell r="AL119">
            <v>120815.94</v>
          </cell>
          <cell r="AN119">
            <v>314904.34000000003</v>
          </cell>
          <cell r="AO119">
            <v>13698.75</v>
          </cell>
          <cell r="AP119">
            <v>84299.25</v>
          </cell>
          <cell r="AQ119">
            <v>15302.99</v>
          </cell>
          <cell r="AR119">
            <v>145068.12</v>
          </cell>
          <cell r="AS119">
            <v>84458.72</v>
          </cell>
          <cell r="AT119">
            <v>29908510.829999998</v>
          </cell>
          <cell r="AU119">
            <v>950151.81</v>
          </cell>
          <cell r="AY119">
            <v>4086.88</v>
          </cell>
          <cell r="AZ119">
            <v>4962071.57</v>
          </cell>
          <cell r="BB119">
            <v>0.61</v>
          </cell>
          <cell r="BC119">
            <v>466462.05</v>
          </cell>
          <cell r="BE119">
            <v>154005.32</v>
          </cell>
          <cell r="BG119">
            <v>186978.5</v>
          </cell>
          <cell r="BH119">
            <v>2941757.87</v>
          </cell>
          <cell r="BI119">
            <v>60357.760000000002</v>
          </cell>
          <cell r="BJ119">
            <v>129510.92</v>
          </cell>
          <cell r="BL119">
            <v>40895.24</v>
          </cell>
          <cell r="BM119">
            <v>1839452.33</v>
          </cell>
          <cell r="BN119">
            <v>11369.35</v>
          </cell>
          <cell r="BT119">
            <v>1122170.33</v>
          </cell>
          <cell r="BU119">
            <v>95829.119999999995</v>
          </cell>
          <cell r="BZ119">
            <v>2984656</v>
          </cell>
          <cell r="CE119">
            <v>1426196</v>
          </cell>
          <cell r="CF119">
            <v>33488</v>
          </cell>
          <cell r="CH119">
            <v>505035.93</v>
          </cell>
          <cell r="CI119">
            <v>155415.78</v>
          </cell>
          <cell r="CO119">
            <v>32062.41</v>
          </cell>
          <cell r="CU119">
            <v>672641.69</v>
          </cell>
          <cell r="CV119">
            <v>47931.27</v>
          </cell>
          <cell r="DE119">
            <v>91274</v>
          </cell>
          <cell r="DH119">
            <v>100</v>
          </cell>
          <cell r="DI119">
            <v>292038.81</v>
          </cell>
          <cell r="DJ119">
            <v>38326.080000000002</v>
          </cell>
          <cell r="DZ119">
            <v>111946.96</v>
          </cell>
          <cell r="EB119">
            <v>30672</v>
          </cell>
          <cell r="EI119">
            <v>15600</v>
          </cell>
          <cell r="EN119">
            <v>32077.31</v>
          </cell>
          <cell r="EP119">
            <v>16825</v>
          </cell>
          <cell r="ER119">
            <v>348132</v>
          </cell>
          <cell r="ET119">
            <v>64284698.769999996</v>
          </cell>
          <cell r="EV119" t="str">
            <v>19401</v>
          </cell>
          <cell r="EW119" t="str">
            <v>439</v>
          </cell>
          <cell r="EX119">
            <v>2058236.96</v>
          </cell>
        </row>
        <row r="120">
          <cell r="Q120" t="str">
            <v>18401</v>
          </cell>
          <cell r="R120">
            <v>13378266.07</v>
          </cell>
          <cell r="S120">
            <v>1236.72</v>
          </cell>
          <cell r="T120">
            <v>22866.240000000002</v>
          </cell>
          <cell r="U120">
            <v>15213.61</v>
          </cell>
          <cell r="X120">
            <v>449664.64</v>
          </cell>
          <cell r="Y120">
            <v>47086.02</v>
          </cell>
          <cell r="AB120">
            <v>140644</v>
          </cell>
          <cell r="AC120">
            <v>120463.5</v>
          </cell>
          <cell r="AE120">
            <v>119271.28</v>
          </cell>
          <cell r="AF120">
            <v>20642.939999999999</v>
          </cell>
          <cell r="AI120">
            <v>317394.2</v>
          </cell>
          <cell r="AJ120">
            <v>1796592.44</v>
          </cell>
          <cell r="AL120">
            <v>302676.76</v>
          </cell>
          <cell r="AN120">
            <v>152248.4</v>
          </cell>
          <cell r="AO120">
            <v>20951.78</v>
          </cell>
          <cell r="AP120">
            <v>171165.82</v>
          </cell>
          <cell r="AQ120">
            <v>17019.47</v>
          </cell>
          <cell r="AS120">
            <v>128372.14</v>
          </cell>
          <cell r="AT120">
            <v>53161875.700000003</v>
          </cell>
          <cell r="AU120">
            <v>2110218.12</v>
          </cell>
          <cell r="AV120">
            <v>2842883.16</v>
          </cell>
          <cell r="AW120">
            <v>119905.98</v>
          </cell>
          <cell r="AZ120">
            <v>9587012.9100000001</v>
          </cell>
          <cell r="BB120">
            <v>24887.96</v>
          </cell>
          <cell r="BC120">
            <v>759600.07</v>
          </cell>
          <cell r="BE120">
            <v>250743.86</v>
          </cell>
          <cell r="BG120">
            <v>186191.7</v>
          </cell>
          <cell r="BH120">
            <v>5272208.7699999996</v>
          </cell>
          <cell r="BI120">
            <v>107869.79</v>
          </cell>
          <cell r="BJ120">
            <v>236166.42</v>
          </cell>
          <cell r="BL120">
            <v>96053.97</v>
          </cell>
          <cell r="BM120">
            <v>2984459.11</v>
          </cell>
          <cell r="BT120">
            <v>8183290</v>
          </cell>
          <cell r="BU120">
            <v>455382.92</v>
          </cell>
          <cell r="BZ120">
            <v>5342584</v>
          </cell>
          <cell r="CD120">
            <v>93501.21</v>
          </cell>
          <cell r="CE120">
            <v>2521432</v>
          </cell>
          <cell r="CF120">
            <v>61456</v>
          </cell>
          <cell r="CH120">
            <v>1082316.54</v>
          </cell>
          <cell r="CI120">
            <v>432725.27</v>
          </cell>
          <cell r="CO120">
            <v>26258.41</v>
          </cell>
          <cell r="CU120">
            <v>1451618.75</v>
          </cell>
          <cell r="CV120">
            <v>221508</v>
          </cell>
          <cell r="DE120">
            <v>32348</v>
          </cell>
          <cell r="DH120">
            <v>39741.129999999997</v>
          </cell>
          <cell r="DI120">
            <v>222495.01</v>
          </cell>
          <cell r="DZ120">
            <v>227020.89</v>
          </cell>
          <cell r="EB120">
            <v>413536.68</v>
          </cell>
          <cell r="EG120">
            <v>215124</v>
          </cell>
          <cell r="EI120">
            <v>11989</v>
          </cell>
          <cell r="EP120">
            <v>426.2</v>
          </cell>
          <cell r="ET120">
            <v>115996607.56</v>
          </cell>
          <cell r="EV120" t="str">
            <v>19403</v>
          </cell>
          <cell r="EW120" t="str">
            <v>439</v>
          </cell>
          <cell r="EX120">
            <v>278168.3</v>
          </cell>
        </row>
        <row r="121">
          <cell r="Q121" t="str">
            <v>18402</v>
          </cell>
          <cell r="R121">
            <v>13810682.07</v>
          </cell>
          <cell r="S121">
            <v>11342.71</v>
          </cell>
          <cell r="U121">
            <v>13203.91</v>
          </cell>
          <cell r="X121">
            <v>161381.66</v>
          </cell>
          <cell r="Y121">
            <v>69619.259999999995</v>
          </cell>
          <cell r="AB121">
            <v>65542.5</v>
          </cell>
          <cell r="AC121">
            <v>3004.69</v>
          </cell>
          <cell r="AE121">
            <v>46659.27</v>
          </cell>
          <cell r="AF121">
            <v>165674.93</v>
          </cell>
          <cell r="AI121">
            <v>263933.77</v>
          </cell>
          <cell r="AJ121">
            <v>1343833.3</v>
          </cell>
          <cell r="AL121">
            <v>146112.41</v>
          </cell>
          <cell r="AN121">
            <v>188502.51</v>
          </cell>
          <cell r="AO121">
            <v>39833.03</v>
          </cell>
          <cell r="AP121">
            <v>99860.1</v>
          </cell>
          <cell r="AQ121">
            <v>8001.44</v>
          </cell>
          <cell r="AR121">
            <v>61496.06</v>
          </cell>
          <cell r="AS121">
            <v>225977.25</v>
          </cell>
          <cell r="AT121">
            <v>46060789.229999997</v>
          </cell>
          <cell r="AU121">
            <v>1391506.47</v>
          </cell>
          <cell r="AV121">
            <v>1438577</v>
          </cell>
          <cell r="AZ121">
            <v>6887253.7000000002</v>
          </cell>
          <cell r="BC121">
            <v>833829.83</v>
          </cell>
          <cell r="BE121">
            <v>427167.95</v>
          </cell>
          <cell r="BG121">
            <v>56523.13</v>
          </cell>
          <cell r="BH121">
            <v>3558651.97</v>
          </cell>
          <cell r="BI121">
            <v>91885.32</v>
          </cell>
          <cell r="BJ121">
            <v>178216.69</v>
          </cell>
          <cell r="BL121">
            <v>91314</v>
          </cell>
          <cell r="BM121">
            <v>2830958.09</v>
          </cell>
          <cell r="BT121">
            <v>303496.07</v>
          </cell>
          <cell r="BU121">
            <v>39972.550000000003</v>
          </cell>
          <cell r="BX121">
            <v>1698.84</v>
          </cell>
          <cell r="BZ121">
            <v>4485584</v>
          </cell>
          <cell r="CE121">
            <v>2238628</v>
          </cell>
          <cell r="CF121">
            <v>62540</v>
          </cell>
          <cell r="CH121">
            <v>1334319.8500000001</v>
          </cell>
          <cell r="CI121">
            <v>377856.35</v>
          </cell>
          <cell r="CO121">
            <v>3495.52</v>
          </cell>
          <cell r="CU121">
            <v>1454903.03</v>
          </cell>
          <cell r="CV121">
            <v>170968.13</v>
          </cell>
          <cell r="DB121">
            <v>22822.92</v>
          </cell>
          <cell r="DC121">
            <v>2298.13</v>
          </cell>
          <cell r="DE121">
            <v>44091</v>
          </cell>
          <cell r="DI121">
            <v>91434.49</v>
          </cell>
          <cell r="DJ121">
            <v>125924.28</v>
          </cell>
          <cell r="DK121">
            <v>2000</v>
          </cell>
          <cell r="DZ121">
            <v>214699.73</v>
          </cell>
          <cell r="EN121">
            <v>36356.92</v>
          </cell>
          <cell r="EP121">
            <v>3746.67</v>
          </cell>
          <cell r="ET121">
            <v>91588170.729999959</v>
          </cell>
          <cell r="EV121" t="str">
            <v>19404</v>
          </cell>
          <cell r="EW121" t="str">
            <v>439</v>
          </cell>
          <cell r="EX121">
            <v>567472.81999999995</v>
          </cell>
        </row>
        <row r="122">
          <cell r="Q122" t="str">
            <v>19007</v>
          </cell>
          <cell r="R122">
            <v>120141.56</v>
          </cell>
          <cell r="AL122">
            <v>1.35</v>
          </cell>
          <cell r="AT122">
            <v>273412.3</v>
          </cell>
          <cell r="AV122">
            <v>4968.72</v>
          </cell>
          <cell r="BH122">
            <v>12398.48</v>
          </cell>
          <cell r="BJ122">
            <v>684.23</v>
          </cell>
          <cell r="BW122">
            <v>2229.4699999999998</v>
          </cell>
          <cell r="BX122">
            <v>26125</v>
          </cell>
          <cell r="ET122">
            <v>439961.10999999987</v>
          </cell>
          <cell r="EV122" t="str">
            <v>20094</v>
          </cell>
          <cell r="EW122" t="str">
            <v>439</v>
          </cell>
          <cell r="EX122">
            <v>365650.42</v>
          </cell>
        </row>
        <row r="123">
          <cell r="Q123" t="str">
            <v>19028</v>
          </cell>
          <cell r="R123">
            <v>258602.14</v>
          </cell>
          <cell r="AE123">
            <v>22803.59</v>
          </cell>
          <cell r="AJ123">
            <v>8429.9</v>
          </cell>
          <cell r="AK123">
            <v>4560.6899999999996</v>
          </cell>
          <cell r="AL123">
            <v>10807.01</v>
          </cell>
          <cell r="AN123">
            <v>203.74</v>
          </cell>
          <cell r="AO123">
            <v>71.989999999999995</v>
          </cell>
          <cell r="AP123">
            <v>1701.8</v>
          </cell>
          <cell r="AR123">
            <v>10045.16</v>
          </cell>
          <cell r="AS123">
            <v>2466.63</v>
          </cell>
          <cell r="AT123">
            <v>1228540.19</v>
          </cell>
          <cell r="AU123">
            <v>4768.72</v>
          </cell>
          <cell r="AY123">
            <v>4435.4399999999996</v>
          </cell>
          <cell r="AZ123">
            <v>51399.22</v>
          </cell>
          <cell r="BC123">
            <v>11450.05</v>
          </cell>
          <cell r="BE123">
            <v>6026.79</v>
          </cell>
          <cell r="BG123">
            <v>9710.32</v>
          </cell>
          <cell r="BH123">
            <v>32940.01</v>
          </cell>
          <cell r="BJ123">
            <v>16339.95</v>
          </cell>
          <cell r="BL123">
            <v>7823.04</v>
          </cell>
          <cell r="BM123">
            <v>83761.91</v>
          </cell>
          <cell r="BW123">
            <v>6821.41</v>
          </cell>
          <cell r="BZ123">
            <v>120058</v>
          </cell>
          <cell r="CD123">
            <v>1598.76</v>
          </cell>
          <cell r="CE123">
            <v>24918</v>
          </cell>
          <cell r="CI123">
            <v>16728.95</v>
          </cell>
          <cell r="CU123">
            <v>11784.89</v>
          </cell>
          <cell r="EN123">
            <v>56084.22</v>
          </cell>
          <cell r="ET123">
            <v>2014882.5199999996</v>
          </cell>
          <cell r="EV123" t="str">
            <v>20203</v>
          </cell>
          <cell r="EW123" t="str">
            <v>439</v>
          </cell>
          <cell r="EX123">
            <v>503932.11</v>
          </cell>
        </row>
        <row r="124">
          <cell r="Q124" t="str">
            <v>19400</v>
          </cell>
          <cell r="R124">
            <v>499717.2</v>
          </cell>
          <cell r="X124">
            <v>872</v>
          </cell>
          <cell r="AE124">
            <v>2385</v>
          </cell>
          <cell r="AJ124">
            <v>22746.2</v>
          </cell>
          <cell r="AK124">
            <v>1669.9</v>
          </cell>
          <cell r="AL124">
            <v>6400.01</v>
          </cell>
          <cell r="AN124">
            <v>2562.7800000000002</v>
          </cell>
          <cell r="AO124">
            <v>9474.4699999999993</v>
          </cell>
          <cell r="AR124">
            <v>5091.6000000000004</v>
          </cell>
          <cell r="AT124">
            <v>1370082.84</v>
          </cell>
          <cell r="AU124">
            <v>22816.65</v>
          </cell>
          <cell r="AV124">
            <v>80673.72</v>
          </cell>
          <cell r="AZ124">
            <v>119769</v>
          </cell>
          <cell r="BC124">
            <v>12105.06</v>
          </cell>
          <cell r="BE124">
            <v>5910</v>
          </cell>
          <cell r="BH124">
            <v>51557.06</v>
          </cell>
          <cell r="BJ124">
            <v>17455.689999999999</v>
          </cell>
          <cell r="BL124">
            <v>1601.75</v>
          </cell>
          <cell r="BM124">
            <v>51516.87</v>
          </cell>
          <cell r="BS124">
            <v>19.34</v>
          </cell>
          <cell r="BW124">
            <v>11701.22</v>
          </cell>
          <cell r="BZ124">
            <v>135095</v>
          </cell>
          <cell r="CD124">
            <v>4120</v>
          </cell>
          <cell r="CE124">
            <v>37190</v>
          </cell>
          <cell r="CH124">
            <v>17452</v>
          </cell>
          <cell r="CI124">
            <v>12855.61</v>
          </cell>
          <cell r="CU124">
            <v>23493.9</v>
          </cell>
          <cell r="CV124">
            <v>410589.22</v>
          </cell>
          <cell r="DH124">
            <v>19500</v>
          </cell>
          <cell r="DZ124">
            <v>1909.73</v>
          </cell>
          <cell r="ET124">
            <v>2958333.82</v>
          </cell>
          <cell r="EV124" t="str">
            <v>20215</v>
          </cell>
          <cell r="EW124" t="str">
            <v>439</v>
          </cell>
          <cell r="EX124">
            <v>228162.43</v>
          </cell>
        </row>
        <row r="125">
          <cell r="Q125" t="str">
            <v>19401</v>
          </cell>
          <cell r="R125">
            <v>4559367.96</v>
          </cell>
          <cell r="T125">
            <v>992.08</v>
          </cell>
          <cell r="AC125">
            <v>120394.77</v>
          </cell>
          <cell r="AJ125">
            <v>480625.97</v>
          </cell>
          <cell r="AL125">
            <v>22229.01</v>
          </cell>
          <cell r="AN125">
            <v>29038.93</v>
          </cell>
          <cell r="AO125">
            <v>4103.04</v>
          </cell>
          <cell r="AQ125">
            <v>26106.83</v>
          </cell>
          <cell r="AR125">
            <v>148620.19</v>
          </cell>
          <cell r="AS125">
            <v>59109.06</v>
          </cell>
          <cell r="AT125">
            <v>13018787.949999999</v>
          </cell>
          <cell r="AU125">
            <v>370154.72</v>
          </cell>
          <cell r="AV125">
            <v>193624.2</v>
          </cell>
          <cell r="AY125">
            <v>3036</v>
          </cell>
          <cell r="AZ125">
            <v>1717068.51</v>
          </cell>
          <cell r="BC125">
            <v>275982.2</v>
          </cell>
          <cell r="BE125">
            <v>36615.519999999997</v>
          </cell>
          <cell r="BG125">
            <v>158608.41</v>
          </cell>
          <cell r="BH125">
            <v>1321160.3999999999</v>
          </cell>
          <cell r="BI125">
            <v>26891.67</v>
          </cell>
          <cell r="BJ125">
            <v>52285.1</v>
          </cell>
          <cell r="BL125">
            <v>22149.86</v>
          </cell>
          <cell r="BM125">
            <v>932709.38</v>
          </cell>
          <cell r="BN125">
            <v>199.5</v>
          </cell>
          <cell r="BS125">
            <v>386.64</v>
          </cell>
          <cell r="BW125">
            <v>225631.46</v>
          </cell>
          <cell r="BZ125">
            <v>1334894</v>
          </cell>
          <cell r="CA125">
            <v>83395.33</v>
          </cell>
          <cell r="CE125">
            <v>539341</v>
          </cell>
          <cell r="CF125">
            <v>22925</v>
          </cell>
          <cell r="CH125">
            <v>562418.17000000004</v>
          </cell>
          <cell r="CI125">
            <v>162556</v>
          </cell>
          <cell r="CJ125">
            <v>54461.120000000003</v>
          </cell>
          <cell r="CO125">
            <v>15519.65</v>
          </cell>
          <cell r="CU125">
            <v>433880.86</v>
          </cell>
          <cell r="DH125">
            <v>31243.29</v>
          </cell>
          <cell r="DJ125">
            <v>72978.11</v>
          </cell>
          <cell r="DN125">
            <v>1104</v>
          </cell>
          <cell r="DZ125">
            <v>50828.83</v>
          </cell>
          <cell r="EB125">
            <v>21879.1</v>
          </cell>
          <cell r="EG125">
            <v>8395.02</v>
          </cell>
          <cell r="EH125">
            <v>151161</v>
          </cell>
          <cell r="EI125">
            <v>105119.8</v>
          </cell>
          <cell r="EM125">
            <v>1952.79</v>
          </cell>
          <cell r="EP125">
            <v>283.89999999999998</v>
          </cell>
          <cell r="ET125">
            <v>27460216.329999994</v>
          </cell>
          <cell r="EV125" t="str">
            <v>20400</v>
          </cell>
          <cell r="EW125" t="str">
            <v>439</v>
          </cell>
          <cell r="EX125">
            <v>283251.09000000003</v>
          </cell>
        </row>
        <row r="126">
          <cell r="Q126" t="str">
            <v>19403</v>
          </cell>
          <cell r="R126">
            <v>1004628.02</v>
          </cell>
          <cell r="T126">
            <v>17.64</v>
          </cell>
          <cell r="X126">
            <v>2830</v>
          </cell>
          <cell r="AA126">
            <v>2575</v>
          </cell>
          <cell r="AJ126">
            <v>94192.7</v>
          </cell>
          <cell r="AK126">
            <v>9505.65</v>
          </cell>
          <cell r="AL126">
            <v>3367.83</v>
          </cell>
          <cell r="AN126">
            <v>150</v>
          </cell>
          <cell r="AO126">
            <v>247.61</v>
          </cell>
          <cell r="AP126">
            <v>54193.25</v>
          </cell>
          <cell r="AR126">
            <v>5470.66</v>
          </cell>
          <cell r="AT126">
            <v>3737959.01</v>
          </cell>
          <cell r="AU126">
            <v>78432.479999999996</v>
          </cell>
          <cell r="AV126">
            <v>157201.51999999999</v>
          </cell>
          <cell r="AZ126">
            <v>480475.18</v>
          </cell>
          <cell r="BC126">
            <v>73072.5</v>
          </cell>
          <cell r="BD126">
            <v>131395.75</v>
          </cell>
          <cell r="BE126">
            <v>1200</v>
          </cell>
          <cell r="BG126">
            <v>35831.14</v>
          </cell>
          <cell r="BH126">
            <v>269116.28000000003</v>
          </cell>
          <cell r="BI126">
            <v>6450.23</v>
          </cell>
          <cell r="BJ126">
            <v>35748.480000000003</v>
          </cell>
          <cell r="BL126">
            <v>6416.65</v>
          </cell>
          <cell r="BM126">
            <v>211425.48</v>
          </cell>
          <cell r="BS126">
            <v>100.77</v>
          </cell>
          <cell r="BW126">
            <v>76510.880000000005</v>
          </cell>
          <cell r="BZ126">
            <v>373427</v>
          </cell>
          <cell r="CD126">
            <v>25876.46</v>
          </cell>
          <cell r="CE126">
            <v>129542.46</v>
          </cell>
          <cell r="CH126">
            <v>106513.94</v>
          </cell>
          <cell r="CI126">
            <v>15600.19</v>
          </cell>
          <cell r="CL126">
            <v>7121.35</v>
          </cell>
          <cell r="CU126">
            <v>124075.61</v>
          </cell>
          <cell r="CV126">
            <v>45052.09</v>
          </cell>
          <cell r="DH126">
            <v>115.24</v>
          </cell>
          <cell r="ET126">
            <v>7305839.0500000017</v>
          </cell>
          <cell r="EV126" t="str">
            <v>20401</v>
          </cell>
          <cell r="EW126" t="str">
            <v>439</v>
          </cell>
          <cell r="EX126">
            <v>601192.82999999996</v>
          </cell>
        </row>
        <row r="127">
          <cell r="Q127" t="str">
            <v>19404</v>
          </cell>
          <cell r="R127">
            <v>1515676.32</v>
          </cell>
          <cell r="X127">
            <v>35397.949999999997</v>
          </cell>
          <cell r="Y127">
            <v>5907.43</v>
          </cell>
          <cell r="AE127">
            <v>2977.18</v>
          </cell>
          <cell r="AJ127">
            <v>109064.12</v>
          </cell>
          <cell r="AL127">
            <v>31421.29</v>
          </cell>
          <cell r="AN127">
            <v>16115</v>
          </cell>
          <cell r="AO127">
            <v>1513.27</v>
          </cell>
          <cell r="AP127">
            <v>16478</v>
          </cell>
          <cell r="AR127">
            <v>74603.08</v>
          </cell>
          <cell r="AS127">
            <v>18615.09</v>
          </cell>
          <cell r="AT127">
            <v>4252595.8499999996</v>
          </cell>
          <cell r="AU127">
            <v>71113.63</v>
          </cell>
          <cell r="AZ127">
            <v>510925.05</v>
          </cell>
          <cell r="BC127">
            <v>62001.74</v>
          </cell>
          <cell r="BE127">
            <v>114942</v>
          </cell>
          <cell r="BG127">
            <v>13674.07</v>
          </cell>
          <cell r="BH127">
            <v>329679.34999999998</v>
          </cell>
          <cell r="BI127">
            <v>8511.1</v>
          </cell>
          <cell r="BJ127">
            <v>32168.080000000002</v>
          </cell>
          <cell r="BL127">
            <v>5536.2</v>
          </cell>
          <cell r="BM127">
            <v>315177.21999999997</v>
          </cell>
          <cell r="BN127">
            <v>10151</v>
          </cell>
          <cell r="BS127">
            <v>123.86</v>
          </cell>
          <cell r="BW127">
            <v>70730.009999999995</v>
          </cell>
          <cell r="BX127">
            <v>25945</v>
          </cell>
          <cell r="BZ127">
            <v>415170</v>
          </cell>
          <cell r="CE127">
            <v>171409.14</v>
          </cell>
          <cell r="CF127">
            <v>5655</v>
          </cell>
          <cell r="CH127">
            <v>88470.45</v>
          </cell>
          <cell r="CI127">
            <v>26826.65</v>
          </cell>
          <cell r="CU127">
            <v>117483.62</v>
          </cell>
          <cell r="DJ127">
            <v>10743.24</v>
          </cell>
          <cell r="DZ127">
            <v>15305.99</v>
          </cell>
          <cell r="ET127">
            <v>8502106.9800000004</v>
          </cell>
          <cell r="EV127" t="str">
            <v>20402</v>
          </cell>
          <cell r="EW127" t="str">
            <v>439</v>
          </cell>
          <cell r="EX127">
            <v>794077.08</v>
          </cell>
        </row>
        <row r="128">
          <cell r="Q128" t="str">
            <v>20094</v>
          </cell>
          <cell r="AE128">
            <v>115.04</v>
          </cell>
          <cell r="AJ128">
            <v>3197.55</v>
          </cell>
          <cell r="AL128">
            <v>2589.87</v>
          </cell>
          <cell r="AN128">
            <v>10042.15</v>
          </cell>
          <cell r="AO128">
            <v>10</v>
          </cell>
          <cell r="AR128">
            <v>37.299999999999997</v>
          </cell>
          <cell r="AS128">
            <v>2700</v>
          </cell>
          <cell r="AT128">
            <v>1254785.3899999999</v>
          </cell>
          <cell r="AU128">
            <v>10612.22</v>
          </cell>
          <cell r="AZ128">
            <v>80260.5</v>
          </cell>
          <cell r="BC128">
            <v>24740.17</v>
          </cell>
          <cell r="BE128">
            <v>9083.7000000000007</v>
          </cell>
          <cell r="BH128">
            <v>19502.16</v>
          </cell>
          <cell r="BJ128">
            <v>17615.310000000001</v>
          </cell>
          <cell r="BL128">
            <v>1499.42</v>
          </cell>
          <cell r="BM128">
            <v>26941.5</v>
          </cell>
          <cell r="BS128">
            <v>18635.28</v>
          </cell>
          <cell r="BW128">
            <v>1443.31</v>
          </cell>
          <cell r="BZ128">
            <v>119105</v>
          </cell>
          <cell r="CE128">
            <v>39701</v>
          </cell>
          <cell r="CH128">
            <v>28756</v>
          </cell>
          <cell r="CI128">
            <v>7786.65</v>
          </cell>
          <cell r="CK128">
            <v>151774.59</v>
          </cell>
          <cell r="CU128">
            <v>31276.95</v>
          </cell>
          <cell r="DH128">
            <v>14174.86</v>
          </cell>
          <cell r="EA128">
            <v>400</v>
          </cell>
          <cell r="EN128">
            <v>105627.44</v>
          </cell>
          <cell r="ET128">
            <v>1982413.3599999996</v>
          </cell>
          <cell r="EV128" t="str">
            <v>20403</v>
          </cell>
          <cell r="EW128" t="str">
            <v>439</v>
          </cell>
          <cell r="EX128">
            <v>138178.79999999999</v>
          </cell>
        </row>
        <row r="129">
          <cell r="Q129" t="str">
            <v>20203</v>
          </cell>
          <cell r="R129">
            <v>143.77000000000001</v>
          </cell>
          <cell r="U129">
            <v>158.76</v>
          </cell>
          <cell r="AA129">
            <v>1000</v>
          </cell>
          <cell r="AE129">
            <v>4090.8</v>
          </cell>
          <cell r="AL129">
            <v>7061.99</v>
          </cell>
          <cell r="AP129">
            <v>9450</v>
          </cell>
          <cell r="AR129">
            <v>7264.63</v>
          </cell>
          <cell r="AT129">
            <v>1234299.22</v>
          </cell>
          <cell r="AU129">
            <v>7213.35</v>
          </cell>
          <cell r="AW129">
            <v>2193.8000000000002</v>
          </cell>
          <cell r="AZ129">
            <v>60173.42</v>
          </cell>
          <cell r="BC129">
            <v>6336.41</v>
          </cell>
          <cell r="BE129">
            <v>12342.18</v>
          </cell>
          <cell r="BF129">
            <v>2527.61</v>
          </cell>
          <cell r="BH129">
            <v>33410.44</v>
          </cell>
          <cell r="BI129">
            <v>942.56</v>
          </cell>
          <cell r="BJ129">
            <v>17615.650000000001</v>
          </cell>
          <cell r="BM129">
            <v>147882.29</v>
          </cell>
          <cell r="BW129">
            <v>4.59</v>
          </cell>
          <cell r="BX129">
            <v>11859.2</v>
          </cell>
          <cell r="BZ129">
            <v>118964</v>
          </cell>
          <cell r="CE129">
            <v>16966</v>
          </cell>
          <cell r="CH129">
            <v>11496.98</v>
          </cell>
          <cell r="CI129">
            <v>10726.03</v>
          </cell>
          <cell r="CK129">
            <v>97703.31</v>
          </cell>
          <cell r="ET129">
            <v>1821826.99</v>
          </cell>
          <cell r="EV129" t="str">
            <v>20404</v>
          </cell>
          <cell r="EW129" t="str">
            <v>439</v>
          </cell>
          <cell r="EX129">
            <v>1235525.25</v>
          </cell>
        </row>
        <row r="130">
          <cell r="Q130" t="str">
            <v>20215</v>
          </cell>
          <cell r="R130">
            <v>139522.5</v>
          </cell>
          <cell r="T130">
            <v>30624.77</v>
          </cell>
          <cell r="U130">
            <v>507.88</v>
          </cell>
          <cell r="W130">
            <v>307.79000000000002</v>
          </cell>
          <cell r="AJ130">
            <v>13309.36</v>
          </cell>
          <cell r="AL130">
            <v>2076.8200000000002</v>
          </cell>
          <cell r="AR130">
            <v>17225.5</v>
          </cell>
          <cell r="AT130">
            <v>464096.48</v>
          </cell>
          <cell r="AU130">
            <v>7959.56</v>
          </cell>
          <cell r="AV130">
            <v>53599.44</v>
          </cell>
          <cell r="AW130">
            <v>1690.12</v>
          </cell>
          <cell r="AZ130">
            <v>49828.85</v>
          </cell>
          <cell r="BC130">
            <v>8947.43</v>
          </cell>
          <cell r="BH130">
            <v>31245.19</v>
          </cell>
          <cell r="BJ130">
            <v>10069.94</v>
          </cell>
          <cell r="BL130">
            <v>951.46</v>
          </cell>
          <cell r="BM130">
            <v>82913</v>
          </cell>
          <cell r="BW130">
            <v>3.53</v>
          </cell>
          <cell r="BZ130">
            <v>45572</v>
          </cell>
          <cell r="CE130">
            <v>16411</v>
          </cell>
          <cell r="CH130">
            <v>33552</v>
          </cell>
          <cell r="CI130">
            <v>24450.05</v>
          </cell>
          <cell r="CU130">
            <v>14898.97</v>
          </cell>
          <cell r="DZ130">
            <v>2724.44</v>
          </cell>
          <cell r="EN130">
            <v>3051.63</v>
          </cell>
          <cell r="ET130">
            <v>1055539.71</v>
          </cell>
          <cell r="EV130" t="str">
            <v>20405</v>
          </cell>
          <cell r="EW130" t="str">
            <v>439</v>
          </cell>
          <cell r="EX130">
            <v>594363.23</v>
          </cell>
        </row>
        <row r="131">
          <cell r="Q131" t="str">
            <v>20400</v>
          </cell>
          <cell r="R131">
            <v>209574.55</v>
          </cell>
          <cell r="U131">
            <v>13355.31</v>
          </cell>
          <cell r="W131">
            <v>27.19</v>
          </cell>
          <cell r="X131">
            <v>9591.61</v>
          </cell>
          <cell r="Y131">
            <v>1500</v>
          </cell>
          <cell r="AE131">
            <v>1283.3800000000001</v>
          </cell>
          <cell r="AL131">
            <v>2174.83</v>
          </cell>
          <cell r="AN131">
            <v>1320.29</v>
          </cell>
          <cell r="AO131">
            <v>20</v>
          </cell>
          <cell r="AP131">
            <v>1820.37</v>
          </cell>
          <cell r="AQ131">
            <v>10368.9</v>
          </cell>
          <cell r="AR131">
            <v>1257.97</v>
          </cell>
          <cell r="AT131">
            <v>1385037.42</v>
          </cell>
          <cell r="AU131">
            <v>26220.68</v>
          </cell>
          <cell r="AV131">
            <v>94021.36</v>
          </cell>
          <cell r="AW131">
            <v>16775.060000000001</v>
          </cell>
          <cell r="AY131">
            <v>5000</v>
          </cell>
          <cell r="AZ131">
            <v>155182.29999999999</v>
          </cell>
          <cell r="BB131">
            <v>2986.23</v>
          </cell>
          <cell r="BC131">
            <v>9218.15</v>
          </cell>
          <cell r="BE131">
            <v>56871.93</v>
          </cell>
          <cell r="BH131">
            <v>54813.41</v>
          </cell>
          <cell r="BJ131">
            <v>18441.96</v>
          </cell>
          <cell r="BM131">
            <v>66871.600000000006</v>
          </cell>
          <cell r="BW131">
            <v>7.62</v>
          </cell>
          <cell r="BX131">
            <v>13868</v>
          </cell>
          <cell r="BZ131">
            <v>135765</v>
          </cell>
          <cell r="CE131">
            <v>260365</v>
          </cell>
          <cell r="CH131">
            <v>14197.24</v>
          </cell>
          <cell r="CI131">
            <v>38801.99</v>
          </cell>
          <cell r="EA131">
            <v>3730.87</v>
          </cell>
          <cell r="EN131">
            <v>1382.25</v>
          </cell>
          <cell r="ET131">
            <v>2611852.4700000002</v>
          </cell>
          <cell r="EV131" t="str">
            <v>20406</v>
          </cell>
          <cell r="EW131" t="str">
            <v>439</v>
          </cell>
          <cell r="EX131">
            <v>300820.28999999998</v>
          </cell>
        </row>
        <row r="132">
          <cell r="Q132" t="str">
            <v>20401</v>
          </cell>
          <cell r="R132">
            <v>81432.350000000006</v>
          </cell>
          <cell r="T132">
            <v>31716.55</v>
          </cell>
          <cell r="U132">
            <v>30704.3</v>
          </cell>
          <cell r="W132">
            <v>83.98</v>
          </cell>
          <cell r="AA132">
            <v>750</v>
          </cell>
          <cell r="AE132">
            <v>205.41</v>
          </cell>
          <cell r="AJ132">
            <v>16502.59</v>
          </cell>
          <cell r="AK132">
            <v>1429.94</v>
          </cell>
          <cell r="AL132">
            <v>6498.9</v>
          </cell>
          <cell r="AN132">
            <v>279.10000000000002</v>
          </cell>
          <cell r="AO132">
            <v>93.95</v>
          </cell>
          <cell r="AP132">
            <v>123</v>
          </cell>
          <cell r="AS132">
            <v>3483.97</v>
          </cell>
          <cell r="AT132">
            <v>1183517.83</v>
          </cell>
          <cell r="AU132">
            <v>7410.93</v>
          </cell>
          <cell r="AV132">
            <v>145310.72</v>
          </cell>
          <cell r="AW132">
            <v>6930.94</v>
          </cell>
          <cell r="AZ132">
            <v>61012.82</v>
          </cell>
          <cell r="BC132">
            <v>5433.27</v>
          </cell>
          <cell r="BE132">
            <v>300</v>
          </cell>
          <cell r="BH132">
            <v>20419.349999999999</v>
          </cell>
          <cell r="BJ132">
            <v>17430.86</v>
          </cell>
          <cell r="BL132">
            <v>457.45</v>
          </cell>
          <cell r="BM132">
            <v>37731.120000000003</v>
          </cell>
          <cell r="BT132">
            <v>53459.68</v>
          </cell>
          <cell r="BV132">
            <v>17591.560000000001</v>
          </cell>
          <cell r="BW132">
            <v>2.41</v>
          </cell>
          <cell r="BX132">
            <v>34604.39</v>
          </cell>
          <cell r="BZ132">
            <v>45372.03</v>
          </cell>
          <cell r="CE132">
            <v>15199</v>
          </cell>
          <cell r="CH132">
            <v>16574</v>
          </cell>
          <cell r="CI132">
            <v>9852.2099999999991</v>
          </cell>
          <cell r="CP132">
            <v>2870.97</v>
          </cell>
          <cell r="CU132">
            <v>12191.39</v>
          </cell>
          <cell r="CV132">
            <v>10807.39</v>
          </cell>
          <cell r="DE132">
            <v>4000</v>
          </cell>
          <cell r="EN132">
            <v>47040.4</v>
          </cell>
          <cell r="ET132">
            <v>1928824.7599999998</v>
          </cell>
          <cell r="EV132" t="str">
            <v>21014</v>
          </cell>
          <cell r="EW132" t="str">
            <v>439</v>
          </cell>
          <cell r="EX132">
            <v>563996.6</v>
          </cell>
        </row>
        <row r="133">
          <cell r="Q133" t="str">
            <v>20402</v>
          </cell>
          <cell r="R133">
            <v>90066.26</v>
          </cell>
          <cell r="T133">
            <v>36006.620000000003</v>
          </cell>
          <cell r="U133">
            <v>4698.3999999999996</v>
          </cell>
          <cell r="X133">
            <v>556.15</v>
          </cell>
          <cell r="AA133">
            <v>3388</v>
          </cell>
          <cell r="AE133">
            <v>104.85</v>
          </cell>
          <cell r="AJ133">
            <v>6748.75</v>
          </cell>
          <cell r="AL133">
            <v>7479.68</v>
          </cell>
          <cell r="AN133">
            <v>150</v>
          </cell>
          <cell r="AO133">
            <v>92.65</v>
          </cell>
          <cell r="AP133">
            <v>1220</v>
          </cell>
          <cell r="AR133">
            <v>1670.27</v>
          </cell>
          <cell r="AT133">
            <v>1249763.06</v>
          </cell>
          <cell r="AU133">
            <v>17189.03</v>
          </cell>
          <cell r="AV133">
            <v>199799.76</v>
          </cell>
          <cell r="AW133">
            <v>2639.95</v>
          </cell>
          <cell r="AY133">
            <v>18231.39</v>
          </cell>
          <cell r="AZ133">
            <v>107248.52</v>
          </cell>
          <cell r="BC133">
            <v>22220.51</v>
          </cell>
          <cell r="BH133">
            <v>44152.37</v>
          </cell>
          <cell r="BL133">
            <v>1382.77</v>
          </cell>
          <cell r="BM133">
            <v>124270.37</v>
          </cell>
          <cell r="BW133">
            <v>5.45</v>
          </cell>
          <cell r="BX133">
            <v>10655.89</v>
          </cell>
          <cell r="BZ133">
            <v>94363.73</v>
          </cell>
          <cell r="CE133">
            <v>28535</v>
          </cell>
          <cell r="CH133">
            <v>56725.02</v>
          </cell>
          <cell r="CI133">
            <v>10466.629999999999</v>
          </cell>
          <cell r="CU133">
            <v>26689.55</v>
          </cell>
          <cell r="DZ133">
            <v>2271.5</v>
          </cell>
          <cell r="EA133">
            <v>300</v>
          </cell>
          <cell r="EI133">
            <v>48025.56</v>
          </cell>
          <cell r="EM133">
            <v>5227.5</v>
          </cell>
          <cell r="EN133">
            <v>10388.23</v>
          </cell>
          <cell r="ET133">
            <v>2232733.4199999995</v>
          </cell>
          <cell r="EV133" t="str">
            <v>21018</v>
          </cell>
          <cell r="EW133" t="str">
            <v>439</v>
          </cell>
          <cell r="EX133">
            <v>0</v>
          </cell>
        </row>
        <row r="134">
          <cell r="Q134" t="str">
            <v>20403</v>
          </cell>
          <cell r="AL134">
            <v>1285.3599999999999</v>
          </cell>
          <cell r="AR134">
            <v>351.4</v>
          </cell>
          <cell r="AT134">
            <v>293909.15000000002</v>
          </cell>
          <cell r="AU134">
            <v>1550.05</v>
          </cell>
          <cell r="AW134">
            <v>626.79999999999995</v>
          </cell>
          <cell r="AZ134">
            <v>14880.77</v>
          </cell>
          <cell r="BC134">
            <v>2611.12</v>
          </cell>
          <cell r="BG134">
            <v>11304.63</v>
          </cell>
          <cell r="BH134">
            <v>8139.08</v>
          </cell>
          <cell r="BJ134">
            <v>2987.88</v>
          </cell>
          <cell r="BM134">
            <v>70089.13</v>
          </cell>
          <cell r="BW134">
            <v>1.31</v>
          </cell>
          <cell r="BZ134">
            <v>25852</v>
          </cell>
          <cell r="CD134">
            <v>626.79999999999995</v>
          </cell>
          <cell r="CE134">
            <v>3598</v>
          </cell>
          <cell r="CI134">
            <v>22332.95</v>
          </cell>
          <cell r="CJ134">
            <v>6571.74</v>
          </cell>
          <cell r="CK134">
            <v>80895.320000000007</v>
          </cell>
          <cell r="EA134">
            <v>1918.62</v>
          </cell>
          <cell r="EG134">
            <v>1505.57</v>
          </cell>
          <cell r="EN134">
            <v>6465.82</v>
          </cell>
          <cell r="ET134">
            <v>557503.49999999988</v>
          </cell>
          <cell r="EV134" t="str">
            <v>21036</v>
          </cell>
          <cell r="EW134" t="str">
            <v>439</v>
          </cell>
          <cell r="EX134">
            <v>33298.83</v>
          </cell>
        </row>
        <row r="135">
          <cell r="Q135" t="str">
            <v>20404</v>
          </cell>
          <cell r="R135">
            <v>1686809.87</v>
          </cell>
          <cell r="T135">
            <v>28722.71</v>
          </cell>
          <cell r="U135">
            <v>38863.74</v>
          </cell>
          <cell r="W135">
            <v>822.05</v>
          </cell>
          <cell r="X135">
            <v>100</v>
          </cell>
          <cell r="AE135">
            <v>881.44</v>
          </cell>
          <cell r="AJ135">
            <v>117310.79</v>
          </cell>
          <cell r="AK135">
            <v>8345.86</v>
          </cell>
          <cell r="AL135">
            <v>4631.33</v>
          </cell>
          <cell r="AN135">
            <v>423.52</v>
          </cell>
          <cell r="AO135">
            <v>265.94</v>
          </cell>
          <cell r="AP135">
            <v>405.15</v>
          </cell>
          <cell r="AQ135">
            <v>168539.12</v>
          </cell>
          <cell r="AR135">
            <v>27618.53</v>
          </cell>
          <cell r="AS135">
            <v>15181.65</v>
          </cell>
          <cell r="AT135">
            <v>4685444.8099999996</v>
          </cell>
          <cell r="AU135">
            <v>161428.12</v>
          </cell>
          <cell r="AV135">
            <v>119170.2</v>
          </cell>
          <cell r="AZ135">
            <v>682665.36</v>
          </cell>
          <cell r="BC135">
            <v>190375.28</v>
          </cell>
          <cell r="BE135">
            <v>23492.54</v>
          </cell>
          <cell r="BG135">
            <v>32213.66</v>
          </cell>
          <cell r="BH135">
            <v>367096.91</v>
          </cell>
          <cell r="BI135">
            <v>9441.66</v>
          </cell>
          <cell r="BJ135">
            <v>27198.52</v>
          </cell>
          <cell r="BL135">
            <v>12755.65</v>
          </cell>
          <cell r="BM135">
            <v>281123.67</v>
          </cell>
          <cell r="BN135">
            <v>58599.32</v>
          </cell>
          <cell r="BW135">
            <v>22569.58</v>
          </cell>
          <cell r="BZ135">
            <v>465334</v>
          </cell>
          <cell r="CD135">
            <v>3644.1</v>
          </cell>
          <cell r="CE135">
            <v>225138</v>
          </cell>
          <cell r="CF135">
            <v>17222</v>
          </cell>
          <cell r="CH135">
            <v>378198.71</v>
          </cell>
          <cell r="CI135">
            <v>134241.41</v>
          </cell>
          <cell r="CJ135">
            <v>18601.099999999999</v>
          </cell>
          <cell r="CU135">
            <v>253790.69</v>
          </cell>
          <cell r="DH135">
            <v>139856.5</v>
          </cell>
          <cell r="DJ135">
            <v>5683.17</v>
          </cell>
          <cell r="EG135">
            <v>3366.43</v>
          </cell>
          <cell r="EH135">
            <v>54466.6</v>
          </cell>
          <cell r="ET135">
            <v>10472039.690000001</v>
          </cell>
          <cell r="EV135" t="str">
            <v>21206</v>
          </cell>
          <cell r="EW135" t="str">
            <v>439</v>
          </cell>
          <cell r="EX135">
            <v>1039629.01</v>
          </cell>
        </row>
        <row r="136">
          <cell r="Q136" t="str">
            <v>20405</v>
          </cell>
          <cell r="R136">
            <v>1770681.56</v>
          </cell>
          <cell r="T136">
            <v>19552.14</v>
          </cell>
          <cell r="U136">
            <v>20101.669999999998</v>
          </cell>
          <cell r="W136">
            <v>11158.34</v>
          </cell>
          <cell r="X136">
            <v>28720.74</v>
          </cell>
          <cell r="AA136">
            <v>26400</v>
          </cell>
          <cell r="AE136">
            <v>4374.21</v>
          </cell>
          <cell r="AI136">
            <v>30808.2</v>
          </cell>
          <cell r="AJ136">
            <v>71419.17</v>
          </cell>
          <cell r="AL136">
            <v>2687.69</v>
          </cell>
          <cell r="AN136">
            <v>67822.7</v>
          </cell>
          <cell r="AO136">
            <v>7827.69</v>
          </cell>
          <cell r="AP136">
            <v>146858.04999999999</v>
          </cell>
          <cell r="AQ136">
            <v>17424.509999999998</v>
          </cell>
          <cell r="AR136">
            <v>34405.86</v>
          </cell>
          <cell r="AS136">
            <v>14329.95</v>
          </cell>
          <cell r="AT136">
            <v>5370055.5099999998</v>
          </cell>
          <cell r="AU136">
            <v>172259</v>
          </cell>
          <cell r="AV136">
            <v>253426.88</v>
          </cell>
          <cell r="AW136">
            <v>42557.03</v>
          </cell>
          <cell r="AY136">
            <v>17263.79</v>
          </cell>
          <cell r="AZ136">
            <v>986645.13</v>
          </cell>
          <cell r="BC136">
            <v>194862.16</v>
          </cell>
          <cell r="BE136">
            <v>52581.88</v>
          </cell>
          <cell r="BG136">
            <v>171378.12</v>
          </cell>
          <cell r="BH136">
            <v>398313.44</v>
          </cell>
          <cell r="BI136">
            <v>10738.79</v>
          </cell>
          <cell r="BJ136">
            <v>28254.83</v>
          </cell>
          <cell r="BL136">
            <v>10488.5</v>
          </cell>
          <cell r="BM136">
            <v>492514.25</v>
          </cell>
          <cell r="BW136">
            <v>53.61</v>
          </cell>
          <cell r="BZ136">
            <v>538658</v>
          </cell>
          <cell r="CE136">
            <v>309502</v>
          </cell>
          <cell r="CH136">
            <v>276256.34999999998</v>
          </cell>
          <cell r="CI136">
            <v>120539</v>
          </cell>
          <cell r="CJ136">
            <v>22838</v>
          </cell>
          <cell r="CK136">
            <v>224963.08</v>
          </cell>
          <cell r="CO136">
            <v>34373.370000000003</v>
          </cell>
          <cell r="CU136">
            <v>242762.21</v>
          </cell>
          <cell r="DI136">
            <v>7285.07</v>
          </cell>
          <cell r="DJ136">
            <v>8996.24</v>
          </cell>
          <cell r="DZ136">
            <v>25963.23</v>
          </cell>
          <cell r="EK136">
            <v>27307.01</v>
          </cell>
          <cell r="EN136">
            <v>135345</v>
          </cell>
          <cell r="ET136">
            <v>12450753.959999999</v>
          </cell>
          <cell r="EV136" t="str">
            <v>21214</v>
          </cell>
          <cell r="EW136" t="str">
            <v>439</v>
          </cell>
          <cell r="EX136">
            <v>884909.29</v>
          </cell>
        </row>
        <row r="137">
          <cell r="Q137" t="str">
            <v>20406</v>
          </cell>
          <cell r="R137">
            <v>321287.03000000003</v>
          </cell>
          <cell r="T137">
            <v>21947.77</v>
          </cell>
          <cell r="U137">
            <v>23285.69</v>
          </cell>
          <cell r="W137">
            <v>1531.92</v>
          </cell>
          <cell r="X137">
            <v>7290.77</v>
          </cell>
          <cell r="AA137">
            <v>5670</v>
          </cell>
          <cell r="AE137">
            <v>2978.33</v>
          </cell>
          <cell r="AJ137">
            <v>3122.5</v>
          </cell>
          <cell r="AL137">
            <v>1822.47</v>
          </cell>
          <cell r="AM137">
            <v>157.68</v>
          </cell>
          <cell r="AN137">
            <v>607.67999999999995</v>
          </cell>
          <cell r="AO137">
            <v>244.32</v>
          </cell>
          <cell r="AP137">
            <v>50</v>
          </cell>
          <cell r="AR137">
            <v>3600</v>
          </cell>
          <cell r="AT137">
            <v>2035234.76</v>
          </cell>
          <cell r="AU137">
            <v>49702.61</v>
          </cell>
          <cell r="AV137">
            <v>149126.92000000001</v>
          </cell>
          <cell r="AW137">
            <v>29116.75</v>
          </cell>
          <cell r="AZ137">
            <v>310397.34999999998</v>
          </cell>
          <cell r="BC137">
            <v>86778.07</v>
          </cell>
          <cell r="BE137">
            <v>7955.8</v>
          </cell>
          <cell r="BH137">
            <v>114806.9</v>
          </cell>
          <cell r="BJ137">
            <v>18746.98</v>
          </cell>
          <cell r="BL137">
            <v>4903.28</v>
          </cell>
          <cell r="BM137">
            <v>211581.77</v>
          </cell>
          <cell r="BW137">
            <v>14.78</v>
          </cell>
          <cell r="BZ137">
            <v>193136</v>
          </cell>
          <cell r="CE137">
            <v>95584</v>
          </cell>
          <cell r="CH137">
            <v>139870.70000000001</v>
          </cell>
          <cell r="CI137">
            <v>52649.93</v>
          </cell>
          <cell r="CU137">
            <v>101219.31</v>
          </cell>
          <cell r="DA137">
            <v>20279</v>
          </cell>
          <cell r="DJ137">
            <v>755.78</v>
          </cell>
          <cell r="DZ137">
            <v>9015.4599999999991</v>
          </cell>
          <cell r="EN137">
            <v>15233.96</v>
          </cell>
          <cell r="ES137">
            <v>58504</v>
          </cell>
          <cell r="ET137">
            <v>4098210.2699999991</v>
          </cell>
          <cell r="EV137" t="str">
            <v>21226</v>
          </cell>
          <cell r="EW137" t="str">
            <v>439</v>
          </cell>
          <cell r="EX137">
            <v>322508.90999999997</v>
          </cell>
        </row>
        <row r="138">
          <cell r="Q138" t="str">
            <v>21014</v>
          </cell>
          <cell r="R138">
            <v>521497.49</v>
          </cell>
          <cell r="U138">
            <v>2575.21</v>
          </cell>
          <cell r="X138">
            <v>289</v>
          </cell>
          <cell r="AA138">
            <v>9040</v>
          </cell>
          <cell r="AE138">
            <v>10.9</v>
          </cell>
          <cell r="AF138">
            <v>2102.9699999999998</v>
          </cell>
          <cell r="AJ138">
            <v>83666.58</v>
          </cell>
          <cell r="AK138">
            <v>1656</v>
          </cell>
          <cell r="AL138">
            <v>3513.48</v>
          </cell>
          <cell r="AN138">
            <v>7137.96</v>
          </cell>
          <cell r="AO138">
            <v>1026.3499999999999</v>
          </cell>
          <cell r="AP138">
            <v>567.5</v>
          </cell>
          <cell r="AR138">
            <v>5911.7</v>
          </cell>
          <cell r="AS138">
            <v>8320.4699999999993</v>
          </cell>
          <cell r="AT138">
            <v>3608085.57</v>
          </cell>
          <cell r="AU138">
            <v>98275.520000000004</v>
          </cell>
          <cell r="AV138">
            <v>407205.8</v>
          </cell>
          <cell r="AW138">
            <v>131.38</v>
          </cell>
          <cell r="AZ138">
            <v>547615.31999999995</v>
          </cell>
          <cell r="BC138">
            <v>86062.14</v>
          </cell>
          <cell r="BE138">
            <v>5436.01</v>
          </cell>
          <cell r="BH138">
            <v>261149.15</v>
          </cell>
          <cell r="BI138">
            <v>6907.65</v>
          </cell>
          <cell r="BJ138">
            <v>23688.03</v>
          </cell>
          <cell r="BL138">
            <v>7429.16</v>
          </cell>
          <cell r="BM138">
            <v>157017.67000000001</v>
          </cell>
          <cell r="BW138">
            <v>135278.25</v>
          </cell>
          <cell r="BZ138">
            <v>364061</v>
          </cell>
          <cell r="CE138">
            <v>7619.99</v>
          </cell>
          <cell r="CF138">
            <v>10258.299999999999</v>
          </cell>
          <cell r="CH138">
            <v>110195.55</v>
          </cell>
          <cell r="CI138">
            <v>33748.480000000003</v>
          </cell>
          <cell r="CU138">
            <v>135531.79</v>
          </cell>
          <cell r="DJ138">
            <v>3597.42</v>
          </cell>
          <cell r="DK138">
            <v>138603</v>
          </cell>
          <cell r="DZ138">
            <v>11688.54</v>
          </cell>
          <cell r="EH138">
            <v>22106.53</v>
          </cell>
          <cell r="EI138">
            <v>6670.27</v>
          </cell>
          <cell r="EN138">
            <v>7869.2</v>
          </cell>
          <cell r="ET138">
            <v>6843547.3300000001</v>
          </cell>
          <cell r="EV138" t="str">
            <v>21232</v>
          </cell>
          <cell r="EW138" t="str">
            <v>439</v>
          </cell>
          <cell r="EX138">
            <v>888139.62</v>
          </cell>
        </row>
        <row r="139">
          <cell r="Q139" t="str">
            <v>21036</v>
          </cell>
          <cell r="R139">
            <v>110208.86</v>
          </cell>
          <cell r="U139">
            <v>417.03</v>
          </cell>
          <cell r="AL139">
            <v>100.83</v>
          </cell>
          <cell r="AN139">
            <v>4100</v>
          </cell>
          <cell r="AO139">
            <v>29.5</v>
          </cell>
          <cell r="AQ139">
            <v>295.10000000000002</v>
          </cell>
          <cell r="AR139">
            <v>4173.4799999999996</v>
          </cell>
          <cell r="AT139">
            <v>271870.42</v>
          </cell>
          <cell r="AU139">
            <v>1233.06</v>
          </cell>
          <cell r="AZ139">
            <v>20418.73</v>
          </cell>
          <cell r="BH139">
            <v>16736.7</v>
          </cell>
          <cell r="BJ139">
            <v>2814.12</v>
          </cell>
          <cell r="BM139">
            <v>8288.07</v>
          </cell>
          <cell r="BW139">
            <v>7258.42</v>
          </cell>
          <cell r="BZ139">
            <v>26572</v>
          </cell>
          <cell r="CH139">
            <v>26563</v>
          </cell>
          <cell r="CI139">
            <v>21843.55</v>
          </cell>
          <cell r="EA139">
            <v>5476.25</v>
          </cell>
          <cell r="EN139">
            <v>2573.5300000000002</v>
          </cell>
          <cell r="ET139">
            <v>530972.64999999991</v>
          </cell>
          <cell r="EV139" t="str">
            <v>21234</v>
          </cell>
          <cell r="EW139" t="str">
            <v>439</v>
          </cell>
          <cell r="EX139">
            <v>236737.19</v>
          </cell>
        </row>
        <row r="140">
          <cell r="Q140" t="str">
            <v>21206</v>
          </cell>
          <cell r="R140">
            <v>479421.72</v>
          </cell>
          <cell r="U140">
            <v>56684.67</v>
          </cell>
          <cell r="X140">
            <v>4208.63</v>
          </cell>
          <cell r="AA140">
            <v>9620</v>
          </cell>
          <cell r="AE140">
            <v>2820.95</v>
          </cell>
          <cell r="AJ140">
            <v>62870.69</v>
          </cell>
          <cell r="AL140">
            <v>11811.45</v>
          </cell>
          <cell r="AN140">
            <v>1916.46</v>
          </cell>
          <cell r="AO140">
            <v>96329.63</v>
          </cell>
          <cell r="AP140">
            <v>518.11</v>
          </cell>
          <cell r="AR140">
            <v>4630.8999999999996</v>
          </cell>
          <cell r="AT140">
            <v>2918686.78</v>
          </cell>
          <cell r="AU140">
            <v>97982.45</v>
          </cell>
          <cell r="AV140">
            <v>275719.56</v>
          </cell>
          <cell r="AW140">
            <v>17239.009999999998</v>
          </cell>
          <cell r="AZ140">
            <v>417046.31</v>
          </cell>
          <cell r="BB140">
            <v>10342.370000000001</v>
          </cell>
          <cell r="BC140">
            <v>103339.65</v>
          </cell>
          <cell r="BE140">
            <v>15259.15</v>
          </cell>
          <cell r="BG140">
            <v>38327.199999999997</v>
          </cell>
          <cell r="BH140">
            <v>222642.56</v>
          </cell>
          <cell r="BJ140">
            <v>21190.63</v>
          </cell>
          <cell r="BL140">
            <v>7433.66</v>
          </cell>
          <cell r="BM140">
            <v>305612.40999999997</v>
          </cell>
          <cell r="BW140">
            <v>112630.13</v>
          </cell>
          <cell r="BZ140">
            <v>301489</v>
          </cell>
          <cell r="CD140">
            <v>1413.87</v>
          </cell>
          <cell r="CE140">
            <v>7371.63</v>
          </cell>
          <cell r="CF140">
            <v>5173.5</v>
          </cell>
          <cell r="CH140">
            <v>125889.23</v>
          </cell>
          <cell r="CI140">
            <v>28762.23</v>
          </cell>
          <cell r="CT140">
            <v>5888.41</v>
          </cell>
          <cell r="CU140">
            <v>151457.84</v>
          </cell>
          <cell r="DK140">
            <v>124039</v>
          </cell>
          <cell r="DZ140">
            <v>20023.849999999999</v>
          </cell>
          <cell r="EI140">
            <v>456.71</v>
          </cell>
          <cell r="EN140">
            <v>7412.79</v>
          </cell>
          <cell r="ET140">
            <v>6073663.1400000006</v>
          </cell>
          <cell r="EV140" t="str">
            <v>21237</v>
          </cell>
          <cell r="EW140" t="str">
            <v>439</v>
          </cell>
          <cell r="EX140">
            <v>846478.63</v>
          </cell>
        </row>
        <row r="141">
          <cell r="Q141" t="str">
            <v>21214</v>
          </cell>
          <cell r="R141">
            <v>477675.99</v>
          </cell>
          <cell r="U141">
            <v>115450.9</v>
          </cell>
          <cell r="X141">
            <v>5920</v>
          </cell>
          <cell r="AE141">
            <v>534.46</v>
          </cell>
          <cell r="AJ141">
            <v>35676.67</v>
          </cell>
          <cell r="AK141">
            <v>2863.53</v>
          </cell>
          <cell r="AL141">
            <v>9636.48</v>
          </cell>
          <cell r="AN141">
            <v>3261.47</v>
          </cell>
          <cell r="AO141">
            <v>457.46</v>
          </cell>
          <cell r="AR141">
            <v>2564</v>
          </cell>
          <cell r="AT141">
            <v>2028284.43</v>
          </cell>
          <cell r="AU141">
            <v>66598.12</v>
          </cell>
          <cell r="AV141">
            <v>136959.51999999999</v>
          </cell>
          <cell r="AY141">
            <v>14563.13</v>
          </cell>
          <cell r="AZ141">
            <v>236574.9</v>
          </cell>
          <cell r="BC141">
            <v>64049.14</v>
          </cell>
          <cell r="BE141">
            <v>18166.21</v>
          </cell>
          <cell r="BH141">
            <v>137225.20000000001</v>
          </cell>
          <cell r="BJ141">
            <v>19018.22</v>
          </cell>
          <cell r="BL141">
            <v>5022.41</v>
          </cell>
          <cell r="BM141">
            <v>170221.72</v>
          </cell>
          <cell r="BW141">
            <v>62744.35</v>
          </cell>
          <cell r="BZ141">
            <v>205539</v>
          </cell>
          <cell r="CE141">
            <v>94982</v>
          </cell>
          <cell r="CF141">
            <v>3906.23</v>
          </cell>
          <cell r="CH141">
            <v>117499.56</v>
          </cell>
          <cell r="CI141">
            <v>57825.97</v>
          </cell>
          <cell r="CU141">
            <v>81204.03</v>
          </cell>
          <cell r="DZ141">
            <v>10129.85</v>
          </cell>
          <cell r="EQ141">
            <v>3000</v>
          </cell>
          <cell r="ES141">
            <v>100000</v>
          </cell>
          <cell r="ET141">
            <v>4287554.9500000011</v>
          </cell>
          <cell r="EV141" t="str">
            <v>21300</v>
          </cell>
          <cell r="EW141" t="str">
            <v>439</v>
          </cell>
          <cell r="EX141">
            <v>156439.06</v>
          </cell>
        </row>
        <row r="142">
          <cell r="Q142" t="str">
            <v>21226</v>
          </cell>
          <cell r="R142">
            <v>519882.14</v>
          </cell>
          <cell r="U142">
            <v>21984.23</v>
          </cell>
          <cell r="X142">
            <v>17683</v>
          </cell>
          <cell r="AA142">
            <v>14040</v>
          </cell>
          <cell r="AE142">
            <v>852</v>
          </cell>
          <cell r="AJ142">
            <v>137484.49</v>
          </cell>
          <cell r="AL142">
            <v>5829.53</v>
          </cell>
          <cell r="AO142">
            <v>1039.1600000000001</v>
          </cell>
          <cell r="AP142">
            <v>18050.96</v>
          </cell>
          <cell r="AQ142">
            <v>56598.46</v>
          </cell>
          <cell r="AR142">
            <v>3237.5</v>
          </cell>
          <cell r="AT142">
            <v>2545673.84</v>
          </cell>
          <cell r="AU142">
            <v>54744.13</v>
          </cell>
          <cell r="AV142">
            <v>255148.72</v>
          </cell>
          <cell r="AW142">
            <v>181635.95</v>
          </cell>
          <cell r="AZ142">
            <v>335815.44</v>
          </cell>
          <cell r="BB142">
            <v>4774.8</v>
          </cell>
          <cell r="BC142">
            <v>39790.79</v>
          </cell>
          <cell r="BE142">
            <v>11773.61</v>
          </cell>
          <cell r="BH142">
            <v>205705.24</v>
          </cell>
          <cell r="BJ142">
            <v>20770.96</v>
          </cell>
          <cell r="BL142">
            <v>4471.21</v>
          </cell>
          <cell r="BM142">
            <v>213050.88</v>
          </cell>
          <cell r="BW142">
            <v>106212.95</v>
          </cell>
          <cell r="BZ142">
            <v>292388</v>
          </cell>
          <cell r="CD142">
            <v>4912.6400000000003</v>
          </cell>
          <cell r="CE142">
            <v>102241</v>
          </cell>
          <cell r="CF142">
            <v>3752</v>
          </cell>
          <cell r="CH142">
            <v>49519</v>
          </cell>
          <cell r="CI142">
            <v>66940.06</v>
          </cell>
          <cell r="CU142">
            <v>80293.14</v>
          </cell>
          <cell r="DH142">
            <v>40671.1</v>
          </cell>
          <cell r="DZ142">
            <v>8624.1200000000008</v>
          </cell>
          <cell r="EH142">
            <v>8416</v>
          </cell>
          <cell r="EI142">
            <v>7674.49</v>
          </cell>
          <cell r="ET142">
            <v>5441681.5399999991</v>
          </cell>
          <cell r="EV142" t="str">
            <v>21301</v>
          </cell>
          <cell r="EW142" t="str">
            <v>439</v>
          </cell>
          <cell r="EX142">
            <v>305753.18</v>
          </cell>
        </row>
        <row r="143">
          <cell r="Q143" t="str">
            <v>21232</v>
          </cell>
          <cell r="R143">
            <v>493822.61</v>
          </cell>
          <cell r="U143">
            <v>10913.67</v>
          </cell>
          <cell r="X143">
            <v>10165</v>
          </cell>
          <cell r="AA143">
            <v>360</v>
          </cell>
          <cell r="AB143">
            <v>10600</v>
          </cell>
          <cell r="AE143">
            <v>595.9</v>
          </cell>
          <cell r="AF143">
            <v>1627.38</v>
          </cell>
          <cell r="AJ143">
            <v>73967.98</v>
          </cell>
          <cell r="AK143">
            <v>60</v>
          </cell>
          <cell r="AL143">
            <v>11773.78</v>
          </cell>
          <cell r="AN143">
            <v>400</v>
          </cell>
          <cell r="AO143">
            <v>1921.38</v>
          </cell>
          <cell r="AP143">
            <v>110</v>
          </cell>
          <cell r="AQ143">
            <v>6730.72</v>
          </cell>
          <cell r="AR143">
            <v>1221.1400000000001</v>
          </cell>
          <cell r="AT143">
            <v>3268444.94</v>
          </cell>
          <cell r="AU143">
            <v>161874.73000000001</v>
          </cell>
          <cell r="AV143">
            <v>521628.88</v>
          </cell>
          <cell r="AW143">
            <v>107488.14</v>
          </cell>
          <cell r="AZ143">
            <v>515994.35</v>
          </cell>
          <cell r="BB143">
            <v>3492.65</v>
          </cell>
          <cell r="BC143">
            <v>129733.6</v>
          </cell>
          <cell r="BE143">
            <v>20983.96</v>
          </cell>
          <cell r="BG143">
            <v>63758.09</v>
          </cell>
          <cell r="BH143">
            <v>278931.89</v>
          </cell>
          <cell r="BI143">
            <v>6932.13</v>
          </cell>
          <cell r="BJ143">
            <v>30462.71</v>
          </cell>
          <cell r="BL143">
            <v>9337.61</v>
          </cell>
          <cell r="BM143">
            <v>341297.9</v>
          </cell>
          <cell r="BW143">
            <v>130645.89</v>
          </cell>
          <cell r="BZ143">
            <v>355563</v>
          </cell>
          <cell r="CD143">
            <v>3941.79</v>
          </cell>
          <cell r="CE143">
            <v>2182.1999999999998</v>
          </cell>
          <cell r="CF143">
            <v>11423.13</v>
          </cell>
          <cell r="CH143">
            <v>229163.45</v>
          </cell>
          <cell r="CI143">
            <v>87980.14</v>
          </cell>
          <cell r="CJ143">
            <v>64569.8</v>
          </cell>
          <cell r="CO143">
            <v>12867.76</v>
          </cell>
          <cell r="CU143">
            <v>196220.46</v>
          </cell>
          <cell r="DI143">
            <v>42667.39</v>
          </cell>
          <cell r="DJ143">
            <v>3449.23</v>
          </cell>
          <cell r="DK143">
            <v>162027</v>
          </cell>
          <cell r="DZ143">
            <v>11856.7</v>
          </cell>
          <cell r="EH143">
            <v>11365.08</v>
          </cell>
          <cell r="EI143">
            <v>4084.14</v>
          </cell>
          <cell r="ET143">
            <v>7414638.2999999989</v>
          </cell>
          <cell r="EV143" t="str">
            <v>21302</v>
          </cell>
          <cell r="EW143" t="str">
            <v>439</v>
          </cell>
          <cell r="EX143">
            <v>1217210.8999999999</v>
          </cell>
        </row>
        <row r="144">
          <cell r="Q144" t="str">
            <v>21234</v>
          </cell>
          <cell r="R144">
            <v>152094.87</v>
          </cell>
          <cell r="U144">
            <v>64106.9</v>
          </cell>
          <cell r="X144">
            <v>5050</v>
          </cell>
          <cell r="AJ144">
            <v>12559.35</v>
          </cell>
          <cell r="AL144">
            <v>5978.37</v>
          </cell>
          <cell r="AN144">
            <v>203.5</v>
          </cell>
          <cell r="AO144">
            <v>252.27</v>
          </cell>
          <cell r="AP144">
            <v>625</v>
          </cell>
          <cell r="AQ144">
            <v>9000.59</v>
          </cell>
          <cell r="AR144">
            <v>4286.22</v>
          </cell>
          <cell r="AS144">
            <v>1773.02</v>
          </cell>
          <cell r="AT144">
            <v>353664.35</v>
          </cell>
          <cell r="AU144">
            <v>14472.6</v>
          </cell>
          <cell r="AV144">
            <v>7197.84</v>
          </cell>
          <cell r="AW144">
            <v>57928.29</v>
          </cell>
          <cell r="AZ144">
            <v>69301.22</v>
          </cell>
          <cell r="BC144">
            <v>8536.15</v>
          </cell>
          <cell r="BH144">
            <v>23729.43</v>
          </cell>
          <cell r="BJ144">
            <v>9318.41</v>
          </cell>
          <cell r="BL144">
            <v>2320.7399999999998</v>
          </cell>
          <cell r="BM144">
            <v>155479.41</v>
          </cell>
          <cell r="BW144">
            <v>12376.53</v>
          </cell>
          <cell r="BZ144">
            <v>39027</v>
          </cell>
          <cell r="CH144">
            <v>37000</v>
          </cell>
          <cell r="CI144">
            <v>19604</v>
          </cell>
          <cell r="CU144">
            <v>29304.16</v>
          </cell>
          <cell r="DJ144">
            <v>1274.56</v>
          </cell>
          <cell r="DK144">
            <v>20059</v>
          </cell>
          <cell r="DZ144">
            <v>1903.62</v>
          </cell>
          <cell r="EI144">
            <v>24500</v>
          </cell>
          <cell r="EN144">
            <v>1776.18</v>
          </cell>
          <cell r="ET144">
            <v>1144703.58</v>
          </cell>
          <cell r="EV144" t="str">
            <v>21303</v>
          </cell>
          <cell r="EW144" t="str">
            <v>439</v>
          </cell>
          <cell r="EX144">
            <v>681125.06</v>
          </cell>
        </row>
        <row r="145">
          <cell r="Q145" t="str">
            <v>21237</v>
          </cell>
          <cell r="R145">
            <v>756352.2</v>
          </cell>
          <cell r="U145">
            <v>103356.71</v>
          </cell>
          <cell r="X145">
            <v>4594</v>
          </cell>
          <cell r="AA145">
            <v>18238</v>
          </cell>
          <cell r="AE145">
            <v>2312.65</v>
          </cell>
          <cell r="AF145">
            <v>4</v>
          </cell>
          <cell r="AI145">
            <v>3367.65</v>
          </cell>
          <cell r="AJ145">
            <v>117766.88</v>
          </cell>
          <cell r="AL145">
            <v>9141.4699999999993</v>
          </cell>
          <cell r="AM145">
            <v>1891.94</v>
          </cell>
          <cell r="AN145">
            <v>3770.57</v>
          </cell>
          <cell r="AO145">
            <v>2482.21</v>
          </cell>
          <cell r="AQ145">
            <v>28921.7</v>
          </cell>
          <cell r="AR145">
            <v>5403</v>
          </cell>
          <cell r="AS145">
            <v>21835.4</v>
          </cell>
          <cell r="AT145">
            <v>4082462.55</v>
          </cell>
          <cell r="AU145">
            <v>125516.33</v>
          </cell>
          <cell r="AV145">
            <v>444409.72</v>
          </cell>
          <cell r="AY145">
            <v>2342.9699999999998</v>
          </cell>
          <cell r="AZ145">
            <v>651404.1</v>
          </cell>
          <cell r="BC145">
            <v>132699.4</v>
          </cell>
          <cell r="BE145">
            <v>17434.18</v>
          </cell>
          <cell r="BG145">
            <v>18991.77</v>
          </cell>
          <cell r="BH145">
            <v>333107.65999999997</v>
          </cell>
          <cell r="BI145">
            <v>8471.0499999999993</v>
          </cell>
          <cell r="BJ145">
            <v>25016.74</v>
          </cell>
          <cell r="BL145">
            <v>13634.89</v>
          </cell>
          <cell r="BM145">
            <v>379603.9</v>
          </cell>
          <cell r="BN145">
            <v>2775</v>
          </cell>
          <cell r="BW145">
            <v>168828.88</v>
          </cell>
          <cell r="BZ145">
            <v>414255</v>
          </cell>
          <cell r="CE145">
            <v>3292</v>
          </cell>
          <cell r="CF145">
            <v>7903.8</v>
          </cell>
          <cell r="CH145">
            <v>187958.89</v>
          </cell>
          <cell r="CI145">
            <v>93055.75</v>
          </cell>
          <cell r="CU145">
            <v>199058.61</v>
          </cell>
          <cell r="DI145">
            <v>12921.54</v>
          </cell>
          <cell r="DJ145">
            <v>26617.65</v>
          </cell>
          <cell r="DK145">
            <v>190928</v>
          </cell>
          <cell r="DZ145">
            <v>11047.49</v>
          </cell>
          <cell r="EH145">
            <v>949</v>
          </cell>
          <cell r="EN145">
            <v>237.84</v>
          </cell>
          <cell r="ES145">
            <v>98000</v>
          </cell>
          <cell r="ET145">
            <v>8732363.089999998</v>
          </cell>
          <cell r="EV145" t="str">
            <v>21401</v>
          </cell>
          <cell r="EW145" t="str">
            <v>439</v>
          </cell>
          <cell r="EX145">
            <v>2560643.89</v>
          </cell>
        </row>
        <row r="146">
          <cell r="Q146" t="str">
            <v>21300</v>
          </cell>
          <cell r="R146">
            <v>751882.47</v>
          </cell>
          <cell r="U146">
            <v>113778.99</v>
          </cell>
          <cell r="AA146">
            <v>16576</v>
          </cell>
          <cell r="AE146">
            <v>1156.5</v>
          </cell>
          <cell r="AJ146">
            <v>102152.02</v>
          </cell>
          <cell r="AL146">
            <v>216.41</v>
          </cell>
          <cell r="AN146">
            <v>10.79</v>
          </cell>
          <cell r="AO146">
            <v>579.55999999999995</v>
          </cell>
          <cell r="AP146">
            <v>3736.72</v>
          </cell>
          <cell r="AQ146">
            <v>10679.83</v>
          </cell>
          <cell r="AR146">
            <v>30317</v>
          </cell>
          <cell r="AT146">
            <v>3717691.13</v>
          </cell>
          <cell r="AU146">
            <v>121577.61</v>
          </cell>
          <cell r="AV146">
            <v>419142</v>
          </cell>
          <cell r="AZ146">
            <v>543005.24</v>
          </cell>
          <cell r="BC146">
            <v>144150.49</v>
          </cell>
          <cell r="BE146">
            <v>6928.33</v>
          </cell>
          <cell r="BG146">
            <v>14126.26</v>
          </cell>
          <cell r="BH146">
            <v>306000.07</v>
          </cell>
          <cell r="BI146">
            <v>8039.74</v>
          </cell>
          <cell r="BJ146">
            <v>29964.75</v>
          </cell>
          <cell r="BL146">
            <v>23493.38</v>
          </cell>
          <cell r="BM146">
            <v>441002.01</v>
          </cell>
          <cell r="BW146">
            <v>155210.97</v>
          </cell>
          <cell r="BZ146">
            <v>381516</v>
          </cell>
          <cell r="CD146">
            <v>21801.93</v>
          </cell>
          <cell r="CE146">
            <v>188448</v>
          </cell>
          <cell r="CF146">
            <v>8524.89</v>
          </cell>
          <cell r="CH146">
            <v>246263.62</v>
          </cell>
          <cell r="CI146">
            <v>93963.46</v>
          </cell>
          <cell r="CM146">
            <v>14000</v>
          </cell>
          <cell r="CT146">
            <v>9251.4</v>
          </cell>
          <cell r="CU146">
            <v>191235.88</v>
          </cell>
          <cell r="DI146">
            <v>38052.949999999997</v>
          </cell>
          <cell r="DZ146">
            <v>26858.89</v>
          </cell>
          <cell r="EG146">
            <v>2975</v>
          </cell>
          <cell r="ET146">
            <v>8184310.29</v>
          </cell>
          <cell r="EV146" t="str">
            <v>22008</v>
          </cell>
          <cell r="EW146" t="str">
            <v>439</v>
          </cell>
          <cell r="EX146">
            <v>197642.16</v>
          </cell>
        </row>
        <row r="147">
          <cell r="Q147" t="str">
            <v>21301</v>
          </cell>
          <cell r="R147">
            <v>197302</v>
          </cell>
          <cell r="U147">
            <v>153602.79999999999</v>
          </cell>
          <cell r="X147">
            <v>8197.1</v>
          </cell>
          <cell r="AA147">
            <v>8495.24</v>
          </cell>
          <cell r="AE147">
            <v>47.99</v>
          </cell>
          <cell r="AJ147">
            <v>30987.200000000001</v>
          </cell>
          <cell r="AL147">
            <v>1156.1500000000001</v>
          </cell>
          <cell r="AO147">
            <v>770.02</v>
          </cell>
          <cell r="AP147">
            <v>400</v>
          </cell>
          <cell r="AR147">
            <v>75</v>
          </cell>
          <cell r="AT147">
            <v>1478873.07</v>
          </cell>
          <cell r="AU147">
            <v>23550.95</v>
          </cell>
          <cell r="AV147">
            <v>170753.96</v>
          </cell>
          <cell r="AW147">
            <v>375353.99</v>
          </cell>
          <cell r="AZ147">
            <v>191311.28</v>
          </cell>
          <cell r="BC147">
            <v>52019.01</v>
          </cell>
          <cell r="BE147">
            <v>3733.58</v>
          </cell>
          <cell r="BH147">
            <v>112073.57</v>
          </cell>
          <cell r="BJ147">
            <v>17835.259999999998</v>
          </cell>
          <cell r="BL147">
            <v>6034.63</v>
          </cell>
          <cell r="BM147">
            <v>134720.76</v>
          </cell>
          <cell r="BW147">
            <v>54413.919999999998</v>
          </cell>
          <cell r="BZ147">
            <v>181644</v>
          </cell>
          <cell r="CE147">
            <v>12596</v>
          </cell>
          <cell r="CF147">
            <v>3550</v>
          </cell>
          <cell r="CH147">
            <v>102193</v>
          </cell>
          <cell r="CI147">
            <v>44436</v>
          </cell>
          <cell r="CU147">
            <v>105702.74</v>
          </cell>
          <cell r="DI147">
            <v>7125.64</v>
          </cell>
          <cell r="DJ147">
            <v>5275.01</v>
          </cell>
          <cell r="DK147">
            <v>59665</v>
          </cell>
          <cell r="DP147">
            <v>14000.04</v>
          </cell>
          <cell r="DZ147">
            <v>7559.78</v>
          </cell>
          <cell r="EI147">
            <v>13000</v>
          </cell>
          <cell r="EN147">
            <v>1992.9</v>
          </cell>
          <cell r="ET147">
            <v>3580447.5899999985</v>
          </cell>
          <cell r="EV147" t="str">
            <v>22009</v>
          </cell>
          <cell r="EW147" t="str">
            <v>439</v>
          </cell>
          <cell r="EX147">
            <v>606108.4</v>
          </cell>
        </row>
        <row r="148">
          <cell r="Q148" t="str">
            <v>21302</v>
          </cell>
          <cell r="R148">
            <v>3508920.49</v>
          </cell>
          <cell r="U148">
            <v>23149.17</v>
          </cell>
          <cell r="X148">
            <v>43674.5</v>
          </cell>
          <cell r="AA148">
            <v>20128.98</v>
          </cell>
          <cell r="AE148">
            <v>2230.5100000000002</v>
          </cell>
          <cell r="AI148">
            <v>1693.29</v>
          </cell>
          <cell r="AJ148">
            <v>396057.12</v>
          </cell>
          <cell r="AL148">
            <v>12354.79</v>
          </cell>
          <cell r="AN148">
            <v>119829.87</v>
          </cell>
          <cell r="AO148">
            <v>6765.65</v>
          </cell>
          <cell r="AP148">
            <v>9806.69</v>
          </cell>
          <cell r="AR148">
            <v>3885.54</v>
          </cell>
          <cell r="AT148">
            <v>11912222.119999999</v>
          </cell>
          <cell r="AU148">
            <v>423320.84</v>
          </cell>
          <cell r="AV148">
            <v>654043.19999999995</v>
          </cell>
          <cell r="AW148">
            <v>43.62</v>
          </cell>
          <cell r="AZ148">
            <v>1576145.15</v>
          </cell>
          <cell r="BC148">
            <v>273361.95</v>
          </cell>
          <cell r="BD148">
            <v>2468442.88</v>
          </cell>
          <cell r="BE148">
            <v>107573.09</v>
          </cell>
          <cell r="BG148">
            <v>63414.42</v>
          </cell>
          <cell r="BH148">
            <v>947733.65</v>
          </cell>
          <cell r="BI148">
            <v>24570.1</v>
          </cell>
          <cell r="BJ148">
            <v>57431.88</v>
          </cell>
          <cell r="BL148">
            <v>22919.09</v>
          </cell>
          <cell r="BM148">
            <v>713501.96</v>
          </cell>
          <cell r="BW148">
            <v>484540.15999999997</v>
          </cell>
          <cell r="BZ148">
            <v>1218030</v>
          </cell>
          <cell r="CE148">
            <v>540275.78</v>
          </cell>
          <cell r="CF148">
            <v>64378</v>
          </cell>
          <cell r="CH148">
            <v>397583.72</v>
          </cell>
          <cell r="CI148">
            <v>204302.66</v>
          </cell>
          <cell r="CL148">
            <v>137336.56</v>
          </cell>
          <cell r="CO148">
            <v>11880.59</v>
          </cell>
          <cell r="CU148">
            <v>458405.44</v>
          </cell>
          <cell r="DJ148">
            <v>36533.46</v>
          </cell>
          <cell r="DZ148">
            <v>49746.74</v>
          </cell>
          <cell r="EA148">
            <v>61754.94</v>
          </cell>
          <cell r="EB148">
            <v>1180362.56</v>
          </cell>
          <cell r="EH148">
            <v>25639.84</v>
          </cell>
          <cell r="EI148">
            <v>339437.58</v>
          </cell>
          <cell r="ET148">
            <v>28603428.579999994</v>
          </cell>
          <cell r="EV148" t="str">
            <v>22017</v>
          </cell>
          <cell r="EW148" t="str">
            <v>439</v>
          </cell>
          <cell r="EX148">
            <v>699738.72</v>
          </cell>
        </row>
        <row r="149">
          <cell r="Q149" t="str">
            <v>21303</v>
          </cell>
          <cell r="R149">
            <v>826919.65</v>
          </cell>
          <cell r="T149">
            <v>535.07000000000005</v>
          </cell>
          <cell r="U149">
            <v>225142.09</v>
          </cell>
          <cell r="AE149">
            <v>552.71</v>
          </cell>
          <cell r="AF149">
            <v>976.66</v>
          </cell>
          <cell r="AJ149">
            <v>60893.07</v>
          </cell>
          <cell r="AK149">
            <v>3069.88</v>
          </cell>
          <cell r="AL149">
            <v>10580.6</v>
          </cell>
          <cell r="AN149">
            <v>19294.91</v>
          </cell>
          <cell r="AO149">
            <v>343.28</v>
          </cell>
          <cell r="AP149">
            <v>292.75</v>
          </cell>
          <cell r="AR149">
            <v>110324.85</v>
          </cell>
          <cell r="AS149">
            <v>7086.51</v>
          </cell>
          <cell r="AT149">
            <v>2200227.33</v>
          </cell>
          <cell r="AU149">
            <v>50592.31</v>
          </cell>
          <cell r="AV149">
            <v>62572.24</v>
          </cell>
          <cell r="AZ149">
            <v>246940.78</v>
          </cell>
          <cell r="BB149">
            <v>7633.96</v>
          </cell>
          <cell r="BC149">
            <v>76948.7</v>
          </cell>
          <cell r="BE149">
            <v>79826.33</v>
          </cell>
          <cell r="BH149">
            <v>163756.01999999999</v>
          </cell>
          <cell r="BI149">
            <v>3692.88</v>
          </cell>
          <cell r="BJ149">
            <v>18960.27</v>
          </cell>
          <cell r="BL149">
            <v>6004.03</v>
          </cell>
          <cell r="BM149">
            <v>330390.12</v>
          </cell>
          <cell r="BW149">
            <v>75653.16</v>
          </cell>
          <cell r="BZ149">
            <v>220483.15</v>
          </cell>
          <cell r="CE149">
            <v>10314.31</v>
          </cell>
          <cell r="CF149">
            <v>10969.41</v>
          </cell>
          <cell r="CH149">
            <v>217714.72</v>
          </cell>
          <cell r="CI149">
            <v>49377.56</v>
          </cell>
          <cell r="CK149">
            <v>85907.18</v>
          </cell>
          <cell r="CU149">
            <v>106235.26</v>
          </cell>
          <cell r="DH149">
            <v>135984.03</v>
          </cell>
          <cell r="DJ149">
            <v>4416.22</v>
          </cell>
          <cell r="DK149">
            <v>129778</v>
          </cell>
          <cell r="DZ149">
            <v>13168.59</v>
          </cell>
          <cell r="EI149">
            <v>42827.26</v>
          </cell>
          <cell r="ET149">
            <v>5616385.8499999987</v>
          </cell>
          <cell r="EV149" t="str">
            <v>22073</v>
          </cell>
          <cell r="EW149" t="str">
            <v>439</v>
          </cell>
          <cell r="EX149">
            <v>297225.57</v>
          </cell>
        </row>
        <row r="150">
          <cell r="Q150" t="str">
            <v>21401</v>
          </cell>
          <cell r="R150">
            <v>4271618.83</v>
          </cell>
          <cell r="U150">
            <v>45689.89</v>
          </cell>
          <cell r="X150">
            <v>19611.3</v>
          </cell>
          <cell r="AA150">
            <v>25905</v>
          </cell>
          <cell r="AD150">
            <v>27649.63</v>
          </cell>
          <cell r="AE150">
            <v>4205.76</v>
          </cell>
          <cell r="AF150">
            <v>5217.87</v>
          </cell>
          <cell r="AJ150">
            <v>230823.43</v>
          </cell>
          <cell r="AK150">
            <v>15988.35</v>
          </cell>
          <cell r="AL150">
            <v>27148.82</v>
          </cell>
          <cell r="AN150">
            <v>53326.63</v>
          </cell>
          <cell r="AO150">
            <v>3516.43</v>
          </cell>
          <cell r="AP150">
            <v>16665.12</v>
          </cell>
          <cell r="AQ150">
            <v>16</v>
          </cell>
          <cell r="AR150">
            <v>51842.48</v>
          </cell>
          <cell r="AT150">
            <v>14334048.02</v>
          </cell>
          <cell r="AU150">
            <v>679972.49</v>
          </cell>
          <cell r="AV150">
            <v>740803.24</v>
          </cell>
          <cell r="AW150">
            <v>450711.9</v>
          </cell>
          <cell r="AY150">
            <v>1654.02</v>
          </cell>
          <cell r="AZ150">
            <v>2255431.7999999998</v>
          </cell>
          <cell r="BC150">
            <v>752751.91</v>
          </cell>
          <cell r="BE150">
            <v>89150.31</v>
          </cell>
          <cell r="BG150">
            <v>235623.88</v>
          </cell>
          <cell r="BH150">
            <v>1167829.17</v>
          </cell>
          <cell r="BI150">
            <v>30682.17</v>
          </cell>
          <cell r="BJ150">
            <v>55601.65</v>
          </cell>
          <cell r="BL150">
            <v>39644.86</v>
          </cell>
          <cell r="BM150">
            <v>893443.67</v>
          </cell>
          <cell r="BN150">
            <v>2908.81</v>
          </cell>
          <cell r="BR150">
            <v>23019.72</v>
          </cell>
          <cell r="BW150">
            <v>603771.71</v>
          </cell>
          <cell r="BZ150">
            <v>1497599</v>
          </cell>
          <cell r="CE150">
            <v>755323.82</v>
          </cell>
          <cell r="CF150">
            <v>31152.86</v>
          </cell>
          <cell r="CH150">
            <v>915283.65</v>
          </cell>
          <cell r="CI150">
            <v>301631.59999999998</v>
          </cell>
          <cell r="CJ150">
            <v>63115.35</v>
          </cell>
          <cell r="CO150">
            <v>48461.9</v>
          </cell>
          <cell r="CU150">
            <v>960096.63</v>
          </cell>
          <cell r="DH150">
            <v>17482.82</v>
          </cell>
          <cell r="DJ150">
            <v>77613.02</v>
          </cell>
          <cell r="DT150">
            <v>27784.25</v>
          </cell>
          <cell r="DW150">
            <v>7008.77</v>
          </cell>
          <cell r="DZ150">
            <v>83552.42</v>
          </cell>
          <cell r="EA150">
            <v>29665.22</v>
          </cell>
          <cell r="EI150">
            <v>23714.720000000001</v>
          </cell>
          <cell r="EK150">
            <v>710491.6</v>
          </cell>
          <cell r="EN150">
            <v>11373</v>
          </cell>
          <cell r="EP150">
            <v>1932.5</v>
          </cell>
          <cell r="EQ150">
            <v>79469.539999999994</v>
          </cell>
          <cell r="ER150">
            <v>52375.22</v>
          </cell>
          <cell r="ET150">
            <v>32851402.75999999</v>
          </cell>
          <cell r="EV150" t="str">
            <v>22105</v>
          </cell>
          <cell r="EW150" t="str">
            <v>439</v>
          </cell>
          <cell r="EX150">
            <v>306367.40000000002</v>
          </cell>
        </row>
        <row r="151">
          <cell r="Q151" t="str">
            <v>22008</v>
          </cell>
          <cell r="R151">
            <v>263256.06</v>
          </cell>
          <cell r="X151">
            <v>2058.1</v>
          </cell>
          <cell r="AA151">
            <v>930.5</v>
          </cell>
          <cell r="AE151">
            <v>6.25</v>
          </cell>
          <cell r="AJ151">
            <v>10519</v>
          </cell>
          <cell r="AL151">
            <v>1264.58</v>
          </cell>
          <cell r="AO151">
            <v>55</v>
          </cell>
          <cell r="AP151">
            <v>40</v>
          </cell>
          <cell r="AR151">
            <v>754.21</v>
          </cell>
          <cell r="AS151">
            <v>2607.5300000000002</v>
          </cell>
          <cell r="AT151">
            <v>1115323.68</v>
          </cell>
          <cell r="AU151">
            <v>11366.54</v>
          </cell>
          <cell r="AV151">
            <v>80781.759999999995</v>
          </cell>
          <cell r="AY151">
            <v>33427.03</v>
          </cell>
          <cell r="AZ151">
            <v>48132.93</v>
          </cell>
          <cell r="BC151">
            <v>25355.34</v>
          </cell>
          <cell r="BE151">
            <v>2640</v>
          </cell>
          <cell r="BH151">
            <v>33537.879999999997</v>
          </cell>
          <cell r="BJ151">
            <v>11481.63</v>
          </cell>
          <cell r="BL151">
            <v>1785.2</v>
          </cell>
          <cell r="BM151">
            <v>121817.06</v>
          </cell>
          <cell r="BN151">
            <v>2525</v>
          </cell>
          <cell r="BZ151">
            <v>107305</v>
          </cell>
          <cell r="CD151">
            <v>4028.81</v>
          </cell>
          <cell r="CE151">
            <v>22518</v>
          </cell>
          <cell r="CF151">
            <v>1359</v>
          </cell>
          <cell r="CH151">
            <v>27447</v>
          </cell>
          <cell r="CI151">
            <v>22687.63</v>
          </cell>
          <cell r="CU151">
            <v>29094.97</v>
          </cell>
          <cell r="DZ151">
            <v>5993.42</v>
          </cell>
          <cell r="EE151">
            <v>16268.38</v>
          </cell>
          <cell r="EG151">
            <v>15694.06</v>
          </cell>
          <cell r="ET151">
            <v>2022061.5499999996</v>
          </cell>
          <cell r="EV151" t="str">
            <v>22200</v>
          </cell>
          <cell r="EW151" t="str">
            <v>439</v>
          </cell>
          <cell r="EX151">
            <v>375466.08</v>
          </cell>
        </row>
        <row r="152">
          <cell r="Q152" t="str">
            <v>22009</v>
          </cell>
          <cell r="R152">
            <v>921757.94</v>
          </cell>
          <cell r="T152">
            <v>310.44</v>
          </cell>
          <cell r="U152">
            <v>256.49</v>
          </cell>
          <cell r="X152">
            <v>30</v>
          </cell>
          <cell r="AE152">
            <v>527.58000000000004</v>
          </cell>
          <cell r="AF152">
            <v>1663.97</v>
          </cell>
          <cell r="AJ152">
            <v>72471.12</v>
          </cell>
          <cell r="AL152">
            <v>3859.47</v>
          </cell>
          <cell r="AN152">
            <v>250</v>
          </cell>
          <cell r="AO152">
            <v>1469.8</v>
          </cell>
          <cell r="AP152">
            <v>750</v>
          </cell>
          <cell r="AQ152">
            <v>86100.65</v>
          </cell>
          <cell r="AR152">
            <v>1342.93</v>
          </cell>
          <cell r="AS152">
            <v>6316.8</v>
          </cell>
          <cell r="AT152">
            <v>3294105.69</v>
          </cell>
          <cell r="AU152">
            <v>71634.179999999993</v>
          </cell>
          <cell r="AV152">
            <v>338982.56</v>
          </cell>
          <cell r="AZ152">
            <v>283781.32</v>
          </cell>
          <cell r="BC152">
            <v>68124.63</v>
          </cell>
          <cell r="BE152">
            <v>9410</v>
          </cell>
          <cell r="BH152">
            <v>241259.99</v>
          </cell>
          <cell r="BI152">
            <v>6233.24</v>
          </cell>
          <cell r="BJ152">
            <v>22059.1</v>
          </cell>
          <cell r="BL152">
            <v>5588.27</v>
          </cell>
          <cell r="BM152">
            <v>708120.22</v>
          </cell>
          <cell r="BN152">
            <v>12993.7</v>
          </cell>
          <cell r="BZ152">
            <v>318433</v>
          </cell>
          <cell r="CE152">
            <v>126516.97</v>
          </cell>
          <cell r="CF152">
            <v>4126.82</v>
          </cell>
          <cell r="CH152">
            <v>87841</v>
          </cell>
          <cell r="CI152">
            <v>37030.03</v>
          </cell>
          <cell r="CU152">
            <v>99795.51</v>
          </cell>
          <cell r="DA152">
            <v>16351.08</v>
          </cell>
          <cell r="DH152">
            <v>1200</v>
          </cell>
          <cell r="DJ152">
            <v>6270.47</v>
          </cell>
          <cell r="DZ152">
            <v>13762.98</v>
          </cell>
          <cell r="EI152">
            <v>555</v>
          </cell>
          <cell r="ET152">
            <v>6871282.9499999993</v>
          </cell>
          <cell r="EV152" t="str">
            <v>22204</v>
          </cell>
          <cell r="EW152" t="str">
            <v>439</v>
          </cell>
          <cell r="EX152">
            <v>527050.52</v>
          </cell>
        </row>
        <row r="153">
          <cell r="Q153" t="str">
            <v>22017</v>
          </cell>
          <cell r="R153">
            <v>185016.42</v>
          </cell>
          <cell r="AA153">
            <v>240</v>
          </cell>
          <cell r="AE153">
            <v>22.75</v>
          </cell>
          <cell r="AJ153">
            <v>21027.599999999999</v>
          </cell>
          <cell r="AL153">
            <v>11562.68</v>
          </cell>
          <cell r="AN153">
            <v>5407.5</v>
          </cell>
          <cell r="AO153">
            <v>84</v>
          </cell>
          <cell r="AR153">
            <v>43.73</v>
          </cell>
          <cell r="AT153">
            <v>1315941.6399999999</v>
          </cell>
          <cell r="AU153">
            <v>4344.26</v>
          </cell>
          <cell r="AV153">
            <v>168117</v>
          </cell>
          <cell r="AZ153">
            <v>47907.47</v>
          </cell>
          <cell r="BC153">
            <v>8706.9699999999993</v>
          </cell>
          <cell r="BE153">
            <v>5000</v>
          </cell>
          <cell r="BH153">
            <v>26770.84</v>
          </cell>
          <cell r="BJ153">
            <v>11859.01</v>
          </cell>
          <cell r="BL153">
            <v>869.76</v>
          </cell>
          <cell r="BM153">
            <v>229700.96</v>
          </cell>
          <cell r="BZ153">
            <v>125075</v>
          </cell>
          <cell r="CE153">
            <v>15659</v>
          </cell>
          <cell r="CF153">
            <v>1106</v>
          </cell>
          <cell r="CH153">
            <v>44500.15</v>
          </cell>
          <cell r="CI153">
            <v>6360.81</v>
          </cell>
          <cell r="CU153">
            <v>15965.35</v>
          </cell>
          <cell r="CV153">
            <v>21890.11</v>
          </cell>
          <cell r="DZ153">
            <v>2436.48</v>
          </cell>
          <cell r="EB153">
            <v>10999.67</v>
          </cell>
          <cell r="EI153">
            <v>250</v>
          </cell>
          <cell r="ET153">
            <v>2286865.1599999997</v>
          </cell>
          <cell r="EV153" t="str">
            <v>22207</v>
          </cell>
          <cell r="EW153" t="str">
            <v>439</v>
          </cell>
          <cell r="EX153">
            <v>167193</v>
          </cell>
        </row>
        <row r="154">
          <cell r="Q154" t="str">
            <v>22073</v>
          </cell>
          <cell r="R154">
            <v>236796.13</v>
          </cell>
          <cell r="T154">
            <v>2123.25</v>
          </cell>
          <cell r="AA154">
            <v>450</v>
          </cell>
          <cell r="AE154">
            <v>166</v>
          </cell>
          <cell r="AJ154">
            <v>17385.82</v>
          </cell>
          <cell r="AL154">
            <v>2566.5300000000002</v>
          </cell>
          <cell r="AN154">
            <v>28.48</v>
          </cell>
          <cell r="AO154">
            <v>123.53</v>
          </cell>
          <cell r="AR154">
            <v>570.91999999999996</v>
          </cell>
          <cell r="AT154">
            <v>1251785.26</v>
          </cell>
          <cell r="AU154">
            <v>18410.77</v>
          </cell>
          <cell r="AV154">
            <v>61470.12</v>
          </cell>
          <cell r="AZ154">
            <v>62592.53</v>
          </cell>
          <cell r="BC154">
            <v>17590.189999999999</v>
          </cell>
          <cell r="BE154">
            <v>24820</v>
          </cell>
          <cell r="BH154">
            <v>37897.599999999999</v>
          </cell>
          <cell r="BI154">
            <v>969.48</v>
          </cell>
          <cell r="BJ154">
            <v>17951.62</v>
          </cell>
          <cell r="BL154">
            <v>1554.23</v>
          </cell>
          <cell r="BM154">
            <v>232990.01</v>
          </cell>
          <cell r="BZ154">
            <v>120914</v>
          </cell>
          <cell r="CE154">
            <v>21308</v>
          </cell>
          <cell r="CH154">
            <v>27281</v>
          </cell>
          <cell r="CI154">
            <v>9668</v>
          </cell>
          <cell r="CU154">
            <v>23762.76</v>
          </cell>
          <cell r="DJ154">
            <v>957.46</v>
          </cell>
          <cell r="DN154">
            <v>16725</v>
          </cell>
          <cell r="DZ154">
            <v>3474.52</v>
          </cell>
          <cell r="EA154">
            <v>1115.17</v>
          </cell>
          <cell r="EI154">
            <v>1047</v>
          </cell>
          <cell r="ET154">
            <v>2214495.38</v>
          </cell>
          <cell r="EV154" t="str">
            <v>23042</v>
          </cell>
          <cell r="EW154" t="str">
            <v>439</v>
          </cell>
          <cell r="EX154">
            <v>227532.89</v>
          </cell>
        </row>
        <row r="155">
          <cell r="Q155" t="str">
            <v>22105</v>
          </cell>
          <cell r="R155">
            <v>531862.01</v>
          </cell>
          <cell r="X155">
            <v>2465</v>
          </cell>
          <cell r="AA155">
            <v>4900</v>
          </cell>
          <cell r="AE155">
            <v>877.8</v>
          </cell>
          <cell r="AJ155">
            <v>31043.4</v>
          </cell>
          <cell r="AL155">
            <v>2719.8</v>
          </cell>
          <cell r="AN155">
            <v>3083.5</v>
          </cell>
          <cell r="AO155">
            <v>184.74</v>
          </cell>
          <cell r="AP155">
            <v>480</v>
          </cell>
          <cell r="AR155">
            <v>18674.560000000001</v>
          </cell>
          <cell r="AS155">
            <v>7967.4</v>
          </cell>
          <cell r="AT155">
            <v>1641693.48</v>
          </cell>
          <cell r="AU155">
            <v>24812.98</v>
          </cell>
          <cell r="AV155">
            <v>171720.44</v>
          </cell>
          <cell r="AY155">
            <v>10190</v>
          </cell>
          <cell r="AZ155">
            <v>148326.97</v>
          </cell>
          <cell r="BC155">
            <v>33025.97</v>
          </cell>
          <cell r="BE155">
            <v>9410</v>
          </cell>
          <cell r="BH155">
            <v>77819.210000000006</v>
          </cell>
          <cell r="BI155">
            <v>1951.21</v>
          </cell>
          <cell r="BJ155">
            <v>18987.79</v>
          </cell>
          <cell r="BL155">
            <v>2332.9</v>
          </cell>
          <cell r="BM155">
            <v>238909.77</v>
          </cell>
          <cell r="BZ155">
            <v>157644</v>
          </cell>
          <cell r="CD155">
            <v>2974.88</v>
          </cell>
          <cell r="CE155">
            <v>51278</v>
          </cell>
          <cell r="CF155">
            <v>2192</v>
          </cell>
          <cell r="CH155">
            <v>56091.040000000001</v>
          </cell>
          <cell r="CI155">
            <v>22659.41</v>
          </cell>
          <cell r="CU155">
            <v>40412.35</v>
          </cell>
          <cell r="DA155">
            <v>12101</v>
          </cell>
          <cell r="DH155">
            <v>111421.48</v>
          </cell>
          <cell r="DZ155">
            <v>6235.17</v>
          </cell>
          <cell r="EN155">
            <v>425.84</v>
          </cell>
          <cell r="EP155">
            <v>100</v>
          </cell>
          <cell r="ET155">
            <v>3446974.1000000006</v>
          </cell>
          <cell r="EV155" t="str">
            <v>23054</v>
          </cell>
          <cell r="EW155" t="str">
            <v>439</v>
          </cell>
          <cell r="EX155">
            <v>238925.92</v>
          </cell>
        </row>
        <row r="156">
          <cell r="Q156" t="str">
            <v>22200</v>
          </cell>
          <cell r="R156">
            <v>410560.77</v>
          </cell>
          <cell r="AA156">
            <v>6300</v>
          </cell>
          <cell r="AE156">
            <v>4684.5</v>
          </cell>
          <cell r="AJ156">
            <v>39584.050000000003</v>
          </cell>
          <cell r="AL156">
            <v>629.17999999999995</v>
          </cell>
          <cell r="AN156">
            <v>15668</v>
          </cell>
          <cell r="AO156">
            <v>125</v>
          </cell>
          <cell r="AS156">
            <v>871.11</v>
          </cell>
          <cell r="AT156">
            <v>1724317.7</v>
          </cell>
          <cell r="AU156">
            <v>21887.96</v>
          </cell>
          <cell r="AV156">
            <v>162895.20000000001</v>
          </cell>
          <cell r="AZ156">
            <v>107283.07</v>
          </cell>
          <cell r="BC156">
            <v>30073.37</v>
          </cell>
          <cell r="BE156">
            <v>32303.29</v>
          </cell>
          <cell r="BH156">
            <v>84500.28</v>
          </cell>
          <cell r="BJ156">
            <v>15010.12</v>
          </cell>
          <cell r="BL156">
            <v>3003.19</v>
          </cell>
          <cell r="BM156">
            <v>271122.96999999997</v>
          </cell>
          <cell r="BS156">
            <v>1058.26</v>
          </cell>
          <cell r="BZ156">
            <v>166422</v>
          </cell>
          <cell r="CE156">
            <v>49328</v>
          </cell>
          <cell r="CH156">
            <v>55399.29</v>
          </cell>
          <cell r="CI156">
            <v>9343.2099999999991</v>
          </cell>
          <cell r="CU156">
            <v>50070.25</v>
          </cell>
          <cell r="CV156">
            <v>23676</v>
          </cell>
          <cell r="DI156">
            <v>44125.54</v>
          </cell>
          <cell r="DZ156">
            <v>8146.62</v>
          </cell>
          <cell r="EA156">
            <v>141936.04</v>
          </cell>
          <cell r="EN156">
            <v>1500</v>
          </cell>
          <cell r="ET156">
            <v>3481824.9699999997</v>
          </cell>
          <cell r="EV156" t="str">
            <v>23309</v>
          </cell>
          <cell r="EW156" t="str">
            <v>439</v>
          </cell>
          <cell r="EX156">
            <v>2107678.36</v>
          </cell>
        </row>
        <row r="157">
          <cell r="Q157" t="str">
            <v>22204</v>
          </cell>
          <cell r="R157">
            <v>392665.05</v>
          </cell>
          <cell r="T157">
            <v>1073.0999999999999</v>
          </cell>
          <cell r="AA157">
            <v>4540</v>
          </cell>
          <cell r="AE157">
            <v>127.65</v>
          </cell>
          <cell r="AI157">
            <v>3892.23</v>
          </cell>
          <cell r="AJ157">
            <v>17690.650000000001</v>
          </cell>
          <cell r="AK157">
            <v>1113.67</v>
          </cell>
          <cell r="AL157">
            <v>4667.3100000000004</v>
          </cell>
          <cell r="AN157">
            <v>994</v>
          </cell>
          <cell r="AO157">
            <v>86.99</v>
          </cell>
          <cell r="AP157">
            <v>5</v>
          </cell>
          <cell r="AR157">
            <v>2634.25</v>
          </cell>
          <cell r="AS157">
            <v>3105.78</v>
          </cell>
          <cell r="AT157">
            <v>1346187.26</v>
          </cell>
          <cell r="AU157">
            <v>10789.14</v>
          </cell>
          <cell r="AV157">
            <v>146180.28</v>
          </cell>
          <cell r="AZ157">
            <v>78625.350000000006</v>
          </cell>
          <cell r="BC157">
            <v>11255.95</v>
          </cell>
          <cell r="BH157">
            <v>40573.61</v>
          </cell>
          <cell r="BJ157">
            <v>18837.560000000001</v>
          </cell>
          <cell r="BL157">
            <v>2018.48</v>
          </cell>
          <cell r="BM157">
            <v>142558.45000000001</v>
          </cell>
          <cell r="BN157">
            <v>1787.08</v>
          </cell>
          <cell r="BZ157">
            <v>129457</v>
          </cell>
          <cell r="CE157">
            <v>22340.57</v>
          </cell>
          <cell r="CH157">
            <v>21546.13</v>
          </cell>
          <cell r="CI157">
            <v>2610.4899999999998</v>
          </cell>
          <cell r="CU157">
            <v>28132.14</v>
          </cell>
          <cell r="DA157">
            <v>37894.89</v>
          </cell>
          <cell r="DJ157">
            <v>4235.62</v>
          </cell>
          <cell r="DZ157">
            <v>3520.6</v>
          </cell>
          <cell r="EA157">
            <v>19300.02</v>
          </cell>
          <cell r="ET157">
            <v>2500446.3000000007</v>
          </cell>
          <cell r="EV157" t="str">
            <v>23311</v>
          </cell>
          <cell r="EW157" t="str">
            <v>439</v>
          </cell>
          <cell r="EX157">
            <v>333934.53000000003</v>
          </cell>
        </row>
        <row r="158">
          <cell r="Q158" t="str">
            <v>22207</v>
          </cell>
          <cell r="R158">
            <v>701866.39</v>
          </cell>
          <cell r="X158">
            <v>3424.85</v>
          </cell>
          <cell r="AA158">
            <v>13135</v>
          </cell>
          <cell r="AJ158">
            <v>55527.5</v>
          </cell>
          <cell r="AL158">
            <v>1228.06</v>
          </cell>
          <cell r="AN158">
            <v>100</v>
          </cell>
          <cell r="AO158">
            <v>250.87</v>
          </cell>
          <cell r="AP158">
            <v>600</v>
          </cell>
          <cell r="AR158">
            <v>42884.83</v>
          </cell>
          <cell r="AS158">
            <v>8068.86</v>
          </cell>
          <cell r="AT158">
            <v>2963487.76</v>
          </cell>
          <cell r="AU158">
            <v>71971.649999999994</v>
          </cell>
          <cell r="AV158">
            <v>380913.08</v>
          </cell>
          <cell r="AZ158">
            <v>286370.78000000003</v>
          </cell>
          <cell r="BC158">
            <v>82873.05</v>
          </cell>
          <cell r="BE158">
            <v>28358.37</v>
          </cell>
          <cell r="BH158">
            <v>202828.62</v>
          </cell>
          <cell r="BI158">
            <v>5163.58</v>
          </cell>
          <cell r="BJ158">
            <v>19946.419999999998</v>
          </cell>
          <cell r="BL158">
            <v>6716.09</v>
          </cell>
          <cell r="BM158">
            <v>335804.03</v>
          </cell>
          <cell r="BN158">
            <v>1886</v>
          </cell>
          <cell r="BZ158">
            <v>285132</v>
          </cell>
          <cell r="CE158">
            <v>93875</v>
          </cell>
          <cell r="CF158">
            <v>2609</v>
          </cell>
          <cell r="CH158">
            <v>47090</v>
          </cell>
          <cell r="CI158">
            <v>66946</v>
          </cell>
          <cell r="CU158">
            <v>106004.44</v>
          </cell>
          <cell r="DI158">
            <v>10494.35</v>
          </cell>
          <cell r="DJ158">
            <v>10224.84</v>
          </cell>
          <cell r="DZ158">
            <v>16074.27</v>
          </cell>
          <cell r="ET158">
            <v>5851855.6899999995</v>
          </cell>
          <cell r="EV158" t="str">
            <v>23402</v>
          </cell>
          <cell r="EW158" t="str">
            <v>439</v>
          </cell>
          <cell r="EX158">
            <v>677672.56</v>
          </cell>
        </row>
        <row r="159">
          <cell r="Q159" t="str">
            <v>23042</v>
          </cell>
          <cell r="R159">
            <v>447725.17</v>
          </cell>
          <cell r="U159">
            <v>1646.01</v>
          </cell>
          <cell r="AJ159">
            <v>23091.75</v>
          </cell>
          <cell r="AL159">
            <v>1396.68</v>
          </cell>
          <cell r="AN159">
            <v>2849</v>
          </cell>
          <cell r="AO159">
            <v>112.82</v>
          </cell>
          <cell r="AR159">
            <v>1857.8</v>
          </cell>
          <cell r="AT159">
            <v>1061820.29</v>
          </cell>
          <cell r="AU159">
            <v>15005.73</v>
          </cell>
          <cell r="AV159">
            <v>130612.68</v>
          </cell>
          <cell r="AZ159">
            <v>131551.72</v>
          </cell>
          <cell r="BC159">
            <v>22336.29</v>
          </cell>
          <cell r="BE159">
            <v>11820</v>
          </cell>
          <cell r="BH159">
            <v>79209.16</v>
          </cell>
          <cell r="BI159">
            <v>2078.12</v>
          </cell>
          <cell r="BJ159">
            <v>10733.25</v>
          </cell>
          <cell r="BL159">
            <v>2149.29</v>
          </cell>
          <cell r="BM159">
            <v>40266.28</v>
          </cell>
          <cell r="BW159">
            <v>8297.26</v>
          </cell>
          <cell r="BZ159">
            <v>103049</v>
          </cell>
          <cell r="CE159">
            <v>40675</v>
          </cell>
          <cell r="CH159">
            <v>33916.61</v>
          </cell>
          <cell r="CI159">
            <v>24999.39</v>
          </cell>
          <cell r="CU159">
            <v>37801.29</v>
          </cell>
          <cell r="DZ159">
            <v>3381.78</v>
          </cell>
          <cell r="EP159">
            <v>247</v>
          </cell>
          <cell r="ET159">
            <v>2238629.3699999996</v>
          </cell>
          <cell r="EV159" t="str">
            <v>23403</v>
          </cell>
          <cell r="EW159" t="str">
            <v>439</v>
          </cell>
          <cell r="EX159">
            <v>1211646.3400000001</v>
          </cell>
        </row>
        <row r="160">
          <cell r="Q160" t="str">
            <v>23054</v>
          </cell>
          <cell r="R160">
            <v>440626.88</v>
          </cell>
          <cell r="U160">
            <v>2304.21</v>
          </cell>
          <cell r="W160">
            <v>100.68</v>
          </cell>
          <cell r="X160">
            <v>3681.99</v>
          </cell>
          <cell r="AE160">
            <v>9759.2099999999991</v>
          </cell>
          <cell r="AJ160">
            <v>31793.8</v>
          </cell>
          <cell r="AL160">
            <v>1853.89</v>
          </cell>
          <cell r="AN160">
            <v>4797.5200000000004</v>
          </cell>
          <cell r="AO160">
            <v>149.80000000000001</v>
          </cell>
          <cell r="AP160">
            <v>10</v>
          </cell>
          <cell r="AR160">
            <v>313.2</v>
          </cell>
          <cell r="AT160">
            <v>949234.1</v>
          </cell>
          <cell r="AU160">
            <v>8286.9599999999991</v>
          </cell>
          <cell r="AZ160">
            <v>111691.47</v>
          </cell>
          <cell r="BC160">
            <v>19893.29</v>
          </cell>
          <cell r="BH160">
            <v>71593.81</v>
          </cell>
          <cell r="BJ160">
            <v>9220.4599999999991</v>
          </cell>
          <cell r="BL160">
            <v>2440.09</v>
          </cell>
          <cell r="BM160">
            <v>92421.73</v>
          </cell>
          <cell r="BQ160">
            <v>2250</v>
          </cell>
          <cell r="BW160">
            <v>7119.95</v>
          </cell>
          <cell r="BZ160">
            <v>91046</v>
          </cell>
          <cell r="CE160">
            <v>7930</v>
          </cell>
          <cell r="CH160">
            <v>17354</v>
          </cell>
          <cell r="CI160">
            <v>8782.0499999999993</v>
          </cell>
          <cell r="CU160">
            <v>33981.129999999997</v>
          </cell>
          <cell r="CV160">
            <v>22910.29</v>
          </cell>
          <cell r="DJ160">
            <v>1955.8</v>
          </cell>
          <cell r="DZ160">
            <v>4756.2700000000004</v>
          </cell>
          <cell r="ES160">
            <v>43228.46</v>
          </cell>
          <cell r="ET160">
            <v>2001487.04</v>
          </cell>
          <cell r="EV160" t="str">
            <v>23404</v>
          </cell>
          <cell r="EW160" t="str">
            <v>439</v>
          </cell>
          <cell r="EX160">
            <v>634821.27</v>
          </cell>
        </row>
        <row r="161">
          <cell r="Q161" t="str">
            <v>23309</v>
          </cell>
          <cell r="R161">
            <v>4944752.57</v>
          </cell>
          <cell r="T161">
            <v>4641.6000000000004</v>
          </cell>
          <cell r="U161">
            <v>74194.19</v>
          </cell>
          <cell r="W161">
            <v>17164.13</v>
          </cell>
          <cell r="X161">
            <v>45971.25</v>
          </cell>
          <cell r="AA161">
            <v>28527</v>
          </cell>
          <cell r="AB161">
            <v>4887</v>
          </cell>
          <cell r="AD161">
            <v>2996.62</v>
          </cell>
          <cell r="AE161">
            <v>43009</v>
          </cell>
          <cell r="AI161">
            <v>1350.5</v>
          </cell>
          <cell r="AJ161">
            <v>393812.73</v>
          </cell>
          <cell r="AK161">
            <v>33890.04</v>
          </cell>
          <cell r="AL161">
            <v>9424.65</v>
          </cell>
          <cell r="AN161">
            <v>17846.68</v>
          </cell>
          <cell r="AO161">
            <v>21661.88</v>
          </cell>
          <cell r="AP161">
            <v>84456.35</v>
          </cell>
          <cell r="AQ161">
            <v>5166.79</v>
          </cell>
          <cell r="AR161">
            <v>9100</v>
          </cell>
          <cell r="AS161">
            <v>64561.37</v>
          </cell>
          <cell r="AT161">
            <v>18266169.890000001</v>
          </cell>
          <cell r="AU161">
            <v>813999</v>
          </cell>
          <cell r="AV161">
            <v>1895324.6</v>
          </cell>
          <cell r="AY161">
            <v>78962.61</v>
          </cell>
          <cell r="AZ161">
            <v>3002273.9</v>
          </cell>
          <cell r="BC161">
            <v>793897.71</v>
          </cell>
          <cell r="BD161">
            <v>84149.65</v>
          </cell>
          <cell r="BE161">
            <v>224784.65</v>
          </cell>
          <cell r="BG161">
            <v>247119.1</v>
          </cell>
          <cell r="BH161">
            <v>1813632.85</v>
          </cell>
          <cell r="BI161">
            <v>37587.089999999997</v>
          </cell>
          <cell r="BJ161">
            <v>78813.34</v>
          </cell>
          <cell r="BK161">
            <v>22440.86</v>
          </cell>
          <cell r="BL161">
            <v>41846.04</v>
          </cell>
          <cell r="BM161">
            <v>1289403.96</v>
          </cell>
          <cell r="BN161">
            <v>51607.61</v>
          </cell>
          <cell r="BW161">
            <v>148833.47</v>
          </cell>
          <cell r="BX161">
            <v>68915.28</v>
          </cell>
          <cell r="BZ161">
            <v>1828466</v>
          </cell>
          <cell r="CE161">
            <v>1050737</v>
          </cell>
          <cell r="CF161">
            <v>53275</v>
          </cell>
          <cell r="CH161">
            <v>1151783.3500000001</v>
          </cell>
          <cell r="CI161">
            <v>239617.87</v>
          </cell>
          <cell r="CJ161">
            <v>91068</v>
          </cell>
          <cell r="CO161">
            <v>33880.43</v>
          </cell>
          <cell r="CU161">
            <v>854837.45</v>
          </cell>
          <cell r="DE161">
            <v>79658.84</v>
          </cell>
          <cell r="DH161">
            <v>465700.35</v>
          </cell>
          <cell r="DJ161">
            <v>1726</v>
          </cell>
          <cell r="DZ161">
            <v>78360.52</v>
          </cell>
          <cell r="EA161">
            <v>350370.29</v>
          </cell>
          <cell r="EB161">
            <v>224992.17</v>
          </cell>
          <cell r="EF161">
            <v>59847.75</v>
          </cell>
          <cell r="EH161">
            <v>880132.49</v>
          </cell>
          <cell r="EI161">
            <v>89698.08</v>
          </cell>
          <cell r="EK161">
            <v>285680.40000000002</v>
          </cell>
          <cell r="EN161">
            <v>25234.26</v>
          </cell>
          <cell r="EP161">
            <v>5510</v>
          </cell>
          <cell r="ET161">
            <v>42617752.210000008</v>
          </cell>
          <cell r="EV161" t="str">
            <v>24014</v>
          </cell>
          <cell r="EW161" t="str">
            <v>439</v>
          </cell>
          <cell r="EX161">
            <v>475987.93</v>
          </cell>
        </row>
        <row r="162">
          <cell r="Q162" t="str">
            <v>23311</v>
          </cell>
          <cell r="R162">
            <v>324706.12</v>
          </cell>
          <cell r="U162">
            <v>132159.73000000001</v>
          </cell>
          <cell r="W162">
            <v>21385.74</v>
          </cell>
          <cell r="X162">
            <v>740</v>
          </cell>
          <cell r="AE162">
            <v>54.4</v>
          </cell>
          <cell r="AJ162">
            <v>21450.7</v>
          </cell>
          <cell r="AL162">
            <v>3345.75</v>
          </cell>
          <cell r="AM162">
            <v>1099.83</v>
          </cell>
          <cell r="AN162">
            <v>30170.32</v>
          </cell>
          <cell r="AO162">
            <v>38</v>
          </cell>
          <cell r="AR162">
            <v>1295.8599999999999</v>
          </cell>
          <cell r="AT162">
            <v>1517217.62</v>
          </cell>
          <cell r="AU162">
            <v>15633.42</v>
          </cell>
          <cell r="AV162">
            <v>87932.24</v>
          </cell>
          <cell r="AZ162">
            <v>78765.23</v>
          </cell>
          <cell r="BC162">
            <v>22958.77</v>
          </cell>
          <cell r="BH162">
            <v>61899.29</v>
          </cell>
          <cell r="BJ162">
            <v>18158.28</v>
          </cell>
          <cell r="BL162">
            <v>1967.79</v>
          </cell>
          <cell r="BM162">
            <v>151427.38</v>
          </cell>
          <cell r="BW162">
            <v>6267.8</v>
          </cell>
          <cell r="BZ162">
            <v>71312.25</v>
          </cell>
          <cell r="CD162">
            <v>246.68</v>
          </cell>
          <cell r="CE162">
            <v>2518.52</v>
          </cell>
          <cell r="CF162">
            <v>1244.55</v>
          </cell>
          <cell r="CH162">
            <v>97999.19</v>
          </cell>
          <cell r="CI162">
            <v>29584.1</v>
          </cell>
          <cell r="CU162">
            <v>39739.83</v>
          </cell>
          <cell r="DZ162">
            <v>2903.18</v>
          </cell>
          <cell r="ET162">
            <v>2744222.57</v>
          </cell>
          <cell r="EV162" t="str">
            <v>24019</v>
          </cell>
          <cell r="EW162" t="str">
            <v>439</v>
          </cell>
          <cell r="EX162">
            <v>1503715.74</v>
          </cell>
        </row>
        <row r="163">
          <cell r="Q163" t="str">
            <v>23402</v>
          </cell>
          <cell r="R163">
            <v>1662960.95</v>
          </cell>
          <cell r="U163">
            <v>10274.75</v>
          </cell>
          <cell r="W163">
            <v>2771.85</v>
          </cell>
          <cell r="AE163">
            <v>2529.7399999999998</v>
          </cell>
          <cell r="AJ163">
            <v>66750.67</v>
          </cell>
          <cell r="AK163">
            <v>245.67</v>
          </cell>
          <cell r="AL163">
            <v>1443.99</v>
          </cell>
          <cell r="AN163">
            <v>12387.24</v>
          </cell>
          <cell r="AO163">
            <v>1507.9</v>
          </cell>
          <cell r="AP163">
            <v>2760</v>
          </cell>
          <cell r="AR163">
            <v>-49.15</v>
          </cell>
          <cell r="AT163">
            <v>3318833.77</v>
          </cell>
          <cell r="AU163">
            <v>70413.009999999995</v>
          </cell>
          <cell r="AZ163">
            <v>580985.38</v>
          </cell>
          <cell r="BC163">
            <v>127404.61</v>
          </cell>
          <cell r="BE163">
            <v>9443.44</v>
          </cell>
          <cell r="BH163">
            <v>244093.62</v>
          </cell>
          <cell r="BJ163">
            <v>16115.64</v>
          </cell>
          <cell r="BL163">
            <v>9881.64</v>
          </cell>
          <cell r="BM163">
            <v>320815.3</v>
          </cell>
          <cell r="BW163">
            <v>26171.88</v>
          </cell>
          <cell r="BZ163">
            <v>324651</v>
          </cell>
          <cell r="CE163">
            <v>193451.63</v>
          </cell>
          <cell r="CH163">
            <v>420471.8</v>
          </cell>
          <cell r="CI163">
            <v>91248.7</v>
          </cell>
          <cell r="CU163">
            <v>170259.63</v>
          </cell>
          <cell r="DI163">
            <v>32471.38</v>
          </cell>
          <cell r="DJ163">
            <v>5023.67</v>
          </cell>
          <cell r="DZ163">
            <v>19982.25</v>
          </cell>
          <cell r="EA163">
            <v>546.4</v>
          </cell>
          <cell r="EG163">
            <v>2626.8</v>
          </cell>
          <cell r="EL163">
            <v>3405</v>
          </cell>
          <cell r="EM163">
            <v>16260.88</v>
          </cell>
          <cell r="ET163">
            <v>7768141.0399999991</v>
          </cell>
          <cell r="EV163" t="str">
            <v>24105</v>
          </cell>
          <cell r="EW163" t="str">
            <v>439</v>
          </cell>
          <cell r="EX163">
            <v>634112.27</v>
          </cell>
        </row>
        <row r="164">
          <cell r="Q164" t="str">
            <v>23403</v>
          </cell>
          <cell r="R164">
            <v>2923937.6</v>
          </cell>
          <cell r="U164">
            <v>26737.59</v>
          </cell>
          <cell r="W164">
            <v>421.16</v>
          </cell>
          <cell r="X164">
            <v>23031.3</v>
          </cell>
          <cell r="Y164">
            <v>613.37</v>
          </cell>
          <cell r="AA164">
            <v>35412.5</v>
          </cell>
          <cell r="AB164">
            <v>6105</v>
          </cell>
          <cell r="AE164">
            <v>17016.669999999998</v>
          </cell>
          <cell r="AF164">
            <v>205</v>
          </cell>
          <cell r="AI164">
            <v>28600.65</v>
          </cell>
          <cell r="AJ164">
            <v>281452.75</v>
          </cell>
          <cell r="AL164">
            <v>10917.75</v>
          </cell>
          <cell r="AN164">
            <v>13750.86</v>
          </cell>
          <cell r="AO164">
            <v>4002.18</v>
          </cell>
          <cell r="AP164">
            <v>1638.5</v>
          </cell>
          <cell r="AQ164">
            <v>8188.6</v>
          </cell>
          <cell r="AR164">
            <v>14784.22</v>
          </cell>
          <cell r="AS164">
            <v>25333.08</v>
          </cell>
          <cell r="AT164">
            <v>9451935.9199999999</v>
          </cell>
          <cell r="AU164">
            <v>374884.47</v>
          </cell>
          <cell r="AW164">
            <v>217047.67999999999</v>
          </cell>
          <cell r="AX164">
            <v>149.97</v>
          </cell>
          <cell r="AZ164">
            <v>1585176.47</v>
          </cell>
          <cell r="BC164">
            <v>202451.39</v>
          </cell>
          <cell r="BE164">
            <v>25890.799999999999</v>
          </cell>
          <cell r="BG164">
            <v>69862.58</v>
          </cell>
          <cell r="BH164">
            <v>984424.01</v>
          </cell>
          <cell r="BI164">
            <v>20029.89</v>
          </cell>
          <cell r="BJ164">
            <v>55392.66</v>
          </cell>
          <cell r="BL164">
            <v>23911.83</v>
          </cell>
          <cell r="BM164">
            <v>1372988.03</v>
          </cell>
          <cell r="BT164">
            <v>94573.87</v>
          </cell>
          <cell r="BU164">
            <v>13590</v>
          </cell>
          <cell r="BW164">
            <v>79223.91</v>
          </cell>
          <cell r="BX164">
            <v>5310.89</v>
          </cell>
          <cell r="BZ164">
            <v>981164</v>
          </cell>
          <cell r="CA164">
            <v>1065.33</v>
          </cell>
          <cell r="CD164">
            <v>33680.18</v>
          </cell>
          <cell r="CE164">
            <v>510043.17</v>
          </cell>
          <cell r="CF164">
            <v>11554</v>
          </cell>
          <cell r="CH164">
            <v>236135.43</v>
          </cell>
          <cell r="CI164">
            <v>83056.210000000006</v>
          </cell>
          <cell r="CO164">
            <v>10245</v>
          </cell>
          <cell r="CT164">
            <v>6513.58</v>
          </cell>
          <cell r="CU164">
            <v>404167.7</v>
          </cell>
          <cell r="DZ164">
            <v>44856.27</v>
          </cell>
          <cell r="EH164">
            <v>129792.4</v>
          </cell>
          <cell r="EI164">
            <v>3968.63</v>
          </cell>
          <cell r="ET164">
            <v>20455235.050000001</v>
          </cell>
          <cell r="EV164" t="str">
            <v>24111</v>
          </cell>
          <cell r="EW164" t="str">
            <v>439</v>
          </cell>
          <cell r="EX164">
            <v>695605.65</v>
          </cell>
        </row>
        <row r="165">
          <cell r="Q165" t="str">
            <v>23404</v>
          </cell>
          <cell r="R165">
            <v>660323.44999999995</v>
          </cell>
          <cell r="U165">
            <v>42906.15</v>
          </cell>
          <cell r="W165">
            <v>1466.3</v>
          </cell>
          <cell r="AE165">
            <v>318.74</v>
          </cell>
          <cell r="AI165">
            <v>48</v>
          </cell>
          <cell r="AJ165">
            <v>6207.04</v>
          </cell>
          <cell r="AL165">
            <v>7099.99</v>
          </cell>
          <cell r="AN165">
            <v>4401.47</v>
          </cell>
          <cell r="AO165">
            <v>339.44</v>
          </cell>
          <cell r="AP165">
            <v>100</v>
          </cell>
          <cell r="AR165">
            <v>10240.08</v>
          </cell>
          <cell r="AT165">
            <v>1347092.6</v>
          </cell>
          <cell r="AU165">
            <v>42689.75</v>
          </cell>
          <cell r="AW165">
            <v>33345.949999999997</v>
          </cell>
          <cell r="AZ165">
            <v>286245.26</v>
          </cell>
          <cell r="BC165">
            <v>61471.17</v>
          </cell>
          <cell r="BE165">
            <v>25851.57</v>
          </cell>
          <cell r="BH165">
            <v>101899.72</v>
          </cell>
          <cell r="BJ165">
            <v>11668.52</v>
          </cell>
          <cell r="BL165">
            <v>6217.27</v>
          </cell>
          <cell r="BM165">
            <v>361091.5</v>
          </cell>
          <cell r="BT165">
            <v>621938.99</v>
          </cell>
          <cell r="BU165">
            <v>26058.29</v>
          </cell>
          <cell r="BW165">
            <v>10166.02</v>
          </cell>
          <cell r="BZ165">
            <v>133162.88</v>
          </cell>
          <cell r="CE165">
            <v>66426</v>
          </cell>
          <cell r="CH165">
            <v>99545.71</v>
          </cell>
          <cell r="CI165">
            <v>52531.73</v>
          </cell>
          <cell r="CU165">
            <v>125206.42</v>
          </cell>
          <cell r="DE165">
            <v>17682.34</v>
          </cell>
          <cell r="DI165">
            <v>7792.94</v>
          </cell>
          <cell r="DJ165">
            <v>1495.3</v>
          </cell>
          <cell r="DZ165">
            <v>9670.98</v>
          </cell>
          <cell r="EI165">
            <v>2446.41</v>
          </cell>
          <cell r="ET165">
            <v>4185147.9799999995</v>
          </cell>
          <cell r="EV165" t="str">
            <v>24122</v>
          </cell>
          <cell r="EW165" t="str">
            <v>439</v>
          </cell>
          <cell r="EX165">
            <v>332673.05</v>
          </cell>
        </row>
        <row r="166">
          <cell r="Q166" t="str">
            <v>24014</v>
          </cell>
          <cell r="R166">
            <v>14451.62</v>
          </cell>
          <cell r="T166">
            <v>283.87</v>
          </cell>
          <cell r="U166">
            <v>12.79</v>
          </cell>
          <cell r="AJ166">
            <v>11731.41</v>
          </cell>
          <cell r="AL166">
            <v>4175.0200000000004</v>
          </cell>
          <cell r="AN166">
            <v>50</v>
          </cell>
          <cell r="AO166">
            <v>76</v>
          </cell>
          <cell r="AP166">
            <v>140</v>
          </cell>
          <cell r="AR166">
            <v>1040.45</v>
          </cell>
          <cell r="AT166">
            <v>790062.38</v>
          </cell>
          <cell r="AU166">
            <v>28891.24</v>
          </cell>
          <cell r="AV166">
            <v>274373.59999999998</v>
          </cell>
          <cell r="AZ166">
            <v>135276.54</v>
          </cell>
          <cell r="BC166">
            <v>48712.12</v>
          </cell>
          <cell r="BE166">
            <v>1051.1300000000001</v>
          </cell>
          <cell r="BH166">
            <v>47999.8</v>
          </cell>
          <cell r="BJ166">
            <v>9835.25</v>
          </cell>
          <cell r="BL166">
            <v>6345.37</v>
          </cell>
          <cell r="BM166">
            <v>117746.49</v>
          </cell>
          <cell r="BT166">
            <v>1385527.19</v>
          </cell>
          <cell r="BU166">
            <v>70002</v>
          </cell>
          <cell r="BW166">
            <v>19626.080000000002</v>
          </cell>
          <cell r="BZ166">
            <v>71596</v>
          </cell>
          <cell r="CE166">
            <v>62428.37</v>
          </cell>
          <cell r="CH166">
            <v>116441.04</v>
          </cell>
          <cell r="CI166">
            <v>13376.99</v>
          </cell>
          <cell r="CK166">
            <v>128244.26</v>
          </cell>
          <cell r="CT166">
            <v>5553.68</v>
          </cell>
          <cell r="CU166">
            <v>72189.89</v>
          </cell>
          <cell r="DE166">
            <v>32760</v>
          </cell>
          <cell r="DH166">
            <v>25448.22</v>
          </cell>
          <cell r="EG166">
            <v>7312.72</v>
          </cell>
          <cell r="EN166">
            <v>1592</v>
          </cell>
          <cell r="ET166">
            <v>3504353.5200000009</v>
          </cell>
          <cell r="EV166" t="str">
            <v>24350</v>
          </cell>
          <cell r="EW166" t="str">
            <v>439</v>
          </cell>
          <cell r="EX166">
            <v>189412.65</v>
          </cell>
        </row>
        <row r="167">
          <cell r="Q167" t="str">
            <v>24019</v>
          </cell>
          <cell r="R167">
            <v>1402083.79</v>
          </cell>
          <cell r="T167">
            <v>23479.13</v>
          </cell>
          <cell r="U167">
            <v>967.28</v>
          </cell>
          <cell r="X167">
            <v>15416.35</v>
          </cell>
          <cell r="AE167">
            <v>2146.46</v>
          </cell>
          <cell r="AJ167">
            <v>117303.64</v>
          </cell>
          <cell r="AK167">
            <v>5534.37</v>
          </cell>
          <cell r="AL167">
            <v>10810.25</v>
          </cell>
          <cell r="AN167">
            <v>46552.88</v>
          </cell>
          <cell r="AO167">
            <v>2093.31</v>
          </cell>
          <cell r="AP167">
            <v>13492.5</v>
          </cell>
          <cell r="AR167">
            <v>159962.22</v>
          </cell>
          <cell r="AS167">
            <v>35280.769999999997</v>
          </cell>
          <cell r="AT167">
            <v>7207739.3300000001</v>
          </cell>
          <cell r="AU167">
            <v>256940.63</v>
          </cell>
          <cell r="AV167">
            <v>1145943.28</v>
          </cell>
          <cell r="AZ167">
            <v>1218515.3799999999</v>
          </cell>
          <cell r="BB167">
            <v>8126.07</v>
          </cell>
          <cell r="BC167">
            <v>355305.13</v>
          </cell>
          <cell r="BE167">
            <v>100573.39</v>
          </cell>
          <cell r="BG167">
            <v>66558.77</v>
          </cell>
          <cell r="BH167">
            <v>587582.9</v>
          </cell>
          <cell r="BI167">
            <v>15040.88</v>
          </cell>
          <cell r="BJ167">
            <v>46629.33</v>
          </cell>
          <cell r="BL167">
            <v>18844.95</v>
          </cell>
          <cell r="BM167">
            <v>451969.86</v>
          </cell>
          <cell r="BN167">
            <v>399727.5</v>
          </cell>
          <cell r="BT167">
            <v>373399.72</v>
          </cell>
          <cell r="BU167">
            <v>52996.69</v>
          </cell>
          <cell r="BW167">
            <v>238785.48</v>
          </cell>
          <cell r="BZ167">
            <v>733166</v>
          </cell>
          <cell r="CE167">
            <v>428476.68</v>
          </cell>
          <cell r="CF167">
            <v>16259.2</v>
          </cell>
          <cell r="CH167">
            <v>606106.17000000004</v>
          </cell>
          <cell r="CI167">
            <v>140969.68</v>
          </cell>
          <cell r="CJ167">
            <v>15938.43</v>
          </cell>
          <cell r="CO167">
            <v>14465.38</v>
          </cell>
          <cell r="CU167">
            <v>407568.88</v>
          </cell>
          <cell r="CV167">
            <v>59683.39</v>
          </cell>
          <cell r="DA167">
            <v>8541.92</v>
          </cell>
          <cell r="DE167">
            <v>88389</v>
          </cell>
          <cell r="DH167">
            <v>4957.47</v>
          </cell>
          <cell r="DI167">
            <v>8055.54</v>
          </cell>
          <cell r="DJ167">
            <v>39048.35</v>
          </cell>
          <cell r="DZ167">
            <v>38040.15</v>
          </cell>
          <cell r="EB167">
            <v>31416.67</v>
          </cell>
          <cell r="EI167">
            <v>8615.4500000000007</v>
          </cell>
          <cell r="ET167">
            <v>17029500.600000001</v>
          </cell>
          <cell r="EV167" t="str">
            <v>24404</v>
          </cell>
          <cell r="EW167" t="str">
            <v>439</v>
          </cell>
          <cell r="EX167">
            <v>612760.87</v>
          </cell>
        </row>
        <row r="168">
          <cell r="Q168" t="str">
            <v>24105</v>
          </cell>
          <cell r="R168">
            <v>594868.27</v>
          </cell>
          <cell r="T168">
            <v>10043.24</v>
          </cell>
          <cell r="U168">
            <v>498.96</v>
          </cell>
          <cell r="X168">
            <v>1982</v>
          </cell>
          <cell r="AE168">
            <v>9235.74</v>
          </cell>
          <cell r="AF168">
            <v>4329.18</v>
          </cell>
          <cell r="AJ168">
            <v>79631.759999999995</v>
          </cell>
          <cell r="AL168">
            <v>3102.91</v>
          </cell>
          <cell r="AN168">
            <v>12206.57</v>
          </cell>
          <cell r="AO168">
            <v>977.54</v>
          </cell>
          <cell r="AP168">
            <v>5252.38</v>
          </cell>
          <cell r="AQ168">
            <v>24551.4</v>
          </cell>
          <cell r="AR168">
            <v>7039.44</v>
          </cell>
          <cell r="AS168">
            <v>15787.77</v>
          </cell>
          <cell r="AT168">
            <v>4494611.53</v>
          </cell>
          <cell r="AU168">
            <v>174478.19</v>
          </cell>
          <cell r="AV168">
            <v>701235.76</v>
          </cell>
          <cell r="AY168">
            <v>427.44</v>
          </cell>
          <cell r="AZ168">
            <v>688910.63</v>
          </cell>
          <cell r="BB168">
            <v>8672.9500000000007</v>
          </cell>
          <cell r="BC168">
            <v>177450.65</v>
          </cell>
          <cell r="BD168">
            <v>122564.26</v>
          </cell>
          <cell r="BE168">
            <v>172009.64</v>
          </cell>
          <cell r="BG168">
            <v>68732.12</v>
          </cell>
          <cell r="BH168">
            <v>335461.25</v>
          </cell>
          <cell r="BI168">
            <v>2884.18</v>
          </cell>
          <cell r="BJ168">
            <v>38969.050000000003</v>
          </cell>
          <cell r="BL168">
            <v>10024.64</v>
          </cell>
          <cell r="BM168">
            <v>312863.07</v>
          </cell>
          <cell r="BN168">
            <v>20725.650000000001</v>
          </cell>
          <cell r="BT168">
            <v>175747.52</v>
          </cell>
          <cell r="BU168">
            <v>6560</v>
          </cell>
          <cell r="BW168">
            <v>148007.13</v>
          </cell>
          <cell r="BZ168">
            <v>456869.16</v>
          </cell>
          <cell r="CE168">
            <v>284492.53000000003</v>
          </cell>
          <cell r="CF168">
            <v>12835.22</v>
          </cell>
          <cell r="CH168">
            <v>460416.77</v>
          </cell>
          <cell r="CI168">
            <v>113920.82</v>
          </cell>
          <cell r="CJ168">
            <v>33361.519999999997</v>
          </cell>
          <cell r="CO168">
            <v>16598.64</v>
          </cell>
          <cell r="CU168">
            <v>215856.06</v>
          </cell>
          <cell r="DE168">
            <v>28021</v>
          </cell>
          <cell r="DH168">
            <v>102767.86</v>
          </cell>
          <cell r="DI168">
            <v>8480.5300000000007</v>
          </cell>
          <cell r="DJ168">
            <v>24147.53</v>
          </cell>
          <cell r="EA168">
            <v>12300</v>
          </cell>
          <cell r="EB168">
            <v>38428.26</v>
          </cell>
          <cell r="EI168">
            <v>13555.85</v>
          </cell>
          <cell r="EN168">
            <v>61754</v>
          </cell>
          <cell r="EP168">
            <v>819.34</v>
          </cell>
          <cell r="ET168">
            <v>10314467.909999998</v>
          </cell>
          <cell r="EV168" t="str">
            <v>24410</v>
          </cell>
          <cell r="EW168" t="str">
            <v>439</v>
          </cell>
          <cell r="EX168">
            <v>513095.2</v>
          </cell>
        </row>
        <row r="169">
          <cell r="Q169" t="str">
            <v>24111</v>
          </cell>
          <cell r="R169">
            <v>765626.46</v>
          </cell>
          <cell r="T169">
            <v>11487.94</v>
          </cell>
          <cell r="U169">
            <v>277.43</v>
          </cell>
          <cell r="X169">
            <v>581</v>
          </cell>
          <cell r="Y169">
            <v>7999.3</v>
          </cell>
          <cell r="AE169">
            <v>48.95</v>
          </cell>
          <cell r="AJ169">
            <v>6057.5</v>
          </cell>
          <cell r="AL169">
            <v>2839.16</v>
          </cell>
          <cell r="AN169">
            <v>20525.740000000002</v>
          </cell>
          <cell r="AO169">
            <v>1489.85</v>
          </cell>
          <cell r="AP169">
            <v>2883</v>
          </cell>
          <cell r="AQ169">
            <v>2582.9499999999998</v>
          </cell>
          <cell r="AR169">
            <v>5903.74</v>
          </cell>
          <cell r="AT169">
            <v>4011541.41</v>
          </cell>
          <cell r="AU169">
            <v>141479.64000000001</v>
          </cell>
          <cell r="AV169">
            <v>680115.64</v>
          </cell>
          <cell r="AZ169">
            <v>604433.15</v>
          </cell>
          <cell r="BC169">
            <v>329362.18</v>
          </cell>
          <cell r="BE169">
            <v>105456.54</v>
          </cell>
          <cell r="BG169">
            <v>296648.37</v>
          </cell>
          <cell r="BH169">
            <v>295184.98</v>
          </cell>
          <cell r="BJ169">
            <v>24199.95</v>
          </cell>
          <cell r="BL169">
            <v>34924.46</v>
          </cell>
          <cell r="BM169">
            <v>171755.12</v>
          </cell>
          <cell r="BW169">
            <v>121830.2</v>
          </cell>
          <cell r="BZ169">
            <v>391984</v>
          </cell>
          <cell r="CE169">
            <v>212821.45</v>
          </cell>
          <cell r="CF169">
            <v>16551</v>
          </cell>
          <cell r="CH169">
            <v>440531.94</v>
          </cell>
          <cell r="CI169">
            <v>98258.65</v>
          </cell>
          <cell r="CJ169">
            <v>152180.51999999999</v>
          </cell>
          <cell r="CK169">
            <v>128999.2</v>
          </cell>
          <cell r="CO169">
            <v>63200.51</v>
          </cell>
          <cell r="CU169">
            <v>265313.98</v>
          </cell>
          <cell r="DI169">
            <v>6462.87</v>
          </cell>
          <cell r="EG169">
            <v>36002.61</v>
          </cell>
          <cell r="EI169">
            <v>5157.3</v>
          </cell>
          <cell r="EL169">
            <v>14849.31</v>
          </cell>
          <cell r="EN169">
            <v>41471.01</v>
          </cell>
          <cell r="ET169">
            <v>9519019.0099999998</v>
          </cell>
          <cell r="EV169" t="str">
            <v>25101</v>
          </cell>
          <cell r="EW169" t="str">
            <v>439</v>
          </cell>
          <cell r="EX169">
            <v>731201.77</v>
          </cell>
        </row>
        <row r="170">
          <cell r="Q170" t="str">
            <v>24122</v>
          </cell>
          <cell r="R170">
            <v>390946.93</v>
          </cell>
          <cell r="T170">
            <v>4699.26</v>
          </cell>
          <cell r="U170">
            <v>366.24</v>
          </cell>
          <cell r="X170">
            <v>19101.18</v>
          </cell>
          <cell r="AE170">
            <v>43</v>
          </cell>
          <cell r="AJ170">
            <v>20436.05</v>
          </cell>
          <cell r="AK170">
            <v>115</v>
          </cell>
          <cell r="AL170">
            <v>2941.11</v>
          </cell>
          <cell r="AN170">
            <v>3107.34</v>
          </cell>
          <cell r="AO170">
            <v>292</v>
          </cell>
          <cell r="AP170">
            <v>600</v>
          </cell>
          <cell r="AR170">
            <v>26419.46</v>
          </cell>
          <cell r="AS170">
            <v>10246.74</v>
          </cell>
          <cell r="AT170">
            <v>1901617.63</v>
          </cell>
          <cell r="AU170">
            <v>33584.239999999998</v>
          </cell>
          <cell r="AV170">
            <v>139991.20000000001</v>
          </cell>
          <cell r="AZ170">
            <v>155232.48000000001</v>
          </cell>
          <cell r="BC170">
            <v>72160.05</v>
          </cell>
          <cell r="BE170">
            <v>880</v>
          </cell>
          <cell r="BG170">
            <v>27691.81</v>
          </cell>
          <cell r="BH170">
            <v>97823.02</v>
          </cell>
          <cell r="BI170">
            <v>2618.37</v>
          </cell>
          <cell r="BJ170">
            <v>19178.310000000001</v>
          </cell>
          <cell r="BL170">
            <v>4541.8100000000004</v>
          </cell>
          <cell r="BM170">
            <v>104271.02</v>
          </cell>
          <cell r="BN170">
            <v>47500.480000000003</v>
          </cell>
          <cell r="BW170">
            <v>39959.29</v>
          </cell>
          <cell r="BZ170">
            <v>182289</v>
          </cell>
          <cell r="CD170">
            <v>36320.36</v>
          </cell>
          <cell r="CE170">
            <v>49359</v>
          </cell>
          <cell r="CH170">
            <v>41358</v>
          </cell>
          <cell r="CI170">
            <v>22833.82</v>
          </cell>
          <cell r="CJ170">
            <v>29338</v>
          </cell>
          <cell r="CO170">
            <v>450.27</v>
          </cell>
          <cell r="CU170">
            <v>98209.4</v>
          </cell>
          <cell r="DI170">
            <v>2907.95</v>
          </cell>
          <cell r="DZ170">
            <v>8310.5400000000009</v>
          </cell>
          <cell r="EA170">
            <v>40405.71</v>
          </cell>
          <cell r="ET170">
            <v>3638146.0700000003</v>
          </cell>
          <cell r="EV170" t="str">
            <v>25116</v>
          </cell>
          <cell r="EW170" t="str">
            <v>439</v>
          </cell>
          <cell r="EX170">
            <v>349066.35</v>
          </cell>
        </row>
        <row r="171">
          <cell r="Q171" t="str">
            <v>24350</v>
          </cell>
          <cell r="R171">
            <v>1156334.97</v>
          </cell>
          <cell r="T171">
            <v>19770.18</v>
          </cell>
          <cell r="U171">
            <v>1006.41</v>
          </cell>
          <cell r="X171">
            <v>4771.5</v>
          </cell>
          <cell r="Y171">
            <v>1207.75</v>
          </cell>
          <cell r="AA171">
            <v>17319.5</v>
          </cell>
          <cell r="AE171">
            <v>5494.06</v>
          </cell>
          <cell r="AF171">
            <v>2580.5500000000002</v>
          </cell>
          <cell r="AJ171">
            <v>71185.73</v>
          </cell>
          <cell r="AL171">
            <v>701.87</v>
          </cell>
          <cell r="AM171">
            <v>2904.48</v>
          </cell>
          <cell r="AN171">
            <v>34969.1</v>
          </cell>
          <cell r="AO171">
            <v>1612.18</v>
          </cell>
          <cell r="AP171">
            <v>3613.5</v>
          </cell>
          <cell r="AQ171">
            <v>1145.3800000000001</v>
          </cell>
          <cell r="AR171">
            <v>18757.330000000002</v>
          </cell>
          <cell r="AT171">
            <v>2815469.32</v>
          </cell>
          <cell r="AU171">
            <v>46699.45</v>
          </cell>
          <cell r="AZ171">
            <v>280909.84000000003</v>
          </cell>
          <cell r="BC171">
            <v>57770.52</v>
          </cell>
          <cell r="BE171">
            <v>14345</v>
          </cell>
          <cell r="BG171">
            <v>13004.84</v>
          </cell>
          <cell r="BH171">
            <v>194005.32</v>
          </cell>
          <cell r="BI171">
            <v>4933.66</v>
          </cell>
          <cell r="BJ171">
            <v>20511.34</v>
          </cell>
          <cell r="BL171">
            <v>4536.59</v>
          </cell>
          <cell r="BM171">
            <v>400513.27</v>
          </cell>
          <cell r="BS171">
            <v>14678.71</v>
          </cell>
          <cell r="BW171">
            <v>76060.990000000005</v>
          </cell>
          <cell r="BZ171">
            <v>279064.13</v>
          </cell>
          <cell r="CE171">
            <v>161100</v>
          </cell>
          <cell r="CF171">
            <v>5656</v>
          </cell>
          <cell r="CH171">
            <v>136815</v>
          </cell>
          <cell r="CI171">
            <v>43029</v>
          </cell>
          <cell r="CU171">
            <v>83525.42</v>
          </cell>
          <cell r="DZ171">
            <v>13969.8</v>
          </cell>
          <cell r="EN171">
            <v>220875.64</v>
          </cell>
          <cell r="ET171">
            <v>6230848.3299999982</v>
          </cell>
          <cell r="EV171" t="str">
            <v>25118</v>
          </cell>
          <cell r="EW171" t="str">
            <v>439</v>
          </cell>
          <cell r="EX171">
            <v>871224.46</v>
          </cell>
        </row>
        <row r="172">
          <cell r="Q172" t="str">
            <v>24404</v>
          </cell>
          <cell r="R172">
            <v>710546.65</v>
          </cell>
          <cell r="T172">
            <v>11494.35</v>
          </cell>
          <cell r="U172">
            <v>3024.41</v>
          </cell>
          <cell r="X172">
            <v>15224.66</v>
          </cell>
          <cell r="AA172">
            <v>24505</v>
          </cell>
          <cell r="AE172">
            <v>19317.900000000001</v>
          </cell>
          <cell r="AF172">
            <v>26</v>
          </cell>
          <cell r="AJ172">
            <v>89009.919999999998</v>
          </cell>
          <cell r="AK172">
            <v>5215.58</v>
          </cell>
          <cell r="AL172">
            <v>4604.92</v>
          </cell>
          <cell r="AO172">
            <v>1105.71</v>
          </cell>
          <cell r="AP172">
            <v>19250</v>
          </cell>
          <cell r="AQ172">
            <v>21596.03</v>
          </cell>
          <cell r="AR172">
            <v>54947.44</v>
          </cell>
          <cell r="AT172">
            <v>4779995.9800000004</v>
          </cell>
          <cell r="AU172">
            <v>89475.71</v>
          </cell>
          <cell r="AV172">
            <v>680175.8</v>
          </cell>
          <cell r="AZ172">
            <v>638710.68000000005</v>
          </cell>
          <cell r="BC172">
            <v>256056.86</v>
          </cell>
          <cell r="BE172">
            <v>41851</v>
          </cell>
          <cell r="BG172">
            <v>84450.07</v>
          </cell>
          <cell r="BH172">
            <v>366559.56</v>
          </cell>
          <cell r="BI172">
            <v>9508.7900000000009</v>
          </cell>
          <cell r="BJ172">
            <v>26639.599999999999</v>
          </cell>
          <cell r="BL172">
            <v>15282.08</v>
          </cell>
          <cell r="BM172">
            <v>550347.81000000006</v>
          </cell>
          <cell r="BW172">
            <v>149299.35999999999</v>
          </cell>
          <cell r="BZ172">
            <v>461182</v>
          </cell>
          <cell r="CE172">
            <v>250048</v>
          </cell>
          <cell r="CF172">
            <v>12618</v>
          </cell>
          <cell r="CH172">
            <v>375096.87</v>
          </cell>
          <cell r="CI172">
            <v>156535.32999999999</v>
          </cell>
          <cell r="CJ172">
            <v>43656</v>
          </cell>
          <cell r="CO172">
            <v>22631.98</v>
          </cell>
          <cell r="CT172">
            <v>16293.37</v>
          </cell>
          <cell r="CU172">
            <v>302248.84999999998</v>
          </cell>
          <cell r="DH172">
            <v>31871.47</v>
          </cell>
          <cell r="EB172">
            <v>32905.17</v>
          </cell>
          <cell r="EI172">
            <v>59409.99</v>
          </cell>
          <cell r="ET172">
            <v>10432718.899999999</v>
          </cell>
          <cell r="EV172" t="str">
            <v>25155</v>
          </cell>
          <cell r="EW172" t="str">
            <v>439</v>
          </cell>
          <cell r="EX172">
            <v>514173.52</v>
          </cell>
        </row>
        <row r="173">
          <cell r="Q173" t="str">
            <v>24410</v>
          </cell>
          <cell r="R173">
            <v>664014.06000000006</v>
          </cell>
          <cell r="T173">
            <v>9999.5400000000009</v>
          </cell>
          <cell r="U173">
            <v>303.11</v>
          </cell>
          <cell r="AA173">
            <v>15571</v>
          </cell>
          <cell r="AE173">
            <v>888.85</v>
          </cell>
          <cell r="AJ173">
            <v>65929.06</v>
          </cell>
          <cell r="AL173">
            <v>2048.77</v>
          </cell>
          <cell r="AO173">
            <v>416.6</v>
          </cell>
          <cell r="AP173">
            <v>30</v>
          </cell>
          <cell r="AR173">
            <v>23637.27</v>
          </cell>
          <cell r="AT173">
            <v>3108180.32</v>
          </cell>
          <cell r="AV173">
            <v>352935.76</v>
          </cell>
          <cell r="AZ173">
            <v>473863.28</v>
          </cell>
          <cell r="BC173">
            <v>172985.63</v>
          </cell>
          <cell r="BE173">
            <v>23431</v>
          </cell>
          <cell r="BG173">
            <v>66814.86</v>
          </cell>
          <cell r="BH173">
            <v>222330.89</v>
          </cell>
          <cell r="BI173">
            <v>5471.65</v>
          </cell>
          <cell r="BJ173">
            <v>20707.169999999998</v>
          </cell>
          <cell r="BL173">
            <v>5299.67</v>
          </cell>
          <cell r="BM173">
            <v>265724.51</v>
          </cell>
          <cell r="BW173">
            <v>86245.98</v>
          </cell>
          <cell r="BZ173">
            <v>291825</v>
          </cell>
          <cell r="CC173">
            <v>2546.7800000000002</v>
          </cell>
          <cell r="CE173">
            <v>145692</v>
          </cell>
          <cell r="CF173">
            <v>10050</v>
          </cell>
          <cell r="CH173">
            <v>255434</v>
          </cell>
          <cell r="CI173">
            <v>53557.65</v>
          </cell>
          <cell r="CJ173">
            <v>24532.17</v>
          </cell>
          <cell r="CO173">
            <v>10183.57</v>
          </cell>
          <cell r="CU173">
            <v>197164.79</v>
          </cell>
          <cell r="DH173">
            <v>7107.98</v>
          </cell>
          <cell r="DI173">
            <v>23922.37</v>
          </cell>
          <cell r="DZ173">
            <v>21631.26</v>
          </cell>
          <cell r="ET173">
            <v>6630476.5500000017</v>
          </cell>
          <cell r="EV173" t="str">
            <v>25160</v>
          </cell>
          <cell r="EW173" t="str">
            <v>439</v>
          </cell>
          <cell r="EX173">
            <v>473222.39</v>
          </cell>
        </row>
        <row r="174">
          <cell r="Q174" t="str">
            <v>25101</v>
          </cell>
          <cell r="R174">
            <v>1928114.66</v>
          </cell>
          <cell r="T174">
            <v>1881.97</v>
          </cell>
          <cell r="U174">
            <v>9703.08</v>
          </cell>
          <cell r="X174">
            <v>20614.5</v>
          </cell>
          <cell r="AF174">
            <v>64.14</v>
          </cell>
          <cell r="AJ174">
            <v>72589.259999999995</v>
          </cell>
          <cell r="AK174">
            <v>115.14</v>
          </cell>
          <cell r="AL174">
            <v>7502.88</v>
          </cell>
          <cell r="AM174">
            <v>1294.54</v>
          </cell>
          <cell r="AN174">
            <v>64768.3</v>
          </cell>
          <cell r="AO174">
            <v>1815.73</v>
          </cell>
          <cell r="AP174">
            <v>5492.45</v>
          </cell>
          <cell r="AQ174">
            <v>4918</v>
          </cell>
          <cell r="AR174">
            <v>7957.26</v>
          </cell>
          <cell r="AS174">
            <v>8712</v>
          </cell>
          <cell r="AT174">
            <v>4179922.87</v>
          </cell>
          <cell r="AU174">
            <v>148445.32</v>
          </cell>
          <cell r="AY174">
            <v>13855.46</v>
          </cell>
          <cell r="AZ174">
            <v>855679.46</v>
          </cell>
          <cell r="BC174">
            <v>224901.3</v>
          </cell>
          <cell r="BE174">
            <v>187964.87</v>
          </cell>
          <cell r="BG174">
            <v>31309.29</v>
          </cell>
          <cell r="BH174">
            <v>332444.92</v>
          </cell>
          <cell r="BI174">
            <v>8301.2900000000009</v>
          </cell>
          <cell r="BJ174">
            <v>24689.91</v>
          </cell>
          <cell r="BL174">
            <v>11765.34</v>
          </cell>
          <cell r="BM174">
            <v>603882.77</v>
          </cell>
          <cell r="BN174">
            <v>49546.84</v>
          </cell>
          <cell r="BV174">
            <v>6930.47</v>
          </cell>
          <cell r="BZ174">
            <v>404400</v>
          </cell>
          <cell r="CE174">
            <v>283039.51</v>
          </cell>
          <cell r="CF174">
            <v>11074</v>
          </cell>
          <cell r="CH174">
            <v>278626.09000000003</v>
          </cell>
          <cell r="CI174">
            <v>95638.92</v>
          </cell>
          <cell r="CJ174">
            <v>48695.16</v>
          </cell>
          <cell r="CO174">
            <v>12152.28</v>
          </cell>
          <cell r="CT174">
            <v>9100.7199999999993</v>
          </cell>
          <cell r="CU174">
            <v>270341.58</v>
          </cell>
          <cell r="DZ174">
            <v>19545.080000000002</v>
          </cell>
          <cell r="EN174">
            <v>252371.75</v>
          </cell>
          <cell r="ES174">
            <v>130409.35</v>
          </cell>
          <cell r="ET174">
            <v>10630578.459999999</v>
          </cell>
          <cell r="EV174" t="str">
            <v>25200</v>
          </cell>
          <cell r="EW174" t="str">
            <v>439</v>
          </cell>
          <cell r="EX174">
            <v>351140.46</v>
          </cell>
        </row>
        <row r="175">
          <cell r="Q175" t="str">
            <v>25116</v>
          </cell>
          <cell r="R175">
            <v>635702.25</v>
          </cell>
          <cell r="U175">
            <v>48479.71</v>
          </cell>
          <cell r="X175">
            <v>20879.919999999998</v>
          </cell>
          <cell r="AA175">
            <v>7282.5</v>
          </cell>
          <cell r="AE175">
            <v>1466.35</v>
          </cell>
          <cell r="AJ175">
            <v>53023.91</v>
          </cell>
          <cell r="AL175">
            <v>2936.75</v>
          </cell>
          <cell r="AN175">
            <v>54628.01</v>
          </cell>
          <cell r="AO175">
            <v>942.3</v>
          </cell>
          <cell r="AP175">
            <v>617</v>
          </cell>
          <cell r="AQ175">
            <v>6596.29</v>
          </cell>
          <cell r="AR175">
            <v>11942.74</v>
          </cell>
          <cell r="AS175">
            <v>10051.09</v>
          </cell>
          <cell r="AT175">
            <v>2813071.28</v>
          </cell>
          <cell r="AU175">
            <v>87349.97</v>
          </cell>
          <cell r="AV175">
            <v>363272.32</v>
          </cell>
          <cell r="AW175">
            <v>30584.75</v>
          </cell>
          <cell r="AY175">
            <v>21130.62</v>
          </cell>
          <cell r="AZ175">
            <v>304534.03999999998</v>
          </cell>
          <cell r="BC175">
            <v>131131.64000000001</v>
          </cell>
          <cell r="BE175">
            <v>21700</v>
          </cell>
          <cell r="BG175">
            <v>58675.53</v>
          </cell>
          <cell r="BH175">
            <v>181019.32</v>
          </cell>
          <cell r="BI175">
            <v>4829.91</v>
          </cell>
          <cell r="BL175">
            <v>5821.16</v>
          </cell>
          <cell r="BM175">
            <v>319591.65000000002</v>
          </cell>
          <cell r="BQ175">
            <v>169079.94</v>
          </cell>
          <cell r="BZ175">
            <v>264817</v>
          </cell>
          <cell r="CE175">
            <v>124822</v>
          </cell>
          <cell r="CF175">
            <v>8754</v>
          </cell>
          <cell r="CH175">
            <v>229231</v>
          </cell>
          <cell r="CI175">
            <v>51884</v>
          </cell>
          <cell r="CU175">
            <v>180883.25</v>
          </cell>
          <cell r="DA175">
            <v>9008</v>
          </cell>
          <cell r="DI175">
            <v>25807.66</v>
          </cell>
          <cell r="DJ175">
            <v>231.4</v>
          </cell>
          <cell r="DN175">
            <v>57095.4</v>
          </cell>
          <cell r="DR175">
            <v>5111.71</v>
          </cell>
          <cell r="DZ175">
            <v>13724.97</v>
          </cell>
          <cell r="EA175">
            <v>9077.6299999999992</v>
          </cell>
          <cell r="EI175">
            <v>98558.02</v>
          </cell>
          <cell r="ET175">
            <v>6445346.9900000012</v>
          </cell>
          <cell r="EV175" t="str">
            <v>26056</v>
          </cell>
          <cell r="EW175" t="str">
            <v>439</v>
          </cell>
          <cell r="EX175">
            <v>619764.96</v>
          </cell>
        </row>
        <row r="176">
          <cell r="Q176" t="str">
            <v>25118</v>
          </cell>
          <cell r="R176">
            <v>504167.4</v>
          </cell>
          <cell r="T176">
            <v>16257</v>
          </cell>
          <cell r="U176">
            <v>47109.84</v>
          </cell>
          <cell r="X176">
            <v>37055</v>
          </cell>
          <cell r="AA176">
            <v>13005</v>
          </cell>
          <cell r="AD176">
            <v>605</v>
          </cell>
          <cell r="AE176">
            <v>978.19</v>
          </cell>
          <cell r="AJ176">
            <v>54140.65</v>
          </cell>
          <cell r="AL176">
            <v>10988.15</v>
          </cell>
          <cell r="AN176">
            <v>173728.24</v>
          </cell>
          <cell r="AO176">
            <v>630.41</v>
          </cell>
          <cell r="AP176">
            <v>12100</v>
          </cell>
          <cell r="AQ176">
            <v>93266.6</v>
          </cell>
          <cell r="AR176">
            <v>748.92</v>
          </cell>
          <cell r="AS176">
            <v>14902.54</v>
          </cell>
          <cell r="AT176">
            <v>2812859</v>
          </cell>
          <cell r="AU176">
            <v>84329.34</v>
          </cell>
          <cell r="AV176">
            <v>465307.16</v>
          </cell>
          <cell r="AZ176">
            <v>378525.88</v>
          </cell>
          <cell r="BC176">
            <v>119781.38</v>
          </cell>
          <cell r="BE176">
            <v>4613.58</v>
          </cell>
          <cell r="BG176">
            <v>76762.929999999993</v>
          </cell>
          <cell r="BH176">
            <v>197784.68</v>
          </cell>
          <cell r="BI176">
            <v>4953.1499999999996</v>
          </cell>
          <cell r="BJ176">
            <v>20239.73</v>
          </cell>
          <cell r="BL176">
            <v>7351.01</v>
          </cell>
          <cell r="BM176">
            <v>266225.93</v>
          </cell>
          <cell r="BQ176">
            <v>570180</v>
          </cell>
          <cell r="BR176">
            <v>24651.75</v>
          </cell>
          <cell r="BZ176">
            <v>274457</v>
          </cell>
          <cell r="CE176">
            <v>97727.94</v>
          </cell>
          <cell r="CF176">
            <v>5104</v>
          </cell>
          <cell r="CH176">
            <v>157970.41</v>
          </cell>
          <cell r="CI176">
            <v>54806.87</v>
          </cell>
          <cell r="CJ176">
            <v>46342.37</v>
          </cell>
          <cell r="CO176">
            <v>12182.26</v>
          </cell>
          <cell r="CU176">
            <v>145523.89000000001</v>
          </cell>
          <cell r="DA176">
            <v>18855.68</v>
          </cell>
          <cell r="DE176">
            <v>9890</v>
          </cell>
          <cell r="DI176">
            <v>65074.68</v>
          </cell>
          <cell r="DZ176">
            <v>16571.939999999999</v>
          </cell>
          <cell r="EA176">
            <v>4585.78</v>
          </cell>
          <cell r="EB176">
            <v>36702.199999999997</v>
          </cell>
          <cell r="EI176">
            <v>39518.559999999998</v>
          </cell>
          <cell r="EN176">
            <v>21514.2</v>
          </cell>
          <cell r="ET176">
            <v>7020076.2399999993</v>
          </cell>
          <cell r="EV176" t="str">
            <v>26059</v>
          </cell>
          <cell r="EW176" t="str">
            <v>439</v>
          </cell>
          <cell r="EX176">
            <v>502539.03</v>
          </cell>
        </row>
        <row r="177">
          <cell r="Q177" t="str">
            <v>25155</v>
          </cell>
          <cell r="R177">
            <v>443507.18</v>
          </cell>
          <cell r="T177">
            <v>734</v>
          </cell>
          <cell r="U177">
            <v>72183.850000000006</v>
          </cell>
          <cell r="X177">
            <v>604.30999999999995</v>
          </cell>
          <cell r="AA177">
            <v>6125</v>
          </cell>
          <cell r="AE177">
            <v>9946.7199999999993</v>
          </cell>
          <cell r="AJ177">
            <v>52519.42</v>
          </cell>
          <cell r="AL177">
            <v>6292.98</v>
          </cell>
          <cell r="AN177">
            <v>73242.710000000006</v>
          </cell>
          <cell r="AO177">
            <v>24694.1</v>
          </cell>
          <cell r="AP177">
            <v>1290</v>
          </cell>
          <cell r="AR177">
            <v>30</v>
          </cell>
          <cell r="AT177">
            <v>1950828.41</v>
          </cell>
          <cell r="AU177">
            <v>38847.56</v>
          </cell>
          <cell r="AV177">
            <v>142459.92000000001</v>
          </cell>
          <cell r="AW177">
            <v>59304.98</v>
          </cell>
          <cell r="AY177">
            <v>612.54</v>
          </cell>
          <cell r="AZ177">
            <v>239876.33</v>
          </cell>
          <cell r="BB177">
            <v>1724.72</v>
          </cell>
          <cell r="BC177">
            <v>55454.45</v>
          </cell>
          <cell r="BD177">
            <v>1243132.27</v>
          </cell>
          <cell r="BE177">
            <v>18075.349999999999</v>
          </cell>
          <cell r="BG177">
            <v>5317.7</v>
          </cell>
          <cell r="BH177">
            <v>116483.44</v>
          </cell>
          <cell r="BJ177">
            <v>25538.75</v>
          </cell>
          <cell r="BL177">
            <v>3719.11</v>
          </cell>
          <cell r="BM177">
            <v>245363.63</v>
          </cell>
          <cell r="BZ177">
            <v>196249</v>
          </cell>
          <cell r="CD177">
            <v>1707.62</v>
          </cell>
          <cell r="CE177">
            <v>98381</v>
          </cell>
          <cell r="CH177">
            <v>44178.1</v>
          </cell>
          <cell r="CI177">
            <v>32384.85</v>
          </cell>
          <cell r="CJ177">
            <v>28303.49</v>
          </cell>
          <cell r="CL177">
            <v>63130.1</v>
          </cell>
          <cell r="CM177">
            <v>822.52</v>
          </cell>
          <cell r="CU177">
            <v>85416.34</v>
          </cell>
          <cell r="DZ177">
            <v>9774.01</v>
          </cell>
          <cell r="EB177">
            <v>295</v>
          </cell>
          <cell r="ET177">
            <v>5398551.459999999</v>
          </cell>
          <cell r="EV177" t="str">
            <v>26070</v>
          </cell>
          <cell r="EW177" t="str">
            <v>439</v>
          </cell>
          <cell r="EX177">
            <v>288344.73</v>
          </cell>
        </row>
        <row r="178">
          <cell r="Q178" t="str">
            <v>25160</v>
          </cell>
          <cell r="R178">
            <v>419107.42</v>
          </cell>
          <cell r="T178">
            <v>6888</v>
          </cell>
          <cell r="U178">
            <v>119388.49</v>
          </cell>
          <cell r="AE178">
            <v>37945.43</v>
          </cell>
          <cell r="AL178">
            <v>5635.98</v>
          </cell>
          <cell r="AO178">
            <v>5131.8599999999997</v>
          </cell>
          <cell r="AS178">
            <v>159.11000000000001</v>
          </cell>
          <cell r="AT178">
            <v>1816144.26</v>
          </cell>
          <cell r="AU178">
            <v>56113.79</v>
          </cell>
          <cell r="AV178">
            <v>203670.6</v>
          </cell>
          <cell r="AW178">
            <v>240219.7</v>
          </cell>
          <cell r="AY178">
            <v>660.1</v>
          </cell>
          <cell r="AZ178">
            <v>225780.88</v>
          </cell>
          <cell r="BC178">
            <v>46077.9</v>
          </cell>
          <cell r="BE178">
            <v>18086.099999999999</v>
          </cell>
          <cell r="BH178">
            <v>122594.91</v>
          </cell>
          <cell r="BJ178">
            <v>19183.759999999998</v>
          </cell>
          <cell r="BL178">
            <v>5413.21</v>
          </cell>
          <cell r="BM178">
            <v>399661.97</v>
          </cell>
          <cell r="BQ178">
            <v>77631.94</v>
          </cell>
          <cell r="BZ178">
            <v>197823</v>
          </cell>
          <cell r="CD178">
            <v>525.26</v>
          </cell>
          <cell r="CE178">
            <v>54247.02</v>
          </cell>
          <cell r="CF178">
            <v>4085.03</v>
          </cell>
          <cell r="CH178">
            <v>66299.710000000006</v>
          </cell>
          <cell r="CI178">
            <v>12536.88</v>
          </cell>
          <cell r="CU178">
            <v>82483.67</v>
          </cell>
          <cell r="CV178">
            <v>42402.27</v>
          </cell>
          <cell r="DZ178">
            <v>14299.67</v>
          </cell>
          <cell r="EI178">
            <v>52702.8</v>
          </cell>
          <cell r="ET178">
            <v>4352900.7199999988</v>
          </cell>
          <cell r="EV178" t="str">
            <v>27001</v>
          </cell>
          <cell r="EW178" t="str">
            <v>439</v>
          </cell>
          <cell r="EX178">
            <v>3732665.82</v>
          </cell>
        </row>
        <row r="179">
          <cell r="Q179" t="str">
            <v>25200</v>
          </cell>
          <cell r="R179">
            <v>6280.1</v>
          </cell>
          <cell r="U179">
            <v>3503.4</v>
          </cell>
          <cell r="AA179">
            <v>825</v>
          </cell>
          <cell r="AE179">
            <v>1043.9000000000001</v>
          </cell>
          <cell r="AJ179">
            <v>5603.4</v>
          </cell>
          <cell r="AL179">
            <v>4196.3500000000004</v>
          </cell>
          <cell r="AN179">
            <v>1000</v>
          </cell>
          <cell r="AO179">
            <v>20</v>
          </cell>
          <cell r="AQ179">
            <v>1651.21</v>
          </cell>
          <cell r="AR179">
            <v>6043.64</v>
          </cell>
          <cell r="AT179">
            <v>1251201.98</v>
          </cell>
          <cell r="AU179">
            <v>3444.49</v>
          </cell>
          <cell r="AV179">
            <v>13479.76</v>
          </cell>
          <cell r="AZ179">
            <v>31360.25</v>
          </cell>
          <cell r="BC179">
            <v>13575.74</v>
          </cell>
          <cell r="BH179">
            <v>18861.03</v>
          </cell>
          <cell r="BJ179">
            <v>17723.21</v>
          </cell>
          <cell r="BL179">
            <v>1356.92</v>
          </cell>
          <cell r="BM179">
            <v>128715.04</v>
          </cell>
          <cell r="BZ179">
            <v>73833.83</v>
          </cell>
          <cell r="CI179">
            <v>23567.74</v>
          </cell>
          <cell r="CU179">
            <v>16415.900000000001</v>
          </cell>
          <cell r="DZ179">
            <v>1657.6</v>
          </cell>
          <cell r="ET179">
            <v>1625360.49</v>
          </cell>
          <cell r="EV179" t="str">
            <v>27003</v>
          </cell>
          <cell r="EW179" t="str">
            <v>439</v>
          </cell>
          <cell r="EX179">
            <v>16713996.52</v>
          </cell>
        </row>
        <row r="180">
          <cell r="Q180" t="str">
            <v>26056</v>
          </cell>
          <cell r="R180">
            <v>836010.89</v>
          </cell>
          <cell r="U180">
            <v>15826.57</v>
          </cell>
          <cell r="AE180">
            <v>5519.1</v>
          </cell>
          <cell r="AJ180">
            <v>115662.05</v>
          </cell>
          <cell r="AL180">
            <v>8089.54</v>
          </cell>
          <cell r="AN180">
            <v>35283.86</v>
          </cell>
          <cell r="AO180">
            <v>3939.45</v>
          </cell>
          <cell r="AP180">
            <v>12445</v>
          </cell>
          <cell r="AQ180">
            <v>15190.03</v>
          </cell>
          <cell r="AR180">
            <v>23119.13</v>
          </cell>
          <cell r="AS180">
            <v>10425.49</v>
          </cell>
          <cell r="AT180">
            <v>5220285.26</v>
          </cell>
          <cell r="AU180">
            <v>161560.67000000001</v>
          </cell>
          <cell r="AV180">
            <v>265708.48</v>
          </cell>
          <cell r="AZ180">
            <v>720077.96</v>
          </cell>
          <cell r="BC180">
            <v>228725.37</v>
          </cell>
          <cell r="BE180">
            <v>43442.559999999998</v>
          </cell>
          <cell r="BH180">
            <v>387652.39</v>
          </cell>
          <cell r="BI180">
            <v>10249.86</v>
          </cell>
          <cell r="BJ180">
            <v>28980.71</v>
          </cell>
          <cell r="BL180">
            <v>16847.14</v>
          </cell>
          <cell r="BM180">
            <v>1005992.46</v>
          </cell>
          <cell r="BW180">
            <v>300974.71000000002</v>
          </cell>
          <cell r="BZ180">
            <v>521645</v>
          </cell>
          <cell r="CE180">
            <v>274003.28000000003</v>
          </cell>
          <cell r="CF180">
            <v>15077.76</v>
          </cell>
          <cell r="CH180">
            <v>358454.34</v>
          </cell>
          <cell r="CI180">
            <v>127134.47</v>
          </cell>
          <cell r="CU180">
            <v>323363.46999999997</v>
          </cell>
          <cell r="DJ180">
            <v>38849.410000000003</v>
          </cell>
          <cell r="DZ180">
            <v>14965.85</v>
          </cell>
          <cell r="ET180">
            <v>11145502.26</v>
          </cell>
          <cell r="EV180" t="str">
            <v>27010</v>
          </cell>
          <cell r="EW180" t="str">
            <v>439</v>
          </cell>
          <cell r="EX180">
            <v>39376176.509999998</v>
          </cell>
        </row>
        <row r="181">
          <cell r="Q181" t="str">
            <v>26059</v>
          </cell>
          <cell r="R181">
            <v>319455.07</v>
          </cell>
          <cell r="U181">
            <v>10495.68</v>
          </cell>
          <cell r="Y181">
            <v>2610.65</v>
          </cell>
          <cell r="AA181">
            <v>4002</v>
          </cell>
          <cell r="AE181">
            <v>49.91</v>
          </cell>
          <cell r="AJ181">
            <v>35225.599999999999</v>
          </cell>
          <cell r="AK181">
            <v>2185.7399999999998</v>
          </cell>
          <cell r="AL181">
            <v>6630.58</v>
          </cell>
          <cell r="AN181">
            <v>1950</v>
          </cell>
          <cell r="AO181">
            <v>609.91</v>
          </cell>
          <cell r="AQ181">
            <v>4717.3900000000003</v>
          </cell>
          <cell r="AR181">
            <v>26428.06</v>
          </cell>
          <cell r="AS181">
            <v>4969.55</v>
          </cell>
          <cell r="AT181">
            <v>1742180.83</v>
          </cell>
          <cell r="AU181">
            <v>50027.81</v>
          </cell>
          <cell r="AZ181">
            <v>174903.39</v>
          </cell>
          <cell r="BC181">
            <v>47560.78</v>
          </cell>
          <cell r="BE181">
            <v>7715.2</v>
          </cell>
          <cell r="BH181">
            <v>99857.79</v>
          </cell>
          <cell r="BJ181">
            <v>18249.7</v>
          </cell>
          <cell r="BL181">
            <v>4102.1000000000004</v>
          </cell>
          <cell r="BM181">
            <v>224729.36</v>
          </cell>
          <cell r="BN181">
            <v>3510</v>
          </cell>
          <cell r="BT181">
            <v>100047.89</v>
          </cell>
          <cell r="BU181">
            <v>4275.9399999999996</v>
          </cell>
          <cell r="BW181">
            <v>77843.759999999995</v>
          </cell>
          <cell r="BZ181">
            <v>177797</v>
          </cell>
          <cell r="CD181">
            <v>1185.3</v>
          </cell>
          <cell r="CE181">
            <v>58086.39</v>
          </cell>
          <cell r="CH181">
            <v>125871.62</v>
          </cell>
          <cell r="CI181">
            <v>124786.79</v>
          </cell>
          <cell r="CU181">
            <v>79954.28</v>
          </cell>
          <cell r="DA181">
            <v>10280.85</v>
          </cell>
          <cell r="DE181">
            <v>15521.01</v>
          </cell>
          <cell r="DH181">
            <v>16500.169999999998</v>
          </cell>
          <cell r="DI181">
            <v>12207.86</v>
          </cell>
          <cell r="DJ181">
            <v>3886.36</v>
          </cell>
          <cell r="DP181">
            <v>5578.2</v>
          </cell>
          <cell r="DZ181">
            <v>10199.629999999999</v>
          </cell>
          <cell r="EA181">
            <v>150</v>
          </cell>
          <cell r="EP181">
            <v>35</v>
          </cell>
          <cell r="ET181">
            <v>3616375.15</v>
          </cell>
          <cell r="EV181" t="str">
            <v>27019</v>
          </cell>
          <cell r="EW181" t="str">
            <v>439</v>
          </cell>
          <cell r="EX181">
            <v>647082.66</v>
          </cell>
        </row>
        <row r="182">
          <cell r="Q182" t="str">
            <v>26070</v>
          </cell>
          <cell r="R182">
            <v>231821.51</v>
          </cell>
          <cell r="U182">
            <v>28519.82</v>
          </cell>
          <cell r="X182">
            <v>200</v>
          </cell>
          <cell r="AA182">
            <v>8303</v>
          </cell>
          <cell r="AE182">
            <v>6317</v>
          </cell>
          <cell r="AF182">
            <v>146.66999999999999</v>
          </cell>
          <cell r="AI182">
            <v>10489.36</v>
          </cell>
          <cell r="AJ182">
            <v>44358.22</v>
          </cell>
          <cell r="AK182">
            <v>6453.65</v>
          </cell>
          <cell r="AL182">
            <v>4441.54</v>
          </cell>
          <cell r="AO182">
            <v>103.99</v>
          </cell>
          <cell r="AP182">
            <v>235</v>
          </cell>
          <cell r="AQ182">
            <v>16220.54</v>
          </cell>
          <cell r="AR182">
            <v>174723.18</v>
          </cell>
          <cell r="AS182">
            <v>14789.95</v>
          </cell>
          <cell r="AT182">
            <v>1904277.4</v>
          </cell>
          <cell r="AU182">
            <v>31431.29</v>
          </cell>
          <cell r="AV182">
            <v>130169.8</v>
          </cell>
          <cell r="AZ182">
            <v>212779.08</v>
          </cell>
          <cell r="BC182">
            <v>47771.8</v>
          </cell>
          <cell r="BE182">
            <v>39899.440000000002</v>
          </cell>
          <cell r="BH182">
            <v>112904.68</v>
          </cell>
          <cell r="BJ182">
            <v>19625.66</v>
          </cell>
          <cell r="BL182">
            <v>3253.28</v>
          </cell>
          <cell r="BM182">
            <v>378465.07</v>
          </cell>
          <cell r="BN182">
            <v>34444.11</v>
          </cell>
          <cell r="BW182">
            <v>82208.320000000007</v>
          </cell>
          <cell r="BX182">
            <v>36849.72</v>
          </cell>
          <cell r="BZ182">
            <v>117932.23</v>
          </cell>
          <cell r="CE182">
            <v>79674.95</v>
          </cell>
          <cell r="CF182">
            <v>5044.3500000000004</v>
          </cell>
          <cell r="CH182">
            <v>77765.789999999994</v>
          </cell>
          <cell r="CI182">
            <v>20533.52</v>
          </cell>
          <cell r="CU182">
            <v>65141.77</v>
          </cell>
          <cell r="CV182">
            <v>31251.5</v>
          </cell>
          <cell r="DZ182">
            <v>9801.01</v>
          </cell>
          <cell r="EP182">
            <v>50</v>
          </cell>
          <cell r="ET182">
            <v>3988398.1999999997</v>
          </cell>
          <cell r="EV182" t="str">
            <v>27083</v>
          </cell>
          <cell r="EW182" t="str">
            <v>439</v>
          </cell>
          <cell r="EX182">
            <v>4158058.55</v>
          </cell>
        </row>
        <row r="183">
          <cell r="Q183" t="str">
            <v>27001</v>
          </cell>
          <cell r="R183">
            <v>5488487.1100000003</v>
          </cell>
          <cell r="U183">
            <v>316.54000000000002</v>
          </cell>
          <cell r="X183">
            <v>215979</v>
          </cell>
          <cell r="Y183">
            <v>2019.23</v>
          </cell>
          <cell r="AE183">
            <v>34210.660000000003</v>
          </cell>
          <cell r="AJ183">
            <v>472178.6</v>
          </cell>
          <cell r="AK183">
            <v>3443.21</v>
          </cell>
          <cell r="AL183">
            <v>45044.639999999999</v>
          </cell>
          <cell r="AN183">
            <v>26367.26</v>
          </cell>
          <cell r="AO183">
            <v>3631.27</v>
          </cell>
          <cell r="AP183">
            <v>40324.97</v>
          </cell>
          <cell r="AR183">
            <v>22061</v>
          </cell>
          <cell r="AS183">
            <v>7052.36</v>
          </cell>
          <cell r="AT183">
            <v>21468621.699999999</v>
          </cell>
          <cell r="AU183">
            <v>459076.15</v>
          </cell>
          <cell r="AV183">
            <v>732487.48</v>
          </cell>
          <cell r="AZ183">
            <v>1837583.47</v>
          </cell>
          <cell r="BB183">
            <v>11961.16</v>
          </cell>
          <cell r="BC183">
            <v>181929.32</v>
          </cell>
          <cell r="BE183">
            <v>102321.48</v>
          </cell>
          <cell r="BG183">
            <v>67719.23</v>
          </cell>
          <cell r="BH183">
            <v>1560002.47</v>
          </cell>
          <cell r="BJ183">
            <v>86140.33</v>
          </cell>
          <cell r="BL183">
            <v>15416.88</v>
          </cell>
          <cell r="BM183">
            <v>852717.6</v>
          </cell>
          <cell r="BT183">
            <v>102194.44</v>
          </cell>
          <cell r="BU183">
            <v>22770</v>
          </cell>
          <cell r="BV183">
            <v>17117.52</v>
          </cell>
          <cell r="BW183">
            <v>13054.63</v>
          </cell>
          <cell r="BZ183">
            <v>2078153</v>
          </cell>
          <cell r="CD183">
            <v>14971.71</v>
          </cell>
          <cell r="CE183">
            <v>631247.63</v>
          </cell>
          <cell r="CF183">
            <v>13243.37</v>
          </cell>
          <cell r="CH183">
            <v>215361.87</v>
          </cell>
          <cell r="CI183">
            <v>73881.899999999994</v>
          </cell>
          <cell r="CU183">
            <v>207311.77</v>
          </cell>
          <cell r="DZ183">
            <v>37969.07</v>
          </cell>
          <cell r="EI183">
            <v>66.5</v>
          </cell>
          <cell r="ET183">
            <v>37164436.529999994</v>
          </cell>
          <cell r="EV183" t="str">
            <v>27320</v>
          </cell>
          <cell r="EW183" t="str">
            <v>439</v>
          </cell>
          <cell r="EX183">
            <v>6540968.5</v>
          </cell>
        </row>
        <row r="184">
          <cell r="Q184" t="str">
            <v>27003</v>
          </cell>
          <cell r="R184">
            <v>33843071.729999997</v>
          </cell>
          <cell r="U184">
            <v>962.77</v>
          </cell>
          <cell r="X184">
            <v>766122.4</v>
          </cell>
          <cell r="AE184">
            <v>715975.27</v>
          </cell>
          <cell r="AF184">
            <v>5588.05</v>
          </cell>
          <cell r="AI184">
            <v>64956.92</v>
          </cell>
          <cell r="AJ184">
            <v>2928188.37</v>
          </cell>
          <cell r="AL184">
            <v>143408.88</v>
          </cell>
          <cell r="AN184">
            <v>207900.92</v>
          </cell>
          <cell r="AO184">
            <v>46054.37</v>
          </cell>
          <cell r="AP184">
            <v>471371.07</v>
          </cell>
          <cell r="AS184">
            <v>155284.92000000001</v>
          </cell>
          <cell r="AT184">
            <v>98473229.280000001</v>
          </cell>
          <cell r="AU184">
            <v>3138079.1</v>
          </cell>
          <cell r="AV184">
            <v>3835518.4</v>
          </cell>
          <cell r="AZ184">
            <v>13608465.68</v>
          </cell>
          <cell r="BB184">
            <v>0.01</v>
          </cell>
          <cell r="BC184">
            <v>1309964.54</v>
          </cell>
          <cell r="BE184">
            <v>444767.4</v>
          </cell>
          <cell r="BG184">
            <v>522273.68</v>
          </cell>
          <cell r="BH184">
            <v>7494560.3799999999</v>
          </cell>
          <cell r="BI184">
            <v>196179.86</v>
          </cell>
          <cell r="BJ184">
            <v>368928.55</v>
          </cell>
          <cell r="BL184">
            <v>81916.5</v>
          </cell>
          <cell r="BM184">
            <v>4847294.55</v>
          </cell>
          <cell r="BN184">
            <v>138308.92000000001</v>
          </cell>
          <cell r="BV184">
            <v>70927.25</v>
          </cell>
          <cell r="BW184">
            <v>54092.52</v>
          </cell>
          <cell r="BZ184">
            <v>9639351</v>
          </cell>
          <cell r="CA184">
            <v>11487.2</v>
          </cell>
          <cell r="CE184">
            <v>4245905.8600000003</v>
          </cell>
          <cell r="CF184">
            <v>100197.45</v>
          </cell>
          <cell r="CH184">
            <v>1584110.98</v>
          </cell>
          <cell r="CI184">
            <v>506453.72</v>
          </cell>
          <cell r="CO184">
            <v>116831</v>
          </cell>
          <cell r="CU184">
            <v>1740349.17</v>
          </cell>
          <cell r="DD184">
            <v>3195</v>
          </cell>
          <cell r="DE184">
            <v>45122</v>
          </cell>
          <cell r="DG184">
            <v>70579.72</v>
          </cell>
          <cell r="DH184">
            <v>12133.55</v>
          </cell>
          <cell r="DJ184">
            <v>110386.96</v>
          </cell>
          <cell r="DZ184">
            <v>338651.08</v>
          </cell>
          <cell r="EB184">
            <v>681962.61</v>
          </cell>
          <cell r="EI184">
            <v>24695.9</v>
          </cell>
          <cell r="EN184">
            <v>17815.66</v>
          </cell>
          <cell r="EP184">
            <v>6130.7</v>
          </cell>
          <cell r="ET184">
            <v>193188751.85000002</v>
          </cell>
          <cell r="EV184" t="str">
            <v>27343</v>
          </cell>
          <cell r="EW184" t="str">
            <v>439</v>
          </cell>
          <cell r="EX184">
            <v>714299.48</v>
          </cell>
        </row>
        <row r="185">
          <cell r="Q185" t="str">
            <v>27010</v>
          </cell>
          <cell r="R185">
            <v>69052008.25</v>
          </cell>
          <cell r="X185">
            <v>451716.71</v>
          </cell>
          <cell r="AB185">
            <v>68422.47</v>
          </cell>
          <cell r="AE185">
            <v>345156.39</v>
          </cell>
          <cell r="AF185">
            <v>29906.05</v>
          </cell>
          <cell r="AI185">
            <v>83469.490000000005</v>
          </cell>
          <cell r="AJ185">
            <v>2582723.7400000002</v>
          </cell>
          <cell r="AL185">
            <v>478051.6</v>
          </cell>
          <cell r="AN185">
            <v>201685.87</v>
          </cell>
          <cell r="AO185">
            <v>52689.62</v>
          </cell>
          <cell r="AP185">
            <v>562554.29</v>
          </cell>
          <cell r="AQ185">
            <v>56545.71</v>
          </cell>
          <cell r="AR185">
            <v>2074481.26</v>
          </cell>
          <cell r="AS185">
            <v>74650.23</v>
          </cell>
          <cell r="AT185">
            <v>131528294.63</v>
          </cell>
          <cell r="AU185">
            <v>5806505.2800000003</v>
          </cell>
          <cell r="AV185">
            <v>2937976.67</v>
          </cell>
          <cell r="AY185">
            <v>879562.17</v>
          </cell>
          <cell r="AZ185">
            <v>19126114.440000001</v>
          </cell>
          <cell r="BB185">
            <v>8638.2199999999993</v>
          </cell>
          <cell r="BC185">
            <v>5183368.26</v>
          </cell>
          <cell r="BD185">
            <v>1126249.3899999999</v>
          </cell>
          <cell r="BE185">
            <v>1672019.25</v>
          </cell>
          <cell r="BG185">
            <v>1687662.94</v>
          </cell>
          <cell r="BH185">
            <v>9888324.3000000007</v>
          </cell>
          <cell r="BI185">
            <v>258039.75</v>
          </cell>
          <cell r="BJ185">
            <v>516518.27</v>
          </cell>
          <cell r="BL185">
            <v>386543.15</v>
          </cell>
          <cell r="BM185">
            <v>5565471.96</v>
          </cell>
          <cell r="BN185">
            <v>15700</v>
          </cell>
          <cell r="BS185">
            <v>283362.42</v>
          </cell>
          <cell r="BV185">
            <v>94795.21</v>
          </cell>
          <cell r="BW185">
            <v>72295.39</v>
          </cell>
          <cell r="BX185">
            <v>105000</v>
          </cell>
          <cell r="BZ185">
            <v>12664469</v>
          </cell>
          <cell r="CA185">
            <v>1570.65</v>
          </cell>
          <cell r="CE185">
            <v>6775342.8099999996</v>
          </cell>
          <cell r="CF185">
            <v>354177.23</v>
          </cell>
          <cell r="CH185">
            <v>10192565.43</v>
          </cell>
          <cell r="CI185">
            <v>2484258.0499999998</v>
          </cell>
          <cell r="CK185">
            <v>1519793.69</v>
          </cell>
          <cell r="CO185">
            <v>234766.53</v>
          </cell>
          <cell r="CT185">
            <v>99411.87</v>
          </cell>
          <cell r="CU185">
            <v>8094318.3700000001</v>
          </cell>
          <cell r="CV185">
            <v>-894.34</v>
          </cell>
          <cell r="DB185">
            <v>4804191.49</v>
          </cell>
          <cell r="DE185">
            <v>113598.65</v>
          </cell>
          <cell r="DH185">
            <v>96616.47</v>
          </cell>
          <cell r="DJ185">
            <v>367356.93</v>
          </cell>
          <cell r="DZ185">
            <v>719256.75</v>
          </cell>
          <cell r="EB185">
            <v>1477629</v>
          </cell>
          <cell r="EI185">
            <v>285477.28000000003</v>
          </cell>
          <cell r="EN185">
            <v>12000</v>
          </cell>
          <cell r="EP185">
            <v>10220.51</v>
          </cell>
          <cell r="ES185">
            <v>1940677.86</v>
          </cell>
          <cell r="ET185">
            <v>315503307.61000001</v>
          </cell>
          <cell r="EV185" t="str">
            <v>27344</v>
          </cell>
          <cell r="EW185" t="str">
            <v>439</v>
          </cell>
          <cell r="EX185">
            <v>1174355.5900000001</v>
          </cell>
        </row>
        <row r="186">
          <cell r="Q186" t="str">
            <v>27019</v>
          </cell>
          <cell r="R186">
            <v>408623.04</v>
          </cell>
          <cell r="U186">
            <v>41711.199999999997</v>
          </cell>
          <cell r="AJ186">
            <v>20470.45</v>
          </cell>
          <cell r="AL186">
            <v>7089.44</v>
          </cell>
          <cell r="AM186">
            <v>131.41999999999999</v>
          </cell>
          <cell r="AN186">
            <v>38.520000000000003</v>
          </cell>
          <cell r="AO186">
            <v>283.64</v>
          </cell>
          <cell r="AP186">
            <v>14382.99</v>
          </cell>
          <cell r="AR186">
            <v>10950.25</v>
          </cell>
          <cell r="AT186">
            <v>900702.97</v>
          </cell>
          <cell r="AU186">
            <v>11706.49</v>
          </cell>
          <cell r="AV186">
            <v>101392.28</v>
          </cell>
          <cell r="AZ186">
            <v>93382.78</v>
          </cell>
          <cell r="BC186">
            <v>10387.370000000001</v>
          </cell>
          <cell r="BH186">
            <v>55143.05</v>
          </cell>
          <cell r="BI186">
            <v>8762.8700000000008</v>
          </cell>
          <cell r="BJ186">
            <v>10074.379999999999</v>
          </cell>
          <cell r="BL186">
            <v>723.15</v>
          </cell>
          <cell r="BM186">
            <v>74634.87</v>
          </cell>
          <cell r="BS186">
            <v>17755.02</v>
          </cell>
          <cell r="BV186">
            <v>568.79999999999995</v>
          </cell>
          <cell r="BW186">
            <v>433.8</v>
          </cell>
          <cell r="BZ186">
            <v>86258</v>
          </cell>
          <cell r="CE186">
            <v>35242.050000000003</v>
          </cell>
          <cell r="CI186">
            <v>9996.57</v>
          </cell>
          <cell r="CU186">
            <v>9639.83</v>
          </cell>
          <cell r="ET186">
            <v>1930485.2300000004</v>
          </cell>
          <cell r="EV186" t="str">
            <v>27400</v>
          </cell>
          <cell r="EW186" t="str">
            <v>439</v>
          </cell>
          <cell r="EX186">
            <v>13312177.960000001</v>
          </cell>
        </row>
        <row r="187">
          <cell r="Q187" t="str">
            <v>27083</v>
          </cell>
          <cell r="R187">
            <v>9471875.9600000009</v>
          </cell>
          <cell r="U187">
            <v>5.72</v>
          </cell>
          <cell r="X187">
            <v>373824.21</v>
          </cell>
          <cell r="Y187">
            <v>135</v>
          </cell>
          <cell r="AA187">
            <v>17840</v>
          </cell>
          <cell r="AB187">
            <v>12305</v>
          </cell>
          <cell r="AC187">
            <v>14927.5</v>
          </cell>
          <cell r="AE187">
            <v>25444.1</v>
          </cell>
          <cell r="AI187">
            <v>184920.8</v>
          </cell>
          <cell r="AJ187">
            <v>1007032.37</v>
          </cell>
          <cell r="AL187">
            <v>90318.25</v>
          </cell>
          <cell r="AN187">
            <v>36544.199999999997</v>
          </cell>
          <cell r="AO187">
            <v>14817.19</v>
          </cell>
          <cell r="AP187">
            <v>99245.83</v>
          </cell>
          <cell r="AQ187">
            <v>3944.88</v>
          </cell>
          <cell r="AR187">
            <v>10484.040000000001</v>
          </cell>
          <cell r="AS187">
            <v>49543.11</v>
          </cell>
          <cell r="AT187">
            <v>24075714.149999999</v>
          </cell>
          <cell r="AU187">
            <v>845334.52</v>
          </cell>
          <cell r="AV187">
            <v>1091250.96</v>
          </cell>
          <cell r="AZ187">
            <v>3217157.28</v>
          </cell>
          <cell r="BC187">
            <v>425483.12</v>
          </cell>
          <cell r="BE187">
            <v>72660.850000000006</v>
          </cell>
          <cell r="BG187">
            <v>98232.67</v>
          </cell>
          <cell r="BH187">
            <v>1885726.92</v>
          </cell>
          <cell r="BI187">
            <v>48894.42</v>
          </cell>
          <cell r="BJ187">
            <v>98373.46</v>
          </cell>
          <cell r="BL187">
            <v>54243.92</v>
          </cell>
          <cell r="BM187">
            <v>1025231.17</v>
          </cell>
          <cell r="BQ187">
            <v>5000</v>
          </cell>
          <cell r="BT187">
            <v>19507.38</v>
          </cell>
          <cell r="BU187">
            <v>12751.92</v>
          </cell>
          <cell r="BV187">
            <v>17725.310000000001</v>
          </cell>
          <cell r="BW187">
            <v>13518.17</v>
          </cell>
          <cell r="BZ187">
            <v>2363547</v>
          </cell>
          <cell r="CE187">
            <v>1117264.97</v>
          </cell>
          <cell r="CF187">
            <v>27130.16</v>
          </cell>
          <cell r="CH187">
            <v>427432</v>
          </cell>
          <cell r="CI187">
            <v>189123.01</v>
          </cell>
          <cell r="CO187">
            <v>29453.03</v>
          </cell>
          <cell r="CT187">
            <v>16857.310000000001</v>
          </cell>
          <cell r="CU187">
            <v>756355.63</v>
          </cell>
          <cell r="CV187">
            <v>60636.81</v>
          </cell>
          <cell r="DE187">
            <v>337487</v>
          </cell>
          <cell r="DH187">
            <v>3095.79</v>
          </cell>
          <cell r="DI187">
            <v>30980.23</v>
          </cell>
          <cell r="DJ187">
            <v>81475.81</v>
          </cell>
          <cell r="DZ187">
            <v>113435.53</v>
          </cell>
          <cell r="EB187">
            <v>79120.5</v>
          </cell>
          <cell r="EG187">
            <v>17242</v>
          </cell>
          <cell r="EI187">
            <v>2457.41</v>
          </cell>
          <cell r="EL187">
            <v>22703.18</v>
          </cell>
          <cell r="EP187">
            <v>18206.599999999999</v>
          </cell>
          <cell r="ET187">
            <v>50114018.350000024</v>
          </cell>
          <cell r="EV187" t="str">
            <v>27401</v>
          </cell>
          <cell r="EW187" t="str">
            <v>439</v>
          </cell>
          <cell r="EX187">
            <v>5827988.1500000004</v>
          </cell>
        </row>
        <row r="188">
          <cell r="Q188" t="str">
            <v>27320</v>
          </cell>
          <cell r="R188">
            <v>13652043.68</v>
          </cell>
          <cell r="U188">
            <v>4078.87</v>
          </cell>
          <cell r="X188">
            <v>311429.65000000002</v>
          </cell>
          <cell r="AD188">
            <v>394101.93</v>
          </cell>
          <cell r="AE188">
            <v>206151.32</v>
          </cell>
          <cell r="AF188">
            <v>5597.51</v>
          </cell>
          <cell r="AI188">
            <v>1066080.67</v>
          </cell>
          <cell r="AJ188">
            <v>1508379.27</v>
          </cell>
          <cell r="AL188">
            <v>54124.5</v>
          </cell>
          <cell r="AN188">
            <v>184357.04</v>
          </cell>
          <cell r="AO188">
            <v>21998.53</v>
          </cell>
          <cell r="AP188">
            <v>268652.25</v>
          </cell>
          <cell r="AQ188">
            <v>5852.45</v>
          </cell>
          <cell r="AR188">
            <v>340529.6</v>
          </cell>
          <cell r="AS188">
            <v>85238.8</v>
          </cell>
          <cell r="AT188">
            <v>36250386.020000003</v>
          </cell>
          <cell r="AU188">
            <v>1091930.77</v>
          </cell>
          <cell r="AV188">
            <v>552969.52</v>
          </cell>
          <cell r="AX188">
            <v>58.73</v>
          </cell>
          <cell r="AY188">
            <v>206850</v>
          </cell>
          <cell r="AZ188">
            <v>5273664.49</v>
          </cell>
          <cell r="BB188">
            <v>19818.29</v>
          </cell>
          <cell r="BC188">
            <v>577009.5</v>
          </cell>
          <cell r="BE188">
            <v>39174.910000000003</v>
          </cell>
          <cell r="BG188">
            <v>187096.07</v>
          </cell>
          <cell r="BH188">
            <v>2853374.81</v>
          </cell>
          <cell r="BI188">
            <v>73947.38</v>
          </cell>
          <cell r="BJ188">
            <v>136706.49</v>
          </cell>
          <cell r="BL188">
            <v>63404.5</v>
          </cell>
          <cell r="BM188">
            <v>1780178.28</v>
          </cell>
          <cell r="BR188">
            <v>4973.7299999999996</v>
          </cell>
          <cell r="BV188">
            <v>26707.919999999998</v>
          </cell>
          <cell r="BW188">
            <v>20368.73</v>
          </cell>
          <cell r="BZ188">
            <v>3556708</v>
          </cell>
          <cell r="CE188">
            <v>1494363.56</v>
          </cell>
          <cell r="CF188">
            <v>36642</v>
          </cell>
          <cell r="CH188">
            <v>515440.44</v>
          </cell>
          <cell r="CI188">
            <v>368827.04</v>
          </cell>
          <cell r="CO188">
            <v>25771.16</v>
          </cell>
          <cell r="CT188">
            <v>28788.880000000001</v>
          </cell>
          <cell r="CU188">
            <v>1026129.44</v>
          </cell>
          <cell r="DJ188">
            <v>46239.74</v>
          </cell>
          <cell r="DZ188">
            <v>164142.26</v>
          </cell>
          <cell r="EA188">
            <v>120291.26</v>
          </cell>
          <cell r="EB188">
            <v>79578.23</v>
          </cell>
          <cell r="EH188">
            <v>83231.8</v>
          </cell>
          <cell r="EI188">
            <v>15086.32</v>
          </cell>
          <cell r="EN188">
            <v>71216.850000000006</v>
          </cell>
          <cell r="ES188">
            <v>199650</v>
          </cell>
          <cell r="ET188">
            <v>75099343.190000013</v>
          </cell>
          <cell r="EV188" t="str">
            <v>27402</v>
          </cell>
          <cell r="EW188" t="str">
            <v>439</v>
          </cell>
          <cell r="EX188">
            <v>4206876.3600000003</v>
          </cell>
        </row>
        <row r="189">
          <cell r="Q189" t="str">
            <v>27343</v>
          </cell>
          <cell r="R189">
            <v>3381125.77</v>
          </cell>
          <cell r="U189">
            <v>504.84</v>
          </cell>
          <cell r="X189">
            <v>19920</v>
          </cell>
          <cell r="AE189">
            <v>43731.49</v>
          </cell>
          <cell r="AJ189">
            <v>244558.54</v>
          </cell>
          <cell r="AL189">
            <v>7130.98</v>
          </cell>
          <cell r="AN189">
            <v>20439.16</v>
          </cell>
          <cell r="AO189">
            <v>763.9</v>
          </cell>
          <cell r="AP189">
            <v>36886.39</v>
          </cell>
          <cell r="AQ189">
            <v>6558.45</v>
          </cell>
          <cell r="AR189">
            <v>4150.26</v>
          </cell>
          <cell r="AS189">
            <v>13101.75</v>
          </cell>
          <cell r="AT189">
            <v>5899309.2300000004</v>
          </cell>
          <cell r="AU189">
            <v>125256.78</v>
          </cell>
          <cell r="AY189">
            <v>920</v>
          </cell>
          <cell r="AZ189">
            <v>653710.93000000005</v>
          </cell>
          <cell r="BC189">
            <v>35320.03</v>
          </cell>
          <cell r="BE189">
            <v>76830</v>
          </cell>
          <cell r="BG189">
            <v>8139.33</v>
          </cell>
          <cell r="BH189">
            <v>425084.28</v>
          </cell>
          <cell r="BI189">
            <v>11292.5</v>
          </cell>
          <cell r="BJ189">
            <v>23058.33</v>
          </cell>
          <cell r="BL189">
            <v>4951.97</v>
          </cell>
          <cell r="BM189">
            <v>290573.86</v>
          </cell>
          <cell r="BN189">
            <v>10880.29</v>
          </cell>
          <cell r="BV189">
            <v>4125.04</v>
          </cell>
          <cell r="BW189">
            <v>3145.95</v>
          </cell>
          <cell r="BX189">
            <v>115</v>
          </cell>
          <cell r="BZ189">
            <v>570942</v>
          </cell>
          <cell r="CE189">
            <v>326397</v>
          </cell>
          <cell r="CH189">
            <v>64586.31</v>
          </cell>
          <cell r="CI189">
            <v>32437.17</v>
          </cell>
          <cell r="CU189">
            <v>56995.55</v>
          </cell>
          <cell r="DH189">
            <v>314.19</v>
          </cell>
          <cell r="DJ189">
            <v>2860.82</v>
          </cell>
          <cell r="DZ189">
            <v>19310.62</v>
          </cell>
          <cell r="EN189">
            <v>81040.160000000003</v>
          </cell>
          <cell r="EP189">
            <v>442.15</v>
          </cell>
          <cell r="ET189">
            <v>12506911.019999998</v>
          </cell>
          <cell r="EV189" t="str">
            <v>27403</v>
          </cell>
          <cell r="EW189" t="str">
            <v>439</v>
          </cell>
          <cell r="EX189">
            <v>18857761.07</v>
          </cell>
        </row>
        <row r="190">
          <cell r="Q190" t="str">
            <v>27344</v>
          </cell>
          <cell r="R190">
            <v>3147197.33</v>
          </cell>
          <cell r="U190">
            <v>7660.9</v>
          </cell>
          <cell r="X190">
            <v>74135</v>
          </cell>
          <cell r="AA190">
            <v>37545</v>
          </cell>
          <cell r="AB190">
            <v>2680</v>
          </cell>
          <cell r="AE190">
            <v>56001.61</v>
          </cell>
          <cell r="AI190">
            <v>305.52999999999997</v>
          </cell>
          <cell r="AJ190">
            <v>310925.46000000002</v>
          </cell>
          <cell r="AK190">
            <v>15703.85</v>
          </cell>
          <cell r="AL190">
            <v>8536.35</v>
          </cell>
          <cell r="AN190">
            <v>1312.44</v>
          </cell>
          <cell r="AO190">
            <v>4490.78</v>
          </cell>
          <cell r="AP190">
            <v>45098.5</v>
          </cell>
          <cell r="AQ190">
            <v>1145.55</v>
          </cell>
          <cell r="AR190">
            <v>22172.66</v>
          </cell>
          <cell r="AS190">
            <v>13277.26</v>
          </cell>
          <cell r="AT190">
            <v>8918844.0399999991</v>
          </cell>
          <cell r="AU190">
            <v>369773.91</v>
          </cell>
          <cell r="AV190">
            <v>406574.88</v>
          </cell>
          <cell r="AY190">
            <v>8100</v>
          </cell>
          <cell r="AZ190">
            <v>1339507.71</v>
          </cell>
          <cell r="BC190">
            <v>124289.54</v>
          </cell>
          <cell r="BE190">
            <v>58926.23</v>
          </cell>
          <cell r="BG190">
            <v>24526.51</v>
          </cell>
          <cell r="BH190">
            <v>737245.98</v>
          </cell>
          <cell r="BI190">
            <v>20421.009999999998</v>
          </cell>
          <cell r="BJ190">
            <v>41238.49</v>
          </cell>
          <cell r="BL190">
            <v>13621.65</v>
          </cell>
          <cell r="BM190">
            <v>516227.96</v>
          </cell>
          <cell r="BN190">
            <v>28452</v>
          </cell>
          <cell r="BV190">
            <v>7313.03</v>
          </cell>
          <cell r="BW190">
            <v>5577.26</v>
          </cell>
          <cell r="BX190">
            <v>1179641.77</v>
          </cell>
          <cell r="BZ190">
            <v>974986</v>
          </cell>
          <cell r="CD190">
            <v>20451.57</v>
          </cell>
          <cell r="CE190">
            <v>452319.57</v>
          </cell>
          <cell r="CF190">
            <v>8111</v>
          </cell>
          <cell r="CH190">
            <v>130028.19</v>
          </cell>
          <cell r="CI190">
            <v>68350.31</v>
          </cell>
          <cell r="CU190">
            <v>236111.95</v>
          </cell>
          <cell r="EA190">
            <v>774</v>
          </cell>
          <cell r="EI190">
            <v>95339.18</v>
          </cell>
          <cell r="EL190">
            <v>1250</v>
          </cell>
          <cell r="ET190">
            <v>19536191.959999997</v>
          </cell>
          <cell r="EV190" t="str">
            <v>27404</v>
          </cell>
          <cell r="EW190" t="str">
            <v>439</v>
          </cell>
          <cell r="EX190">
            <v>4907771.58</v>
          </cell>
        </row>
        <row r="191">
          <cell r="Q191" t="str">
            <v>27400</v>
          </cell>
          <cell r="R191">
            <v>18278399.129999999</v>
          </cell>
          <cell r="U191">
            <v>3761.74</v>
          </cell>
          <cell r="X191">
            <v>135720.56</v>
          </cell>
          <cell r="Y191">
            <v>5694</v>
          </cell>
          <cell r="AB191">
            <v>5875</v>
          </cell>
          <cell r="AE191">
            <v>246617.37</v>
          </cell>
          <cell r="AI191">
            <v>115528.74</v>
          </cell>
          <cell r="AJ191">
            <v>901163.62</v>
          </cell>
          <cell r="AL191">
            <v>154657.44</v>
          </cell>
          <cell r="AN191">
            <v>487813.65</v>
          </cell>
          <cell r="AO191">
            <v>16976.97</v>
          </cell>
          <cell r="AP191">
            <v>150917.53</v>
          </cell>
          <cell r="AQ191">
            <v>37408.61</v>
          </cell>
          <cell r="AR191">
            <v>277620.03999999998</v>
          </cell>
          <cell r="AS191">
            <v>23773.87</v>
          </cell>
          <cell r="AT191">
            <v>51913665.5</v>
          </cell>
          <cell r="AU191">
            <v>1947479.5</v>
          </cell>
          <cell r="AV191">
            <v>4510109.84</v>
          </cell>
          <cell r="AZ191">
            <v>7827131.0499999998</v>
          </cell>
          <cell r="BA191">
            <v>2200049.46</v>
          </cell>
          <cell r="BC191">
            <v>2756335.77</v>
          </cell>
          <cell r="BD191">
            <v>75602.06</v>
          </cell>
          <cell r="BE191">
            <v>570739.26</v>
          </cell>
          <cell r="BG191">
            <v>1023520.75</v>
          </cell>
          <cell r="BH191">
            <v>3956607.18</v>
          </cell>
          <cell r="BI191">
            <v>103119.54</v>
          </cell>
          <cell r="BJ191">
            <v>200162.91</v>
          </cell>
          <cell r="BL191">
            <v>213796.43</v>
          </cell>
          <cell r="BM191">
            <v>3382769.16</v>
          </cell>
          <cell r="BN191">
            <v>1687164.56</v>
          </cell>
          <cell r="BT191">
            <v>10595704.460000001</v>
          </cell>
          <cell r="BU191">
            <v>670906.26</v>
          </cell>
          <cell r="BV191">
            <v>38408.74</v>
          </cell>
          <cell r="BW191">
            <v>29292.34</v>
          </cell>
          <cell r="BZ191">
            <v>4968525</v>
          </cell>
          <cell r="CE191">
            <v>2808318.61</v>
          </cell>
          <cell r="CF191">
            <v>173614</v>
          </cell>
          <cell r="CH191">
            <v>2967530.55</v>
          </cell>
          <cell r="CI191">
            <v>1019299.74</v>
          </cell>
          <cell r="CK191">
            <v>874199.68</v>
          </cell>
          <cell r="CL191">
            <v>85510.04</v>
          </cell>
          <cell r="CO191">
            <v>192767.1</v>
          </cell>
          <cell r="CT191">
            <v>45585.32</v>
          </cell>
          <cell r="CU191">
            <v>3404228.27</v>
          </cell>
          <cell r="CV191">
            <v>723446.15</v>
          </cell>
          <cell r="DE191">
            <v>59544</v>
          </cell>
          <cell r="DH191">
            <v>23012.52</v>
          </cell>
          <cell r="DI191">
            <v>222567.14</v>
          </cell>
          <cell r="DJ191">
            <v>134682.45000000001</v>
          </cell>
          <cell r="DP191">
            <v>775478.62</v>
          </cell>
          <cell r="DZ191">
            <v>279370.75</v>
          </cell>
          <cell r="EB191">
            <v>258273.1</v>
          </cell>
          <cell r="EE191">
            <v>20733.78</v>
          </cell>
          <cell r="EI191">
            <v>348874.44</v>
          </cell>
          <cell r="EP191">
            <v>4246.74</v>
          </cell>
          <cell r="ET191">
            <v>133934301.04000001</v>
          </cell>
          <cell r="EV191" t="str">
            <v>27416</v>
          </cell>
          <cell r="EW191" t="str">
            <v>439</v>
          </cell>
          <cell r="EX191">
            <v>2057584.01</v>
          </cell>
        </row>
        <row r="192">
          <cell r="Q192" t="str">
            <v>27401</v>
          </cell>
          <cell r="R192">
            <v>14973970.08</v>
          </cell>
          <cell r="U192">
            <v>4017.24</v>
          </cell>
          <cell r="X192">
            <v>199950.75</v>
          </cell>
          <cell r="AA192">
            <v>61660</v>
          </cell>
          <cell r="AB192">
            <v>16500</v>
          </cell>
          <cell r="AE192">
            <v>241638.67</v>
          </cell>
          <cell r="AF192">
            <v>11741.03</v>
          </cell>
          <cell r="AI192">
            <v>112030.14</v>
          </cell>
          <cell r="AJ192">
            <v>1138067.8600000001</v>
          </cell>
          <cell r="AK192">
            <v>22688.639999999999</v>
          </cell>
          <cell r="AL192">
            <v>78651.759999999995</v>
          </cell>
          <cell r="AN192">
            <v>111202</v>
          </cell>
          <cell r="AO192">
            <v>11476.7</v>
          </cell>
          <cell r="AP192">
            <v>307286.94</v>
          </cell>
          <cell r="AQ192">
            <v>234548.76</v>
          </cell>
          <cell r="AR192">
            <v>337036.14</v>
          </cell>
          <cell r="AS192">
            <v>279210.05</v>
          </cell>
          <cell r="AT192">
            <v>42632936.409999996</v>
          </cell>
          <cell r="AU192">
            <v>1221441.56</v>
          </cell>
          <cell r="AZ192">
            <v>6019362.9900000002</v>
          </cell>
          <cell r="BC192">
            <v>509563.55</v>
          </cell>
          <cell r="BE192">
            <v>414744.34</v>
          </cell>
          <cell r="BG192">
            <v>58440.39</v>
          </cell>
          <cell r="BH192">
            <v>3221267.01</v>
          </cell>
          <cell r="BI192">
            <v>83992.18</v>
          </cell>
          <cell r="BJ192">
            <v>181348.6</v>
          </cell>
          <cell r="BL192">
            <v>54554.239999999998</v>
          </cell>
          <cell r="BM192">
            <v>2940535.21</v>
          </cell>
          <cell r="BN192">
            <v>364588</v>
          </cell>
          <cell r="BV192">
            <v>30097.11</v>
          </cell>
          <cell r="BW192">
            <v>22953.49</v>
          </cell>
          <cell r="BZ192">
            <v>4153281</v>
          </cell>
          <cell r="CE192">
            <v>2061681</v>
          </cell>
          <cell r="CF192">
            <v>55221</v>
          </cell>
          <cell r="CH192">
            <v>677598.61</v>
          </cell>
          <cell r="CI192">
            <v>255914.93</v>
          </cell>
          <cell r="CO192">
            <v>3524</v>
          </cell>
          <cell r="CU192">
            <v>843915.59</v>
          </cell>
          <cell r="DH192">
            <v>41438.01</v>
          </cell>
          <cell r="DJ192">
            <v>73895.66</v>
          </cell>
          <cell r="DR192">
            <v>8505.99</v>
          </cell>
          <cell r="DZ192">
            <v>128813.21</v>
          </cell>
          <cell r="EB192">
            <v>43711.199999999997</v>
          </cell>
          <cell r="EI192">
            <v>100457.46</v>
          </cell>
          <cell r="ET192">
            <v>84345459.499999985</v>
          </cell>
          <cell r="EV192" t="str">
            <v>27417</v>
          </cell>
          <cell r="EW192" t="str">
            <v>439</v>
          </cell>
          <cell r="EX192">
            <v>2763196.98</v>
          </cell>
        </row>
        <row r="193">
          <cell r="Q193" t="str">
            <v>27402</v>
          </cell>
          <cell r="R193">
            <v>11364305.73</v>
          </cell>
          <cell r="U193">
            <v>26.12</v>
          </cell>
          <cell r="X193">
            <v>40376.870000000003</v>
          </cell>
          <cell r="AB193">
            <v>2410</v>
          </cell>
          <cell r="AE193">
            <v>97806.49</v>
          </cell>
          <cell r="AI193">
            <v>60767.66</v>
          </cell>
          <cell r="AJ193">
            <v>815112.64</v>
          </cell>
          <cell r="AL193">
            <v>31269.75</v>
          </cell>
          <cell r="AN193">
            <v>139679.62</v>
          </cell>
          <cell r="AO193">
            <v>12806.23</v>
          </cell>
          <cell r="AP193">
            <v>3965.5</v>
          </cell>
          <cell r="AQ193">
            <v>80281.710000000006</v>
          </cell>
          <cell r="AR193">
            <v>104131.57</v>
          </cell>
          <cell r="AS193">
            <v>1525.94</v>
          </cell>
          <cell r="AT193">
            <v>33020506.5</v>
          </cell>
          <cell r="AU193">
            <v>1171458.5900000001</v>
          </cell>
          <cell r="AV193">
            <v>2654535.04</v>
          </cell>
          <cell r="AZ193">
            <v>4518915.8099999996</v>
          </cell>
          <cell r="BB193">
            <v>34442.85</v>
          </cell>
          <cell r="BC193">
            <v>1351067.24</v>
          </cell>
          <cell r="BE193">
            <v>872584.24</v>
          </cell>
          <cell r="BG193">
            <v>465642.03</v>
          </cell>
          <cell r="BH193">
            <v>2600780.29</v>
          </cell>
          <cell r="BI193">
            <v>67655.58</v>
          </cell>
          <cell r="BJ193">
            <v>130684.43</v>
          </cell>
          <cell r="BL193">
            <v>105704.72</v>
          </cell>
          <cell r="BM193">
            <v>1910849.23</v>
          </cell>
          <cell r="BS193">
            <v>56096.959999999999</v>
          </cell>
          <cell r="BT193">
            <v>17315.96</v>
          </cell>
          <cell r="BU193">
            <v>14565.98</v>
          </cell>
          <cell r="BV193">
            <v>24566.76</v>
          </cell>
          <cell r="BW193">
            <v>18735.79</v>
          </cell>
          <cell r="BY193">
            <v>11142.2</v>
          </cell>
          <cell r="BZ193">
            <v>3198420</v>
          </cell>
          <cell r="CD193">
            <v>70222.880000000005</v>
          </cell>
          <cell r="CE193">
            <v>1585111.97</v>
          </cell>
          <cell r="CF193">
            <v>69542.64</v>
          </cell>
          <cell r="CH193">
            <v>1866801.27</v>
          </cell>
          <cell r="CI193">
            <v>406421.84</v>
          </cell>
          <cell r="CO193">
            <v>81262</v>
          </cell>
          <cell r="CT193">
            <v>48577.55</v>
          </cell>
          <cell r="CU193">
            <v>2073400.98</v>
          </cell>
          <cell r="DB193">
            <v>905375.91</v>
          </cell>
          <cell r="DH193">
            <v>240357.73</v>
          </cell>
          <cell r="DI193">
            <v>352045.78</v>
          </cell>
          <cell r="DZ193">
            <v>168724.19</v>
          </cell>
          <cell r="EA193">
            <v>101168.49</v>
          </cell>
          <cell r="EB193">
            <v>100573.97</v>
          </cell>
          <cell r="ET193">
            <v>73069723.230000004</v>
          </cell>
          <cell r="EV193" t="str">
            <v>28010</v>
          </cell>
          <cell r="EW193" t="str">
            <v>439</v>
          </cell>
          <cell r="EX193">
            <v>551750.68000000005</v>
          </cell>
        </row>
        <row r="194">
          <cell r="Q194" t="str">
            <v>27403</v>
          </cell>
          <cell r="R194">
            <v>23832545.309999999</v>
          </cell>
          <cell r="U194">
            <v>23356.32</v>
          </cell>
          <cell r="X194">
            <v>357214.52</v>
          </cell>
          <cell r="AB194">
            <v>64378.8</v>
          </cell>
          <cell r="AE194">
            <v>164625.28</v>
          </cell>
          <cell r="AF194">
            <v>18342.25</v>
          </cell>
          <cell r="AI194">
            <v>65094.51</v>
          </cell>
          <cell r="AJ194">
            <v>2546281.08</v>
          </cell>
          <cell r="AL194">
            <v>291000.34999999998</v>
          </cell>
          <cell r="AN194">
            <v>107686.72</v>
          </cell>
          <cell r="AO194">
            <v>52211.31</v>
          </cell>
          <cell r="AP194">
            <v>131396.20000000001</v>
          </cell>
          <cell r="AQ194">
            <v>461564.03</v>
          </cell>
          <cell r="AR194">
            <v>232909.89</v>
          </cell>
          <cell r="AS194">
            <v>127374.85</v>
          </cell>
          <cell r="AT194">
            <v>79457973.730000004</v>
          </cell>
          <cell r="AU194">
            <v>2462579.98</v>
          </cell>
          <cell r="AV194">
            <v>5139796.96</v>
          </cell>
          <cell r="AY194">
            <v>2878.82</v>
          </cell>
          <cell r="AZ194">
            <v>11854439</v>
          </cell>
          <cell r="BB194">
            <v>43206.89</v>
          </cell>
          <cell r="BC194">
            <v>1825758.1</v>
          </cell>
          <cell r="BE194">
            <v>364951.39</v>
          </cell>
          <cell r="BG194">
            <v>232423.09</v>
          </cell>
          <cell r="BH194">
            <v>6142383.9000000004</v>
          </cell>
          <cell r="BI194">
            <v>160973.14000000001</v>
          </cell>
          <cell r="BJ194">
            <v>287896.78000000003</v>
          </cell>
          <cell r="BL194">
            <v>189616.05</v>
          </cell>
          <cell r="BM194">
            <v>5488542.9900000002</v>
          </cell>
          <cell r="BN194">
            <v>946504.37</v>
          </cell>
          <cell r="BS194">
            <v>52993.56</v>
          </cell>
          <cell r="BT194">
            <v>97249.36</v>
          </cell>
          <cell r="BU194">
            <v>53760.28</v>
          </cell>
          <cell r="BV194">
            <v>58679.24</v>
          </cell>
          <cell r="BW194">
            <v>44751.6</v>
          </cell>
          <cell r="BX194">
            <v>9543.7199999999993</v>
          </cell>
          <cell r="BZ194">
            <v>7753841</v>
          </cell>
          <cell r="CA194">
            <v>36249.26</v>
          </cell>
          <cell r="CE194">
            <v>3782158</v>
          </cell>
          <cell r="CF194">
            <v>115187.56</v>
          </cell>
          <cell r="CH194">
            <v>2276410.77</v>
          </cell>
          <cell r="CI194">
            <v>281350.11</v>
          </cell>
          <cell r="CO194">
            <v>41628</v>
          </cell>
          <cell r="CT194">
            <v>21504.14</v>
          </cell>
          <cell r="CU194">
            <v>3014497.33</v>
          </cell>
          <cell r="CV194">
            <v>532819.85</v>
          </cell>
          <cell r="DI194">
            <v>34563.22</v>
          </cell>
          <cell r="DJ194">
            <v>260824.11</v>
          </cell>
          <cell r="DP194">
            <v>194163.71</v>
          </cell>
          <cell r="DZ194">
            <v>376152.93</v>
          </cell>
          <cell r="EI194">
            <v>172835.56</v>
          </cell>
          <cell r="EP194">
            <v>5810.57</v>
          </cell>
          <cell r="ET194">
            <v>162292880.49000007</v>
          </cell>
          <cell r="EV194" t="str">
            <v>28137</v>
          </cell>
          <cell r="EW194" t="str">
            <v>439</v>
          </cell>
          <cell r="EX194">
            <v>465273.69</v>
          </cell>
        </row>
        <row r="195">
          <cell r="Q195" t="str">
            <v>27404</v>
          </cell>
          <cell r="R195">
            <v>3129958.69</v>
          </cell>
          <cell r="T195">
            <v>7000</v>
          </cell>
          <cell r="U195">
            <v>83541.42</v>
          </cell>
          <cell r="X195">
            <v>11898.43</v>
          </cell>
          <cell r="AA195">
            <v>41110</v>
          </cell>
          <cell r="AB195">
            <v>5180</v>
          </cell>
          <cell r="AE195">
            <v>6235.94</v>
          </cell>
          <cell r="AI195">
            <v>1312.5</v>
          </cell>
          <cell r="AJ195">
            <v>310397.36</v>
          </cell>
          <cell r="AK195">
            <v>9702.2800000000007</v>
          </cell>
          <cell r="AL195">
            <v>56723.3</v>
          </cell>
          <cell r="AN195">
            <v>9274.15</v>
          </cell>
          <cell r="AO195">
            <v>2389.4499999999998</v>
          </cell>
          <cell r="AP195">
            <v>4104.2</v>
          </cell>
          <cell r="AQ195">
            <v>100060</v>
          </cell>
          <cell r="AR195">
            <v>11928.1</v>
          </cell>
          <cell r="AS195">
            <v>16784.45</v>
          </cell>
          <cell r="AT195">
            <v>8621359.7300000004</v>
          </cell>
          <cell r="AU195">
            <v>323984.89</v>
          </cell>
          <cell r="AV195">
            <v>321948.64</v>
          </cell>
          <cell r="AW195">
            <v>415661.34</v>
          </cell>
          <cell r="AZ195">
            <v>1167009.8899999999</v>
          </cell>
          <cell r="BC195">
            <v>157950.42000000001</v>
          </cell>
          <cell r="BE195">
            <v>16501.88</v>
          </cell>
          <cell r="BG195">
            <v>11413.15</v>
          </cell>
          <cell r="BH195">
            <v>721641.3</v>
          </cell>
          <cell r="BI195">
            <v>18449.75</v>
          </cell>
          <cell r="BJ195">
            <v>40405.21</v>
          </cell>
          <cell r="BL195">
            <v>16203.47</v>
          </cell>
          <cell r="BM195">
            <v>990079.49</v>
          </cell>
          <cell r="BV195">
            <v>6564.56</v>
          </cell>
          <cell r="BW195">
            <v>5006.4399999999996</v>
          </cell>
          <cell r="BZ195">
            <v>890650</v>
          </cell>
          <cell r="CD195">
            <v>38409.910000000003</v>
          </cell>
          <cell r="CE195">
            <v>423180</v>
          </cell>
          <cell r="CF195">
            <v>10100</v>
          </cell>
          <cell r="CH195">
            <v>207287.2</v>
          </cell>
          <cell r="CI195">
            <v>74642</v>
          </cell>
          <cell r="CU195">
            <v>271098.46999999997</v>
          </cell>
          <cell r="DH195">
            <v>3698.41</v>
          </cell>
          <cell r="DZ195">
            <v>20562.57</v>
          </cell>
          <cell r="ET195">
            <v>18581408.990000006</v>
          </cell>
          <cell r="EV195" t="str">
            <v>28144</v>
          </cell>
          <cell r="EW195" t="str">
            <v>439</v>
          </cell>
          <cell r="EX195">
            <v>265238.46000000002</v>
          </cell>
        </row>
        <row r="196">
          <cell r="Q196" t="str">
            <v>27416</v>
          </cell>
          <cell r="R196">
            <v>6608558.9000000004</v>
          </cell>
          <cell r="U196">
            <v>80526.559999999998</v>
          </cell>
          <cell r="X196">
            <v>179717.15</v>
          </cell>
          <cell r="AB196">
            <v>12425</v>
          </cell>
          <cell r="AD196">
            <v>102017.36</v>
          </cell>
          <cell r="AE196">
            <v>92959.63</v>
          </cell>
          <cell r="AF196">
            <v>7637.08</v>
          </cell>
          <cell r="AI196">
            <v>273197.37</v>
          </cell>
          <cell r="AJ196">
            <v>716759.35</v>
          </cell>
          <cell r="AL196">
            <v>15913.14</v>
          </cell>
          <cell r="AN196">
            <v>48308.61</v>
          </cell>
          <cell r="AO196">
            <v>5598.64</v>
          </cell>
          <cell r="AP196">
            <v>21035</v>
          </cell>
          <cell r="AQ196">
            <v>19121.990000000002</v>
          </cell>
          <cell r="AR196">
            <v>1071.95</v>
          </cell>
          <cell r="AS196">
            <v>2936.52</v>
          </cell>
          <cell r="AT196">
            <v>19390249.100000001</v>
          </cell>
          <cell r="AU196">
            <v>671914.46</v>
          </cell>
          <cell r="AV196">
            <v>803866.64</v>
          </cell>
          <cell r="AZ196">
            <v>2777047.87</v>
          </cell>
          <cell r="BA196">
            <v>118873.05</v>
          </cell>
          <cell r="BC196">
            <v>268653.93</v>
          </cell>
          <cell r="BE196">
            <v>178210.1</v>
          </cell>
          <cell r="BG196">
            <v>30640.06</v>
          </cell>
          <cell r="BH196">
            <v>1530981.92</v>
          </cell>
          <cell r="BI196">
            <v>39017.07</v>
          </cell>
          <cell r="BJ196">
            <v>88617.71</v>
          </cell>
          <cell r="BL196">
            <v>24630.6</v>
          </cell>
          <cell r="BM196">
            <v>1216164.8799999999</v>
          </cell>
          <cell r="BV196">
            <v>13992.03</v>
          </cell>
          <cell r="BW196">
            <v>10670.99</v>
          </cell>
          <cell r="BZ196">
            <v>1898904</v>
          </cell>
          <cell r="CE196">
            <v>926671.53</v>
          </cell>
          <cell r="CF196">
            <v>25782</v>
          </cell>
          <cell r="CH196">
            <v>372934.14</v>
          </cell>
          <cell r="CI196">
            <v>138880.82999999999</v>
          </cell>
          <cell r="CU196">
            <v>445133.38</v>
          </cell>
          <cell r="DE196">
            <v>49242</v>
          </cell>
          <cell r="DH196">
            <v>60652.14</v>
          </cell>
          <cell r="DJ196">
            <v>36212.199999999997</v>
          </cell>
          <cell r="DZ196">
            <v>76432.12</v>
          </cell>
          <cell r="EA196">
            <v>311196.48</v>
          </cell>
          <cell r="EB196">
            <v>155326.87</v>
          </cell>
          <cell r="EF196">
            <v>17227.400000000001</v>
          </cell>
          <cell r="EH196">
            <v>136875.20000000001</v>
          </cell>
          <cell r="EI196">
            <v>18232.37</v>
          </cell>
          <cell r="EK196">
            <v>24751.56</v>
          </cell>
          <cell r="EM196">
            <v>15945.4</v>
          </cell>
          <cell r="EN196">
            <v>27585.98</v>
          </cell>
          <cell r="EP196">
            <v>3020.15</v>
          </cell>
          <cell r="ES196">
            <v>37020</v>
          </cell>
          <cell r="ET196">
            <v>40129340.410000004</v>
          </cell>
          <cell r="EV196" t="str">
            <v>28149</v>
          </cell>
          <cell r="EW196" t="str">
            <v>439</v>
          </cell>
          <cell r="EX196">
            <v>558963.38</v>
          </cell>
        </row>
        <row r="197">
          <cell r="Q197" t="str">
            <v>27417</v>
          </cell>
          <cell r="R197">
            <v>5991754.8300000001</v>
          </cell>
          <cell r="U197">
            <v>6.48</v>
          </cell>
          <cell r="X197">
            <v>187381.47</v>
          </cell>
          <cell r="AA197">
            <v>31850.5</v>
          </cell>
          <cell r="AB197">
            <v>5795</v>
          </cell>
          <cell r="AE197">
            <v>12879.23</v>
          </cell>
          <cell r="AF197">
            <v>7811.45</v>
          </cell>
          <cell r="AI197">
            <v>20893.63</v>
          </cell>
          <cell r="AJ197">
            <v>528935.04</v>
          </cell>
          <cell r="AK197">
            <v>23275.75</v>
          </cell>
          <cell r="AL197">
            <v>39433.040000000001</v>
          </cell>
          <cell r="AN197">
            <v>34326.120000000003</v>
          </cell>
          <cell r="AO197">
            <v>4651.0200000000004</v>
          </cell>
          <cell r="AP197">
            <v>69932.479999999996</v>
          </cell>
          <cell r="AR197">
            <v>89565.37</v>
          </cell>
          <cell r="AS197">
            <v>70982.710000000006</v>
          </cell>
          <cell r="AT197">
            <v>16031437.960000001</v>
          </cell>
          <cell r="AU197">
            <v>354515.64</v>
          </cell>
          <cell r="AZ197">
            <v>1655852.25</v>
          </cell>
          <cell r="BC197">
            <v>302798.17</v>
          </cell>
          <cell r="BE197">
            <v>115483.23</v>
          </cell>
          <cell r="BG197">
            <v>302168.09999999998</v>
          </cell>
          <cell r="BH197">
            <v>1189359.04</v>
          </cell>
          <cell r="BI197">
            <v>31609.759999999998</v>
          </cell>
          <cell r="BJ197">
            <v>70841.070000000007</v>
          </cell>
          <cell r="BL197">
            <v>33302.800000000003</v>
          </cell>
          <cell r="BM197">
            <v>870865.5</v>
          </cell>
          <cell r="BV197">
            <v>11437.08</v>
          </cell>
          <cell r="BW197">
            <v>8722.4599999999991</v>
          </cell>
          <cell r="BZ197">
            <v>1551215</v>
          </cell>
          <cell r="CE197">
            <v>852226</v>
          </cell>
          <cell r="CF197">
            <v>19513</v>
          </cell>
          <cell r="CH197">
            <v>365804.3</v>
          </cell>
          <cell r="CI197">
            <v>95812.22</v>
          </cell>
          <cell r="CO197">
            <v>61792.160000000003</v>
          </cell>
          <cell r="CU197">
            <v>548371.56000000006</v>
          </cell>
          <cell r="DD197">
            <v>3413</v>
          </cell>
          <cell r="DE197">
            <v>25961</v>
          </cell>
          <cell r="DH197">
            <v>8498.06</v>
          </cell>
          <cell r="DI197">
            <v>146277.38</v>
          </cell>
          <cell r="DJ197">
            <v>32496.9</v>
          </cell>
          <cell r="DN197">
            <v>7938</v>
          </cell>
          <cell r="DQ197">
            <v>5000</v>
          </cell>
          <cell r="DZ197">
            <v>72168.03</v>
          </cell>
          <cell r="EI197">
            <v>20000</v>
          </cell>
          <cell r="EP197">
            <v>905</v>
          </cell>
          <cell r="ES197">
            <v>103526.39999999999</v>
          </cell>
          <cell r="ET197">
            <v>32018785.190000001</v>
          </cell>
          <cell r="EV197" t="str">
            <v>29011</v>
          </cell>
          <cell r="EW197" t="str">
            <v>439</v>
          </cell>
          <cell r="EX197">
            <v>1228111.6599999999</v>
          </cell>
        </row>
        <row r="198">
          <cell r="Q198" t="str">
            <v>28010</v>
          </cell>
          <cell r="X198">
            <v>3558.25</v>
          </cell>
          <cell r="AL198">
            <v>7661.81</v>
          </cell>
          <cell r="AN198">
            <v>4700</v>
          </cell>
          <cell r="AR198">
            <v>1005.8</v>
          </cell>
          <cell r="AT198">
            <v>257356.5</v>
          </cell>
          <cell r="AU198">
            <v>6082.06</v>
          </cell>
          <cell r="AZ198">
            <v>6231.13</v>
          </cell>
          <cell r="BH198">
            <v>4316.7299999999996</v>
          </cell>
          <cell r="BJ198">
            <v>8767.99</v>
          </cell>
          <cell r="BN198">
            <v>1170</v>
          </cell>
          <cell r="BZ198">
            <v>24800</v>
          </cell>
          <cell r="CV198">
            <v>9761.98</v>
          </cell>
          <cell r="ET198">
            <v>335412.24999999994</v>
          </cell>
          <cell r="EV198" t="str">
            <v>29100</v>
          </cell>
          <cell r="EW198" t="str">
            <v>439</v>
          </cell>
          <cell r="EX198">
            <v>2340581.34</v>
          </cell>
        </row>
        <row r="199">
          <cell r="Q199" t="str">
            <v>28137</v>
          </cell>
          <cell r="R199">
            <v>1047705.79</v>
          </cell>
          <cell r="T199">
            <v>4764.55</v>
          </cell>
          <cell r="U199">
            <v>135.94</v>
          </cell>
          <cell r="X199">
            <v>9532.5499999999993</v>
          </cell>
          <cell r="AE199">
            <v>120</v>
          </cell>
          <cell r="AJ199">
            <v>73556.19</v>
          </cell>
          <cell r="AK199">
            <v>6661.35</v>
          </cell>
          <cell r="AL199">
            <v>7250.17</v>
          </cell>
          <cell r="AN199">
            <v>233427.43</v>
          </cell>
          <cell r="AO199">
            <v>243.19</v>
          </cell>
          <cell r="AP199">
            <v>5139</v>
          </cell>
          <cell r="AQ199">
            <v>9153.68</v>
          </cell>
          <cell r="AR199">
            <v>35086.32</v>
          </cell>
          <cell r="AS199">
            <v>11656.56</v>
          </cell>
          <cell r="AT199">
            <v>2742480.17</v>
          </cell>
          <cell r="AU199">
            <v>56820.53</v>
          </cell>
          <cell r="AZ199">
            <v>335597.21</v>
          </cell>
          <cell r="BC199">
            <v>33834.15</v>
          </cell>
          <cell r="BE199">
            <v>66650.720000000001</v>
          </cell>
          <cell r="BG199">
            <v>8482.99</v>
          </cell>
          <cell r="BH199">
            <v>166406.95000000001</v>
          </cell>
          <cell r="BI199">
            <v>3752.45</v>
          </cell>
          <cell r="BJ199">
            <v>19973.13</v>
          </cell>
          <cell r="BL199">
            <v>4968.08</v>
          </cell>
          <cell r="BM199">
            <v>93017.43</v>
          </cell>
          <cell r="BN199">
            <v>803.05</v>
          </cell>
          <cell r="BZ199">
            <v>261920.44</v>
          </cell>
          <cell r="CE199">
            <v>101396.09</v>
          </cell>
          <cell r="CF199">
            <v>5169.34</v>
          </cell>
          <cell r="CH199">
            <v>141558.63</v>
          </cell>
          <cell r="CI199">
            <v>27342</v>
          </cell>
          <cell r="CU199">
            <v>45979.46</v>
          </cell>
          <cell r="CY199">
            <v>656.94</v>
          </cell>
          <cell r="DH199">
            <v>123780.13</v>
          </cell>
          <cell r="DJ199">
            <v>15187.06</v>
          </cell>
          <cell r="DN199">
            <v>1342</v>
          </cell>
          <cell r="DZ199">
            <v>6881.01</v>
          </cell>
          <cell r="EB199">
            <v>36013.24</v>
          </cell>
          <cell r="EG199">
            <v>3208.5</v>
          </cell>
          <cell r="EI199">
            <v>2106.87</v>
          </cell>
          <cell r="ET199">
            <v>5749761.29</v>
          </cell>
          <cell r="EV199" t="str">
            <v>29101</v>
          </cell>
          <cell r="EW199" t="str">
            <v>439</v>
          </cell>
          <cell r="EX199">
            <v>3159777.04</v>
          </cell>
        </row>
        <row r="200">
          <cell r="Q200" t="str">
            <v>28144</v>
          </cell>
          <cell r="R200">
            <v>668896.81999999995</v>
          </cell>
          <cell r="U200">
            <v>28.32</v>
          </cell>
          <cell r="AE200">
            <v>103.25</v>
          </cell>
          <cell r="AJ200">
            <v>44231.86</v>
          </cell>
          <cell r="AK200">
            <v>75</v>
          </cell>
          <cell r="AL200">
            <v>6803.81</v>
          </cell>
          <cell r="AN200">
            <v>96014.79</v>
          </cell>
          <cell r="AP200">
            <v>305</v>
          </cell>
          <cell r="AR200">
            <v>82195.95</v>
          </cell>
          <cell r="AS200">
            <v>6201.46</v>
          </cell>
          <cell r="AT200">
            <v>1765157.75</v>
          </cell>
          <cell r="AU200">
            <v>17484.8</v>
          </cell>
          <cell r="AZ200">
            <v>143635.41</v>
          </cell>
          <cell r="BC200">
            <v>26010.37</v>
          </cell>
          <cell r="BE200">
            <v>118421</v>
          </cell>
          <cell r="BG200">
            <v>3727.92</v>
          </cell>
          <cell r="BH200">
            <v>105184.34</v>
          </cell>
          <cell r="BJ200">
            <v>18318.77</v>
          </cell>
          <cell r="BL200">
            <v>2187.9299999999998</v>
          </cell>
          <cell r="BM200">
            <v>135423.17000000001</v>
          </cell>
          <cell r="BX200">
            <v>25297</v>
          </cell>
          <cell r="BZ200">
            <v>170728</v>
          </cell>
          <cell r="CD200">
            <v>820.82</v>
          </cell>
          <cell r="CE200">
            <v>55309</v>
          </cell>
          <cell r="CH200">
            <v>76363.08</v>
          </cell>
          <cell r="CI200">
            <v>15531</v>
          </cell>
          <cell r="CU200">
            <v>38458.589999999997</v>
          </cell>
          <cell r="DI200">
            <v>5669.96</v>
          </cell>
          <cell r="DZ200">
            <v>5007.04</v>
          </cell>
          <cell r="EI200">
            <v>31433.59</v>
          </cell>
          <cell r="ET200">
            <v>3665025.7999999993</v>
          </cell>
          <cell r="EV200" t="str">
            <v>29103</v>
          </cell>
          <cell r="EW200" t="str">
            <v>439</v>
          </cell>
          <cell r="EX200">
            <v>2783802.01</v>
          </cell>
        </row>
        <row r="201">
          <cell r="Q201" t="str">
            <v>28149</v>
          </cell>
          <cell r="R201">
            <v>1556212.64</v>
          </cell>
          <cell r="T201">
            <v>4137.2299999999996</v>
          </cell>
          <cell r="U201">
            <v>96.02</v>
          </cell>
          <cell r="X201">
            <v>61277.65</v>
          </cell>
          <cell r="AB201">
            <v>2777.5</v>
          </cell>
          <cell r="AD201">
            <v>25533.89</v>
          </cell>
          <cell r="AE201">
            <v>5004.78</v>
          </cell>
          <cell r="AJ201">
            <v>191341.81</v>
          </cell>
          <cell r="AK201">
            <v>16644.009999999998</v>
          </cell>
          <cell r="AL201">
            <v>17165.07</v>
          </cell>
          <cell r="AN201">
            <v>648643.30000000005</v>
          </cell>
          <cell r="AO201">
            <v>2036.98</v>
          </cell>
          <cell r="AP201">
            <v>10627.34</v>
          </cell>
          <cell r="AQ201">
            <v>27246.54</v>
          </cell>
          <cell r="AR201">
            <v>68793.570000000007</v>
          </cell>
          <cell r="AS201">
            <v>35889.620000000003</v>
          </cell>
          <cell r="AT201">
            <v>4252756.0199999996</v>
          </cell>
          <cell r="AU201">
            <v>93492.1</v>
          </cell>
          <cell r="AZ201">
            <v>658852.63</v>
          </cell>
          <cell r="BC201">
            <v>75417.850000000006</v>
          </cell>
          <cell r="BE201">
            <v>16084.34</v>
          </cell>
          <cell r="BG201">
            <v>27474.76</v>
          </cell>
          <cell r="BH201">
            <v>309392.55</v>
          </cell>
          <cell r="BI201">
            <v>8113.29</v>
          </cell>
          <cell r="BJ201">
            <v>24699.87</v>
          </cell>
          <cell r="BL201">
            <v>4341.3900000000003</v>
          </cell>
          <cell r="BM201">
            <v>157956.25</v>
          </cell>
          <cell r="BN201">
            <v>2651</v>
          </cell>
          <cell r="BZ201">
            <v>411232</v>
          </cell>
          <cell r="CE201">
            <v>407785.1</v>
          </cell>
          <cell r="CF201">
            <v>2600.4499999999998</v>
          </cell>
          <cell r="CH201">
            <v>63390</v>
          </cell>
          <cell r="CI201">
            <v>35905.269999999997</v>
          </cell>
          <cell r="CU201">
            <v>85297.66</v>
          </cell>
          <cell r="DH201">
            <v>21179.43</v>
          </cell>
          <cell r="DJ201">
            <v>20988.47</v>
          </cell>
          <cell r="DK201">
            <v>8998.4</v>
          </cell>
          <cell r="EI201">
            <v>5000</v>
          </cell>
          <cell r="ET201">
            <v>9367036.7799999956</v>
          </cell>
          <cell r="EV201" t="str">
            <v>29311</v>
          </cell>
          <cell r="EW201" t="str">
            <v>439</v>
          </cell>
          <cell r="EX201">
            <v>1613851.56</v>
          </cell>
        </row>
        <row r="202">
          <cell r="Q202" t="str">
            <v>29011</v>
          </cell>
          <cell r="R202">
            <v>1140561.6299999999</v>
          </cell>
          <cell r="U202">
            <v>107595.89</v>
          </cell>
          <cell r="X202">
            <v>4847</v>
          </cell>
          <cell r="AE202">
            <v>30476.98</v>
          </cell>
          <cell r="AI202">
            <v>3470.39</v>
          </cell>
          <cell r="AJ202">
            <v>57936.2</v>
          </cell>
          <cell r="AK202">
            <v>2241.81</v>
          </cell>
          <cell r="AL202">
            <v>14382.92</v>
          </cell>
          <cell r="AN202">
            <v>108740.1</v>
          </cell>
          <cell r="AO202">
            <v>455.49</v>
          </cell>
          <cell r="AP202">
            <v>11119.5</v>
          </cell>
          <cell r="AQ202">
            <v>1929.86</v>
          </cell>
          <cell r="AR202">
            <v>80</v>
          </cell>
          <cell r="AS202">
            <v>7596.25</v>
          </cell>
          <cell r="AT202">
            <v>3499242.83</v>
          </cell>
          <cell r="AU202">
            <v>127108.73</v>
          </cell>
          <cell r="AV202">
            <v>299837.28000000003</v>
          </cell>
          <cell r="AW202">
            <v>8076.09</v>
          </cell>
          <cell r="AY202">
            <v>235.72</v>
          </cell>
          <cell r="AZ202">
            <v>569803.04</v>
          </cell>
          <cell r="BC202">
            <v>118295.18</v>
          </cell>
          <cell r="BE202">
            <v>13047.1</v>
          </cell>
          <cell r="BH202">
            <v>246963.08</v>
          </cell>
          <cell r="BJ202">
            <v>23928.78</v>
          </cell>
          <cell r="BL202">
            <v>6646.56</v>
          </cell>
          <cell r="BM202">
            <v>367438.9</v>
          </cell>
          <cell r="BW202">
            <v>19850.98</v>
          </cell>
          <cell r="BZ202">
            <v>346467</v>
          </cell>
          <cell r="CE202">
            <v>224462</v>
          </cell>
          <cell r="CF202">
            <v>11793.97</v>
          </cell>
          <cell r="CH202">
            <v>398919.35</v>
          </cell>
          <cell r="CI202">
            <v>100889.82</v>
          </cell>
          <cell r="CT202">
            <v>4863.96</v>
          </cell>
          <cell r="CU202">
            <v>174230.91</v>
          </cell>
          <cell r="DJ202">
            <v>22574.09</v>
          </cell>
          <cell r="DN202">
            <v>15555.63</v>
          </cell>
          <cell r="DQ202">
            <v>4144.67</v>
          </cell>
          <cell r="DZ202">
            <v>18255.98</v>
          </cell>
          <cell r="EL202">
            <v>10278.129999999999</v>
          </cell>
          <cell r="EN202">
            <v>3000</v>
          </cell>
          <cell r="ET202">
            <v>8127343.7999999998</v>
          </cell>
          <cell r="EV202" t="str">
            <v>29317</v>
          </cell>
          <cell r="EW202" t="str">
            <v>439</v>
          </cell>
          <cell r="EX202">
            <v>117764.73</v>
          </cell>
        </row>
        <row r="203">
          <cell r="Q203" t="str">
            <v>29100</v>
          </cell>
          <cell r="R203">
            <v>6034470.9199999999</v>
          </cell>
          <cell r="U203">
            <v>5968.87</v>
          </cell>
          <cell r="X203">
            <v>163241.9</v>
          </cell>
          <cell r="AA203">
            <v>79662.5</v>
          </cell>
          <cell r="AE203">
            <v>8311.11</v>
          </cell>
          <cell r="AF203">
            <v>5000</v>
          </cell>
          <cell r="AI203">
            <v>40127.65</v>
          </cell>
          <cell r="AJ203">
            <v>467663.75</v>
          </cell>
          <cell r="AL203">
            <v>59030.48</v>
          </cell>
          <cell r="AN203">
            <v>30242.37</v>
          </cell>
          <cell r="AO203">
            <v>7827.92</v>
          </cell>
          <cell r="AP203">
            <v>17719.5</v>
          </cell>
          <cell r="AQ203">
            <v>32412.79</v>
          </cell>
          <cell r="AR203">
            <v>35618.550000000003</v>
          </cell>
          <cell r="AS203">
            <v>27585.75</v>
          </cell>
          <cell r="AT203">
            <v>17357999.329999998</v>
          </cell>
          <cell r="AU203">
            <v>546320.9</v>
          </cell>
          <cell r="AV203">
            <v>287474.56</v>
          </cell>
          <cell r="AW203">
            <v>23988.61</v>
          </cell>
          <cell r="AZ203">
            <v>2470527.79</v>
          </cell>
          <cell r="BC203">
            <v>427706.72</v>
          </cell>
          <cell r="BE203">
            <v>248289.77</v>
          </cell>
          <cell r="BG203">
            <v>523973.89</v>
          </cell>
          <cell r="BH203">
            <v>1721695.55</v>
          </cell>
          <cell r="BI203">
            <v>35302.879999999997</v>
          </cell>
          <cell r="BJ203">
            <v>96040.25</v>
          </cell>
          <cell r="BL203">
            <v>34190.639999999999</v>
          </cell>
          <cell r="BM203">
            <v>1110847.43</v>
          </cell>
          <cell r="BW203">
            <v>109951.61</v>
          </cell>
          <cell r="BZ203">
            <v>1422440.63</v>
          </cell>
          <cell r="CE203">
            <v>687445.18</v>
          </cell>
          <cell r="CF203">
            <v>28275</v>
          </cell>
          <cell r="CH203">
            <v>537764</v>
          </cell>
          <cell r="CI203">
            <v>139657.95000000001</v>
          </cell>
          <cell r="CJ203">
            <v>78215.03</v>
          </cell>
          <cell r="CO203">
            <v>72478.679999999993</v>
          </cell>
          <cell r="CU203">
            <v>737197.47</v>
          </cell>
          <cell r="DH203">
            <v>207218.54</v>
          </cell>
          <cell r="DJ203">
            <v>89071</v>
          </cell>
          <cell r="DN203">
            <v>13932.3</v>
          </cell>
          <cell r="EB203">
            <v>13480</v>
          </cell>
          <cell r="EE203">
            <v>44462.65</v>
          </cell>
          <cell r="EF203">
            <v>9714.67</v>
          </cell>
          <cell r="EI203">
            <v>17883.34</v>
          </cell>
          <cell r="ET203">
            <v>36108430.43</v>
          </cell>
          <cell r="EV203" t="str">
            <v>29320</v>
          </cell>
          <cell r="EW203" t="str">
            <v>439</v>
          </cell>
          <cell r="EX203">
            <v>4429899.17</v>
          </cell>
        </row>
        <row r="204">
          <cell r="Q204" t="str">
            <v>29101</v>
          </cell>
          <cell r="R204">
            <v>6450611.8700000001</v>
          </cell>
          <cell r="S204">
            <v>336.41</v>
          </cell>
          <cell r="U204">
            <v>72187.7</v>
          </cell>
          <cell r="X204">
            <v>66164.09</v>
          </cell>
          <cell r="Y204">
            <v>15002.85</v>
          </cell>
          <cell r="AA204">
            <v>64875</v>
          </cell>
          <cell r="AE204">
            <v>64586.33</v>
          </cell>
          <cell r="AF204">
            <v>2591.48</v>
          </cell>
          <cell r="AI204">
            <v>1789.42</v>
          </cell>
          <cell r="AJ204">
            <v>560900.43000000005</v>
          </cell>
          <cell r="AL204">
            <v>67303.839999999997</v>
          </cell>
          <cell r="AN204">
            <v>425930.44</v>
          </cell>
          <cell r="AO204">
            <v>10991.83</v>
          </cell>
          <cell r="AP204">
            <v>12890.84</v>
          </cell>
          <cell r="AQ204">
            <v>63961.38</v>
          </cell>
          <cell r="AR204">
            <v>90162.34</v>
          </cell>
          <cell r="AS204">
            <v>60241.65</v>
          </cell>
          <cell r="AT204">
            <v>16815623.670000002</v>
          </cell>
          <cell r="AU204">
            <v>962185.97</v>
          </cell>
          <cell r="AV204">
            <v>1320554.3600000001</v>
          </cell>
          <cell r="AW204">
            <v>1598179.37</v>
          </cell>
          <cell r="AY204">
            <v>3480</v>
          </cell>
          <cell r="AZ204">
            <v>2949405.03</v>
          </cell>
          <cell r="BC204">
            <v>485079.76</v>
          </cell>
          <cell r="BE204">
            <v>225197.02</v>
          </cell>
          <cell r="BG204">
            <v>204279.1</v>
          </cell>
          <cell r="BH204">
            <v>1879789.18</v>
          </cell>
          <cell r="BI204">
            <v>38615.35</v>
          </cell>
          <cell r="BJ204">
            <v>75012.479999999996</v>
          </cell>
          <cell r="BL204">
            <v>49588.05</v>
          </cell>
          <cell r="BM204">
            <v>925378.12</v>
          </cell>
          <cell r="BQ204">
            <v>17509</v>
          </cell>
          <cell r="BW204">
            <v>118093.55</v>
          </cell>
          <cell r="BZ204">
            <v>1884482</v>
          </cell>
          <cell r="CD204">
            <v>81569.88</v>
          </cell>
          <cell r="CE204">
            <v>911850</v>
          </cell>
          <cell r="CF204">
            <v>36557</v>
          </cell>
          <cell r="CH204">
            <v>768307.24</v>
          </cell>
          <cell r="CI204">
            <v>187103.58</v>
          </cell>
          <cell r="CJ204">
            <v>66214.16</v>
          </cell>
          <cell r="CO204">
            <v>37592</v>
          </cell>
          <cell r="CT204">
            <v>12640.87</v>
          </cell>
          <cell r="CU204">
            <v>827070.95</v>
          </cell>
          <cell r="DH204">
            <v>36975.82</v>
          </cell>
          <cell r="DN204">
            <v>76226.17</v>
          </cell>
          <cell r="DQ204">
            <v>14800</v>
          </cell>
          <cell r="DX204">
            <v>106034.3</v>
          </cell>
          <cell r="EB204">
            <v>1261.56</v>
          </cell>
          <cell r="EI204">
            <v>34622.879999999997</v>
          </cell>
          <cell r="EK204">
            <v>70</v>
          </cell>
          <cell r="EM204">
            <v>20708.71</v>
          </cell>
          <cell r="ET204">
            <v>40802585.030000001</v>
          </cell>
          <cell r="EV204" t="str">
            <v>30002</v>
          </cell>
          <cell r="EW204" t="str">
            <v>439</v>
          </cell>
          <cell r="EX204">
            <v>532624.1</v>
          </cell>
        </row>
        <row r="205">
          <cell r="Q205" t="str">
            <v>29103</v>
          </cell>
          <cell r="R205">
            <v>6571966.25</v>
          </cell>
          <cell r="U205">
            <v>292.8</v>
          </cell>
          <cell r="X205">
            <v>165206.5</v>
          </cell>
          <cell r="AA205">
            <v>23325</v>
          </cell>
          <cell r="AB205">
            <v>2350</v>
          </cell>
          <cell r="AE205">
            <v>43310.83</v>
          </cell>
          <cell r="AI205">
            <v>4871.4799999999996</v>
          </cell>
          <cell r="AJ205">
            <v>447117.75</v>
          </cell>
          <cell r="AL205">
            <v>66318.36</v>
          </cell>
          <cell r="AN205">
            <v>376541.16</v>
          </cell>
          <cell r="AO205">
            <v>5500.3</v>
          </cell>
          <cell r="AP205">
            <v>36062.19</v>
          </cell>
          <cell r="AR205">
            <v>22057.48</v>
          </cell>
          <cell r="AS205">
            <v>49924.88</v>
          </cell>
          <cell r="AT205">
            <v>12886189.84</v>
          </cell>
          <cell r="AU205">
            <v>303253.03999999998</v>
          </cell>
          <cell r="AZ205">
            <v>1442249.1</v>
          </cell>
          <cell r="BC205">
            <v>254205.39</v>
          </cell>
          <cell r="BE205">
            <v>86365.59</v>
          </cell>
          <cell r="BG205">
            <v>46918.720000000001</v>
          </cell>
          <cell r="BH205">
            <v>1001637.15</v>
          </cell>
          <cell r="BI205">
            <v>25041.24</v>
          </cell>
          <cell r="BJ205">
            <v>70902.86</v>
          </cell>
          <cell r="BL205">
            <v>15824.89</v>
          </cell>
          <cell r="BM205">
            <v>580585.11</v>
          </cell>
          <cell r="BW205">
            <v>76485.38</v>
          </cell>
          <cell r="BZ205">
            <v>1243133</v>
          </cell>
          <cell r="CE205">
            <v>609324.6</v>
          </cell>
          <cell r="CF205">
            <v>19439.080000000002</v>
          </cell>
          <cell r="CH205">
            <v>345797.28</v>
          </cell>
          <cell r="CI205">
            <v>95293.99</v>
          </cell>
          <cell r="CO205">
            <v>822.35</v>
          </cell>
          <cell r="CU205">
            <v>300008.82</v>
          </cell>
          <cell r="DH205">
            <v>7207</v>
          </cell>
          <cell r="DJ205">
            <v>52585.81</v>
          </cell>
          <cell r="DZ205">
            <v>41077.22</v>
          </cell>
          <cell r="EA205">
            <v>19005.849999999999</v>
          </cell>
          <cell r="EB205">
            <v>31801.32</v>
          </cell>
          <cell r="EI205">
            <v>16713.96</v>
          </cell>
          <cell r="EN205">
            <v>49932.81</v>
          </cell>
          <cell r="ET205">
            <v>27436646.379999995</v>
          </cell>
          <cell r="EV205" t="str">
            <v>30029</v>
          </cell>
          <cell r="EW205" t="str">
            <v>439</v>
          </cell>
          <cell r="EX205">
            <v>564066.75</v>
          </cell>
        </row>
        <row r="206">
          <cell r="Q206" t="str">
            <v>29311</v>
          </cell>
          <cell r="R206">
            <v>1229846.6499999999</v>
          </cell>
          <cell r="U206">
            <v>343.65</v>
          </cell>
          <cell r="X206">
            <v>14173.25</v>
          </cell>
          <cell r="AA206">
            <v>15001.25</v>
          </cell>
          <cell r="AE206">
            <v>50</v>
          </cell>
          <cell r="AJ206">
            <v>107822.73</v>
          </cell>
          <cell r="AL206">
            <v>8272.58</v>
          </cell>
          <cell r="AO206">
            <v>1417.5</v>
          </cell>
          <cell r="AP206">
            <v>23129.54</v>
          </cell>
          <cell r="AR206">
            <v>544895.86</v>
          </cell>
          <cell r="AT206">
            <v>3066612.8</v>
          </cell>
          <cell r="AU206">
            <v>85950.52</v>
          </cell>
          <cell r="AZ206">
            <v>449741.68</v>
          </cell>
          <cell r="BC206">
            <v>68525.759999999995</v>
          </cell>
          <cell r="BE206">
            <v>16425.73</v>
          </cell>
          <cell r="BG206">
            <v>10174.16</v>
          </cell>
          <cell r="BH206">
            <v>225114.37</v>
          </cell>
          <cell r="BJ206">
            <v>21718.5</v>
          </cell>
          <cell r="BL206">
            <v>5091.55</v>
          </cell>
          <cell r="BM206">
            <v>166725.89000000001</v>
          </cell>
          <cell r="BT206">
            <v>2409314.92</v>
          </cell>
          <cell r="BU206">
            <v>51540</v>
          </cell>
          <cell r="BW206">
            <v>17666.900000000001</v>
          </cell>
          <cell r="BZ206">
            <v>301252</v>
          </cell>
          <cell r="CD206">
            <v>21558.37</v>
          </cell>
          <cell r="CE206">
            <v>155186.01999999999</v>
          </cell>
          <cell r="CH206">
            <v>206677.81</v>
          </cell>
          <cell r="CI206">
            <v>60763.94</v>
          </cell>
          <cell r="CJ206">
            <v>261.19</v>
          </cell>
          <cell r="CU206">
            <v>100260.38</v>
          </cell>
          <cell r="DE206">
            <v>39065.35</v>
          </cell>
          <cell r="DH206">
            <v>503751.45</v>
          </cell>
          <cell r="EH206">
            <v>31828</v>
          </cell>
          <cell r="ET206">
            <v>9960160.299999997</v>
          </cell>
          <cell r="EV206" t="str">
            <v>30031</v>
          </cell>
          <cell r="EW206" t="str">
            <v>439</v>
          </cell>
          <cell r="EX206">
            <v>854049.7</v>
          </cell>
        </row>
        <row r="207">
          <cell r="Q207" t="str">
            <v>29317</v>
          </cell>
          <cell r="R207">
            <v>1022482.37</v>
          </cell>
          <cell r="U207">
            <v>7069.72</v>
          </cell>
          <cell r="X207">
            <v>1508.5</v>
          </cell>
          <cell r="AJ207">
            <v>62059.01</v>
          </cell>
          <cell r="AL207">
            <v>11618.75</v>
          </cell>
          <cell r="AO207">
            <v>11.9</v>
          </cell>
          <cell r="AP207">
            <v>700</v>
          </cell>
          <cell r="AR207">
            <v>57006.22</v>
          </cell>
          <cell r="AS207">
            <v>3950.39</v>
          </cell>
          <cell r="AT207">
            <v>1923438.15</v>
          </cell>
          <cell r="AU207">
            <v>34241.68</v>
          </cell>
          <cell r="AV207">
            <v>55966.44</v>
          </cell>
          <cell r="AW207">
            <v>7022.13</v>
          </cell>
          <cell r="AZ207">
            <v>231234.09</v>
          </cell>
          <cell r="BC207">
            <v>30773.39</v>
          </cell>
          <cell r="BE207">
            <v>71992.89</v>
          </cell>
          <cell r="BG207">
            <v>18991.77</v>
          </cell>
          <cell r="BH207">
            <v>183363.69</v>
          </cell>
          <cell r="BI207">
            <v>3768.77</v>
          </cell>
          <cell r="BJ207">
            <v>12547.56</v>
          </cell>
          <cell r="BL207">
            <v>2112.5100000000002</v>
          </cell>
          <cell r="BM207">
            <v>125804.54</v>
          </cell>
          <cell r="BW207">
            <v>11861.53</v>
          </cell>
          <cell r="BX207">
            <v>709.01</v>
          </cell>
          <cell r="BZ207">
            <v>191201</v>
          </cell>
          <cell r="CE207">
            <v>91378.83</v>
          </cell>
          <cell r="CH207">
            <v>60732</v>
          </cell>
          <cell r="CI207">
            <v>13653.35</v>
          </cell>
          <cell r="CJ207">
            <v>15643.21</v>
          </cell>
          <cell r="CU207">
            <v>44595.31</v>
          </cell>
          <cell r="DH207">
            <v>33448.949999999997</v>
          </cell>
          <cell r="DJ207">
            <v>3574.77</v>
          </cell>
          <cell r="DZ207">
            <v>8987.31</v>
          </cell>
          <cell r="ET207">
            <v>4343449.7399999984</v>
          </cell>
          <cell r="EV207" t="str">
            <v>30303</v>
          </cell>
          <cell r="EW207" t="str">
            <v>439</v>
          </cell>
          <cell r="EX207">
            <v>8963981.4199999999</v>
          </cell>
        </row>
        <row r="208">
          <cell r="Q208" t="str">
            <v>29320</v>
          </cell>
          <cell r="R208">
            <v>9188717.0899999999</v>
          </cell>
          <cell r="U208">
            <v>327.23</v>
          </cell>
          <cell r="X208">
            <v>106443.27</v>
          </cell>
          <cell r="Y208">
            <v>2600</v>
          </cell>
          <cell r="AB208">
            <v>997</v>
          </cell>
          <cell r="AE208">
            <v>2995.91</v>
          </cell>
          <cell r="AF208">
            <v>2225.4499999999998</v>
          </cell>
          <cell r="AJ208">
            <v>552710.80000000005</v>
          </cell>
          <cell r="AK208">
            <v>257.24</v>
          </cell>
          <cell r="AL208">
            <v>65242.12</v>
          </cell>
          <cell r="AN208">
            <v>27545.87</v>
          </cell>
          <cell r="AO208">
            <v>17647.73</v>
          </cell>
          <cell r="AP208">
            <v>87879.24</v>
          </cell>
          <cell r="AQ208">
            <v>67639.12</v>
          </cell>
          <cell r="AR208">
            <v>477992.44</v>
          </cell>
          <cell r="AS208">
            <v>48474.65</v>
          </cell>
          <cell r="AT208">
            <v>27083458.629999999</v>
          </cell>
          <cell r="AU208">
            <v>939389.87</v>
          </cell>
          <cell r="AV208">
            <v>2071157.84</v>
          </cell>
          <cell r="AZ208">
            <v>4504784.3600000003</v>
          </cell>
          <cell r="BC208">
            <v>1149377.1200000001</v>
          </cell>
          <cell r="BE208">
            <v>567444.89</v>
          </cell>
          <cell r="BG208">
            <v>1296702.3400000001</v>
          </cell>
          <cell r="BH208">
            <v>2003231.32</v>
          </cell>
          <cell r="BI208">
            <v>54076.31</v>
          </cell>
          <cell r="BJ208">
            <v>108283.27</v>
          </cell>
          <cell r="BL208">
            <v>90351.55</v>
          </cell>
          <cell r="BM208">
            <v>1357993.66</v>
          </cell>
          <cell r="BW208">
            <v>165669.09</v>
          </cell>
          <cell r="BX208">
            <v>228220.15</v>
          </cell>
          <cell r="BZ208">
            <v>2614677</v>
          </cell>
          <cell r="CE208">
            <v>1423580.7</v>
          </cell>
          <cell r="CF208">
            <v>73353</v>
          </cell>
          <cell r="CH208">
            <v>2337133.14</v>
          </cell>
          <cell r="CI208">
            <v>312028.28000000003</v>
          </cell>
          <cell r="CJ208">
            <v>310043.26</v>
          </cell>
          <cell r="CO208">
            <v>149329.18</v>
          </cell>
          <cell r="CT208">
            <v>32307.31</v>
          </cell>
          <cell r="CU208">
            <v>1735897.16</v>
          </cell>
          <cell r="DI208">
            <v>50752.92</v>
          </cell>
          <cell r="DJ208">
            <v>160666.4</v>
          </cell>
          <cell r="DZ208">
            <v>107715.93</v>
          </cell>
          <cell r="EH208">
            <v>192815.46</v>
          </cell>
          <cell r="EI208">
            <v>23395.88</v>
          </cell>
          <cell r="ET208">
            <v>61793531.180000007</v>
          </cell>
          <cell r="EV208" t="str">
            <v>31002</v>
          </cell>
          <cell r="EW208" t="str">
            <v>439</v>
          </cell>
          <cell r="EX208">
            <v>10721598.189999999</v>
          </cell>
        </row>
        <row r="209">
          <cell r="Q209" t="str">
            <v>30002</v>
          </cell>
          <cell r="AE209">
            <v>2575.54</v>
          </cell>
          <cell r="AJ209">
            <v>14217.3</v>
          </cell>
          <cell r="AK209">
            <v>422.5</v>
          </cell>
          <cell r="AL209">
            <v>11397.07</v>
          </cell>
          <cell r="AN209">
            <v>3125.36</v>
          </cell>
          <cell r="AO209">
            <v>304.39999999999998</v>
          </cell>
          <cell r="AR209">
            <v>3162.26</v>
          </cell>
          <cell r="AT209">
            <v>324665.06</v>
          </cell>
          <cell r="AU209">
            <v>10761.73</v>
          </cell>
          <cell r="AZ209">
            <v>54404.85</v>
          </cell>
          <cell r="BC209">
            <v>7028.73</v>
          </cell>
          <cell r="BH209">
            <v>23023.71</v>
          </cell>
          <cell r="BJ209">
            <v>9367.66</v>
          </cell>
          <cell r="BL209">
            <v>1542.93</v>
          </cell>
          <cell r="BM209">
            <v>71570.16</v>
          </cell>
          <cell r="BW209">
            <v>236524.37</v>
          </cell>
          <cell r="BZ209">
            <v>38334</v>
          </cell>
          <cell r="CE209">
            <v>18022</v>
          </cell>
          <cell r="CI209">
            <v>3143.28</v>
          </cell>
          <cell r="CU209">
            <v>18637.62</v>
          </cell>
          <cell r="CV209">
            <v>11475.59</v>
          </cell>
          <cell r="DZ209">
            <v>1588.9</v>
          </cell>
          <cell r="EA209">
            <v>12008.27</v>
          </cell>
          <cell r="ET209">
            <v>877303.28999999992</v>
          </cell>
          <cell r="EV209" t="str">
            <v>31004</v>
          </cell>
          <cell r="EW209" t="str">
            <v>439</v>
          </cell>
          <cell r="EX209">
            <v>4416395.24</v>
          </cell>
        </row>
        <row r="210">
          <cell r="Q210" t="str">
            <v>30029</v>
          </cell>
          <cell r="X210">
            <v>303</v>
          </cell>
          <cell r="AJ210">
            <v>406.83</v>
          </cell>
          <cell r="AL210">
            <v>8002.9</v>
          </cell>
          <cell r="AT210">
            <v>228699.07</v>
          </cell>
          <cell r="AU210">
            <v>6230.3</v>
          </cell>
          <cell r="AZ210">
            <v>32886.17</v>
          </cell>
          <cell r="BC210">
            <v>3296.97</v>
          </cell>
          <cell r="BE210">
            <v>880</v>
          </cell>
          <cell r="BH210">
            <v>18391.740000000002</v>
          </cell>
          <cell r="BJ210">
            <v>884.78</v>
          </cell>
          <cell r="BM210">
            <v>32807.129999999997</v>
          </cell>
          <cell r="BW210">
            <v>128043.27</v>
          </cell>
          <cell r="BZ210">
            <v>25605</v>
          </cell>
          <cell r="CH210">
            <v>6291.63</v>
          </cell>
          <cell r="CI210">
            <v>1000</v>
          </cell>
          <cell r="CU210">
            <v>617.66</v>
          </cell>
          <cell r="EI210">
            <v>787.8</v>
          </cell>
          <cell r="ET210">
            <v>495134.25</v>
          </cell>
          <cell r="EV210" t="str">
            <v>31006</v>
          </cell>
          <cell r="EW210" t="str">
            <v>439</v>
          </cell>
          <cell r="EX210">
            <v>13568712.24</v>
          </cell>
        </row>
        <row r="211">
          <cell r="Q211" t="str">
            <v>30031</v>
          </cell>
          <cell r="X211">
            <v>1265</v>
          </cell>
          <cell r="AE211">
            <v>3340.65</v>
          </cell>
          <cell r="AJ211">
            <v>9186.5</v>
          </cell>
          <cell r="AK211">
            <v>3599.3</v>
          </cell>
          <cell r="AL211">
            <v>24774.880000000001</v>
          </cell>
          <cell r="AN211">
            <v>1250</v>
          </cell>
          <cell r="AO211">
            <v>1019.69</v>
          </cell>
          <cell r="AT211">
            <v>339719.41</v>
          </cell>
          <cell r="AU211">
            <v>10996.28</v>
          </cell>
          <cell r="AZ211">
            <v>63732.81</v>
          </cell>
          <cell r="BC211">
            <v>14458.81</v>
          </cell>
          <cell r="BH211">
            <v>22027.82</v>
          </cell>
          <cell r="BJ211">
            <v>9569.49</v>
          </cell>
          <cell r="BL211">
            <v>1337.69</v>
          </cell>
          <cell r="BM211">
            <v>71408.67</v>
          </cell>
          <cell r="BW211">
            <v>184951.38</v>
          </cell>
          <cell r="BZ211">
            <v>14794.33</v>
          </cell>
          <cell r="CE211">
            <v>20913</v>
          </cell>
          <cell r="CH211">
            <v>22614.23</v>
          </cell>
          <cell r="CI211">
            <v>7808.08</v>
          </cell>
          <cell r="CU211">
            <v>12296.79</v>
          </cell>
          <cell r="DH211">
            <v>26374.78</v>
          </cell>
          <cell r="EA211">
            <v>35088.85</v>
          </cell>
          <cell r="ET211">
            <v>902528.44</v>
          </cell>
          <cell r="EV211" t="str">
            <v>31015</v>
          </cell>
          <cell r="EW211" t="str">
            <v>439</v>
          </cell>
          <cell r="EX211">
            <v>7443865.7599999998</v>
          </cell>
        </row>
        <row r="212">
          <cell r="Q212" t="str">
            <v>30303</v>
          </cell>
          <cell r="X212">
            <v>2060</v>
          </cell>
          <cell r="AA212">
            <v>20537</v>
          </cell>
          <cell r="AB212">
            <v>275</v>
          </cell>
          <cell r="AE212">
            <v>5601.77</v>
          </cell>
          <cell r="AI212">
            <v>5150.05</v>
          </cell>
          <cell r="AJ212">
            <v>127099.71</v>
          </cell>
          <cell r="AL212">
            <v>375966.3</v>
          </cell>
          <cell r="AN212">
            <v>2500</v>
          </cell>
          <cell r="AO212">
            <v>1386.21</v>
          </cell>
          <cell r="AP212">
            <v>2500</v>
          </cell>
          <cell r="AQ212">
            <v>9872.65</v>
          </cell>
          <cell r="AR212">
            <v>10748.9</v>
          </cell>
          <cell r="AS212">
            <v>27805.83</v>
          </cell>
          <cell r="AT212">
            <v>4033728.47</v>
          </cell>
          <cell r="AU212">
            <v>163595.9</v>
          </cell>
          <cell r="AZ212">
            <v>823488.39</v>
          </cell>
          <cell r="BB212">
            <v>6373.56</v>
          </cell>
          <cell r="BC212">
            <v>130771.44</v>
          </cell>
          <cell r="BE212">
            <v>19569.02</v>
          </cell>
          <cell r="BG212">
            <v>16481.3</v>
          </cell>
          <cell r="BH212">
            <v>342117.24</v>
          </cell>
          <cell r="BI212">
            <v>10345.43</v>
          </cell>
          <cell r="BJ212">
            <v>28682.2</v>
          </cell>
          <cell r="BL212">
            <v>10200.280000000001</v>
          </cell>
          <cell r="BM212">
            <v>301711.90999999997</v>
          </cell>
          <cell r="BW212">
            <v>3803703.05</v>
          </cell>
          <cell r="BZ212">
            <v>503937.24</v>
          </cell>
          <cell r="CD212">
            <v>34129.360000000001</v>
          </cell>
          <cell r="CE212">
            <v>336063.24</v>
          </cell>
          <cell r="CF212">
            <v>13053.09</v>
          </cell>
          <cell r="CH212">
            <v>253801.22</v>
          </cell>
          <cell r="CI212">
            <v>54899.19</v>
          </cell>
          <cell r="CU212">
            <v>175944.72</v>
          </cell>
          <cell r="DH212">
            <v>282049.90000000002</v>
          </cell>
          <cell r="DZ212">
            <v>23111.71</v>
          </cell>
          <cell r="ET212">
            <v>11959261.280000001</v>
          </cell>
          <cell r="EV212" t="str">
            <v>31016</v>
          </cell>
          <cell r="EW212" t="str">
            <v>439</v>
          </cell>
          <cell r="EX212">
            <v>575490.06000000006</v>
          </cell>
        </row>
        <row r="213">
          <cell r="Q213" t="str">
            <v>31002</v>
          </cell>
          <cell r="R213">
            <v>33172449.98</v>
          </cell>
          <cell r="T213">
            <v>54658.6</v>
          </cell>
          <cell r="U213">
            <v>3.36</v>
          </cell>
          <cell r="X213">
            <v>1192424.3700000001</v>
          </cell>
          <cell r="AB213">
            <v>130783</v>
          </cell>
          <cell r="AE213">
            <v>121637.78</v>
          </cell>
          <cell r="AJ213">
            <v>2300950.0499999998</v>
          </cell>
          <cell r="AL213">
            <v>139692.70000000001</v>
          </cell>
          <cell r="AN213">
            <v>329031.46999999997</v>
          </cell>
          <cell r="AO213">
            <v>41482.32</v>
          </cell>
          <cell r="AP213">
            <v>430737.65</v>
          </cell>
          <cell r="AQ213">
            <v>71492.429999999993</v>
          </cell>
          <cell r="AR213">
            <v>305034.95</v>
          </cell>
          <cell r="AS213">
            <v>229068.72</v>
          </cell>
          <cell r="AT213">
            <v>86922896.829999998</v>
          </cell>
          <cell r="AU213">
            <v>2862519.38</v>
          </cell>
          <cell r="AV213">
            <v>296222.84000000003</v>
          </cell>
          <cell r="AY213">
            <v>3980</v>
          </cell>
          <cell r="AZ213">
            <v>11973600.5</v>
          </cell>
          <cell r="BC213">
            <v>1599674.03</v>
          </cell>
          <cell r="BD213">
            <v>525661.51</v>
          </cell>
          <cell r="BE213">
            <v>651295.07999999996</v>
          </cell>
          <cell r="BG213">
            <v>1644401.36</v>
          </cell>
          <cell r="BH213">
            <v>6324388.3600000003</v>
          </cell>
          <cell r="BI213">
            <v>167779.58</v>
          </cell>
          <cell r="BJ213">
            <v>333064.27</v>
          </cell>
          <cell r="BL213">
            <v>139132.04</v>
          </cell>
          <cell r="BM213">
            <v>4527242.92</v>
          </cell>
          <cell r="BN213">
            <v>890821.12</v>
          </cell>
          <cell r="BQ213">
            <v>74509.56</v>
          </cell>
          <cell r="BW213">
            <v>155185.12</v>
          </cell>
          <cell r="BY213">
            <v>65288.959999999999</v>
          </cell>
          <cell r="BZ213">
            <v>8492949</v>
          </cell>
          <cell r="CE213">
            <v>4398826</v>
          </cell>
          <cell r="CF213">
            <v>143950</v>
          </cell>
          <cell r="CH213">
            <v>3710054.62</v>
          </cell>
          <cell r="CI213">
            <v>1024857.43</v>
          </cell>
          <cell r="CO213">
            <v>378505.5</v>
          </cell>
          <cell r="CT213">
            <v>54742.68</v>
          </cell>
          <cell r="CU213">
            <v>2780571.81</v>
          </cell>
          <cell r="CV213">
            <v>307157.81</v>
          </cell>
          <cell r="DH213">
            <v>208432.27</v>
          </cell>
          <cell r="DJ213">
            <v>348955.69</v>
          </cell>
          <cell r="DZ213">
            <v>380774.99</v>
          </cell>
          <cell r="EI213">
            <v>24100</v>
          </cell>
          <cell r="ES213">
            <v>806000</v>
          </cell>
          <cell r="ET213">
            <v>180736988.6400001</v>
          </cell>
          <cell r="EV213" t="str">
            <v>31025</v>
          </cell>
          <cell r="EW213" t="str">
            <v>439</v>
          </cell>
          <cell r="EX213">
            <v>4789770.7300000004</v>
          </cell>
        </row>
        <row r="214">
          <cell r="Q214" t="str">
            <v>31004</v>
          </cell>
          <cell r="R214">
            <v>10639489.48</v>
          </cell>
          <cell r="U214">
            <v>250.71</v>
          </cell>
          <cell r="X214">
            <v>14745.28</v>
          </cell>
          <cell r="AA214">
            <v>99635</v>
          </cell>
          <cell r="AB214">
            <v>21821.4</v>
          </cell>
          <cell r="AC214">
            <v>220737.5</v>
          </cell>
          <cell r="AE214">
            <v>79933.3</v>
          </cell>
          <cell r="AH214">
            <v>368</v>
          </cell>
          <cell r="AI214">
            <v>41915.629999999997</v>
          </cell>
          <cell r="AJ214">
            <v>1298517.31</v>
          </cell>
          <cell r="AL214">
            <v>63276.78</v>
          </cell>
          <cell r="AN214">
            <v>38181.480000000003</v>
          </cell>
          <cell r="AO214">
            <v>7534.51</v>
          </cell>
          <cell r="AP214">
            <v>129506.78</v>
          </cell>
          <cell r="AQ214">
            <v>90246.65</v>
          </cell>
          <cell r="AR214">
            <v>23790.83</v>
          </cell>
          <cell r="AS214">
            <v>63842.04</v>
          </cell>
          <cell r="AT214">
            <v>33807787.240000002</v>
          </cell>
          <cell r="AU214">
            <v>1153442.28</v>
          </cell>
          <cell r="AV214">
            <v>1941696.16</v>
          </cell>
          <cell r="AZ214">
            <v>5028141.96</v>
          </cell>
          <cell r="BC214">
            <v>450310.99</v>
          </cell>
          <cell r="BE214">
            <v>89220.91</v>
          </cell>
          <cell r="BG214">
            <v>199413.59</v>
          </cell>
          <cell r="BH214">
            <v>2615360.42</v>
          </cell>
          <cell r="BI214">
            <v>69308.14</v>
          </cell>
          <cell r="BJ214">
            <v>136771.69</v>
          </cell>
          <cell r="BL214">
            <v>48316.83</v>
          </cell>
          <cell r="BM214">
            <v>1799571.31</v>
          </cell>
          <cell r="BN214">
            <v>452103.06</v>
          </cell>
          <cell r="BR214">
            <v>9466.4</v>
          </cell>
          <cell r="BW214">
            <v>63453.01</v>
          </cell>
          <cell r="BZ214">
            <v>3279251</v>
          </cell>
          <cell r="CE214">
            <v>1405997.92</v>
          </cell>
          <cell r="CF214">
            <v>42218</v>
          </cell>
          <cell r="CH214">
            <v>560224.22</v>
          </cell>
          <cell r="CI214">
            <v>364049.83</v>
          </cell>
          <cell r="CU214">
            <v>822901.41</v>
          </cell>
          <cell r="DJ214">
            <v>58129.26</v>
          </cell>
          <cell r="DZ214">
            <v>130753.01</v>
          </cell>
          <cell r="EG214">
            <v>994509.41</v>
          </cell>
          <cell r="EP214">
            <v>3386</v>
          </cell>
          <cell r="ET214">
            <v>68359576.730000004</v>
          </cell>
          <cell r="EV214" t="str">
            <v>31063</v>
          </cell>
          <cell r="EW214" t="str">
            <v>439</v>
          </cell>
          <cell r="EX214">
            <v>69354.899999999994</v>
          </cell>
        </row>
        <row r="215">
          <cell r="Q215" t="str">
            <v>31006</v>
          </cell>
          <cell r="R215">
            <v>25549315.149999999</v>
          </cell>
          <cell r="T215">
            <v>5138.3</v>
          </cell>
          <cell r="X215">
            <v>500163</v>
          </cell>
          <cell r="AB215">
            <v>80754</v>
          </cell>
          <cell r="AE215">
            <v>3232.77</v>
          </cell>
          <cell r="AG215">
            <v>39035.730000000003</v>
          </cell>
          <cell r="AI215">
            <v>420.15</v>
          </cell>
          <cell r="AJ215">
            <v>1449824.73</v>
          </cell>
          <cell r="AL215">
            <v>177343.02</v>
          </cell>
          <cell r="AO215">
            <v>25199.79</v>
          </cell>
          <cell r="AP215">
            <v>355497.57</v>
          </cell>
          <cell r="AQ215">
            <v>150875.95000000001</v>
          </cell>
          <cell r="AR215">
            <v>371344.19</v>
          </cell>
          <cell r="AS215">
            <v>157376.93</v>
          </cell>
          <cell r="AT215">
            <v>65000457.840000004</v>
          </cell>
          <cell r="AU215">
            <v>2006339.88</v>
          </cell>
          <cell r="AZ215">
            <v>8130682.1399999997</v>
          </cell>
          <cell r="BB215">
            <v>8817.0300000000007</v>
          </cell>
          <cell r="BC215">
            <v>1544217.6000000001</v>
          </cell>
          <cell r="BE215">
            <v>426308.08</v>
          </cell>
          <cell r="BG215">
            <v>2040367.24</v>
          </cell>
          <cell r="BH215">
            <v>6440574.4900000002</v>
          </cell>
          <cell r="BI215">
            <v>132505.71</v>
          </cell>
          <cell r="BJ215">
            <v>232367.43</v>
          </cell>
          <cell r="BL215">
            <v>118084.35</v>
          </cell>
          <cell r="BM215">
            <v>2896338.66</v>
          </cell>
          <cell r="BN215">
            <v>737725</v>
          </cell>
          <cell r="BW215">
            <v>122542.56</v>
          </cell>
          <cell r="BZ215">
            <v>6446501.96</v>
          </cell>
          <cell r="CA215">
            <v>4763.01</v>
          </cell>
          <cell r="CE215">
            <v>2729163.33</v>
          </cell>
          <cell r="CF215">
            <v>102619</v>
          </cell>
          <cell r="CG215">
            <v>58379.45</v>
          </cell>
          <cell r="CH215">
            <v>2219210.02</v>
          </cell>
          <cell r="CI215">
            <v>510888.87</v>
          </cell>
          <cell r="CO215">
            <v>248456.74</v>
          </cell>
          <cell r="CT215">
            <v>71311.179999999993</v>
          </cell>
          <cell r="CU215">
            <v>2722007.03</v>
          </cell>
          <cell r="CV215">
            <v>65881.929999999993</v>
          </cell>
          <cell r="DH215">
            <v>32986.04</v>
          </cell>
          <cell r="DJ215">
            <v>233518.09</v>
          </cell>
          <cell r="DK215">
            <v>1743.3</v>
          </cell>
          <cell r="DN215">
            <v>40410.68</v>
          </cell>
          <cell r="DQ215">
            <v>5798.9</v>
          </cell>
          <cell r="DW215">
            <v>3488</v>
          </cell>
          <cell r="DZ215">
            <v>275029.36</v>
          </cell>
          <cell r="EP215">
            <v>8525.42</v>
          </cell>
          <cell r="ES215">
            <v>350000</v>
          </cell>
          <cell r="ET215">
            <v>134833531.59999999</v>
          </cell>
          <cell r="EV215" t="str">
            <v>31103</v>
          </cell>
          <cell r="EW215" t="str">
            <v>439</v>
          </cell>
          <cell r="EX215">
            <v>3507374.33</v>
          </cell>
        </row>
        <row r="216">
          <cell r="Q216" t="str">
            <v>31015</v>
          </cell>
          <cell r="R216">
            <v>34379433.049999997</v>
          </cell>
          <cell r="X216">
            <v>1258787.99</v>
          </cell>
          <cell r="Y216">
            <v>3065</v>
          </cell>
          <cell r="AB216">
            <v>84647.5</v>
          </cell>
          <cell r="AE216">
            <v>561093.78</v>
          </cell>
          <cell r="AF216">
            <v>25976.14</v>
          </cell>
          <cell r="AI216">
            <v>17132.38</v>
          </cell>
          <cell r="AJ216">
            <v>2056936.07</v>
          </cell>
          <cell r="AK216">
            <v>337105.56</v>
          </cell>
          <cell r="AL216">
            <v>107785.5</v>
          </cell>
          <cell r="AN216">
            <v>672277.93</v>
          </cell>
          <cell r="AO216">
            <v>50080.46</v>
          </cell>
          <cell r="AP216">
            <v>458012.94</v>
          </cell>
          <cell r="AQ216">
            <v>37629.17</v>
          </cell>
          <cell r="AR216">
            <v>179172.06</v>
          </cell>
          <cell r="AS216">
            <v>-12996.41</v>
          </cell>
          <cell r="AT216">
            <v>90529634.950000003</v>
          </cell>
          <cell r="AU216">
            <v>3444862.15</v>
          </cell>
          <cell r="AY216">
            <v>4914.5600000000004</v>
          </cell>
          <cell r="AZ216">
            <v>13745559.869999999</v>
          </cell>
          <cell r="BB216">
            <v>37995.25</v>
          </cell>
          <cell r="BC216">
            <v>1651097.53</v>
          </cell>
          <cell r="BE216">
            <v>673468.48</v>
          </cell>
          <cell r="BG216">
            <v>1729381.53</v>
          </cell>
          <cell r="BH216">
            <v>7042071.1799999997</v>
          </cell>
          <cell r="BI216">
            <v>183673.2</v>
          </cell>
          <cell r="BJ216">
            <v>370985.5</v>
          </cell>
          <cell r="BL216">
            <v>147623.53</v>
          </cell>
          <cell r="BM216">
            <v>4724160.75</v>
          </cell>
          <cell r="BN216">
            <v>1082.07</v>
          </cell>
          <cell r="BW216">
            <v>168140.71</v>
          </cell>
          <cell r="BY216">
            <v>13786.08</v>
          </cell>
          <cell r="BZ216">
            <v>8884667</v>
          </cell>
          <cell r="CE216">
            <v>4031826.6</v>
          </cell>
          <cell r="CF216">
            <v>148061.26999999999</v>
          </cell>
          <cell r="CH216">
            <v>2693255.64</v>
          </cell>
          <cell r="CI216">
            <v>777751.78</v>
          </cell>
          <cell r="CO216">
            <v>310435.34000000003</v>
          </cell>
          <cell r="CU216">
            <v>2339711.06</v>
          </cell>
          <cell r="DE216">
            <v>41035.14</v>
          </cell>
          <cell r="DH216">
            <v>48351.12</v>
          </cell>
          <cell r="DJ216">
            <v>273115.52000000002</v>
          </cell>
          <cell r="DK216">
            <v>5000</v>
          </cell>
          <cell r="DU216">
            <v>80173.929999999993</v>
          </cell>
          <cell r="DZ216">
            <v>351072.33</v>
          </cell>
          <cell r="EA216">
            <v>1049.6400000000001</v>
          </cell>
          <cell r="EB216">
            <v>1700337.58</v>
          </cell>
          <cell r="EI216">
            <v>6815.17</v>
          </cell>
          <cell r="EN216">
            <v>9341.84</v>
          </cell>
          <cell r="EP216">
            <v>8654.9</v>
          </cell>
          <cell r="EQ216">
            <v>263344.28000000003</v>
          </cell>
          <cell r="ES216">
            <v>346493.07</v>
          </cell>
          <cell r="ET216">
            <v>187005069.67000005</v>
          </cell>
          <cell r="EV216" t="str">
            <v>31201</v>
          </cell>
          <cell r="EW216" t="str">
            <v>439</v>
          </cell>
          <cell r="EX216">
            <v>5584665.3399999999</v>
          </cell>
        </row>
        <row r="217">
          <cell r="Q217" t="str">
            <v>31016</v>
          </cell>
          <cell r="R217">
            <v>8379658.04</v>
          </cell>
          <cell r="T217">
            <v>4769.03</v>
          </cell>
          <cell r="U217">
            <v>19470.919999999998</v>
          </cell>
          <cell r="X217">
            <v>81010</v>
          </cell>
          <cell r="AA217">
            <v>72955</v>
          </cell>
          <cell r="AD217">
            <v>61833.7</v>
          </cell>
          <cell r="AE217">
            <v>28938.45</v>
          </cell>
          <cell r="AI217">
            <v>12447.45</v>
          </cell>
          <cell r="AJ217">
            <v>985385.75</v>
          </cell>
          <cell r="AL217">
            <v>52349.96</v>
          </cell>
          <cell r="AN217">
            <v>62399.8</v>
          </cell>
          <cell r="AO217">
            <v>1520.5</v>
          </cell>
          <cell r="AP217">
            <v>186651.08</v>
          </cell>
          <cell r="AQ217">
            <v>12772.73</v>
          </cell>
          <cell r="AR217">
            <v>1453.91</v>
          </cell>
          <cell r="AS217">
            <v>3055.26</v>
          </cell>
          <cell r="AT217">
            <v>23195907.359999999</v>
          </cell>
          <cell r="AU217">
            <v>875476.52</v>
          </cell>
          <cell r="AV217">
            <v>645865.80000000005</v>
          </cell>
          <cell r="AW217">
            <v>908497.13</v>
          </cell>
          <cell r="AY217">
            <v>213.75</v>
          </cell>
          <cell r="AZ217">
            <v>2979666.79</v>
          </cell>
          <cell r="BC217">
            <v>296245.89</v>
          </cell>
          <cell r="BE217">
            <v>182817.56</v>
          </cell>
          <cell r="BG217">
            <v>158716.94</v>
          </cell>
          <cell r="BH217">
            <v>1877566.34</v>
          </cell>
          <cell r="BI217">
            <v>49543.08</v>
          </cell>
          <cell r="BJ217">
            <v>109035.43</v>
          </cell>
          <cell r="BL217">
            <v>27116.560000000001</v>
          </cell>
          <cell r="BM217">
            <v>1813262.89</v>
          </cell>
          <cell r="BN217">
            <v>140</v>
          </cell>
          <cell r="BO217">
            <v>989.36</v>
          </cell>
          <cell r="BQ217">
            <v>283514.90999999997</v>
          </cell>
          <cell r="BR217">
            <v>19512.09</v>
          </cell>
          <cell r="BW217">
            <v>45570.37</v>
          </cell>
          <cell r="BX217">
            <v>11919.29</v>
          </cell>
          <cell r="BZ217">
            <v>2358831</v>
          </cell>
          <cell r="CE217">
            <v>982391.21</v>
          </cell>
          <cell r="CF217">
            <v>27764.99</v>
          </cell>
          <cell r="CH217">
            <v>434601.89</v>
          </cell>
          <cell r="CI217">
            <v>163848.68</v>
          </cell>
          <cell r="CO217">
            <v>25676.93</v>
          </cell>
          <cell r="CS217">
            <v>5665.68</v>
          </cell>
          <cell r="CU217">
            <v>499696.98</v>
          </cell>
          <cell r="DG217">
            <v>61923.68</v>
          </cell>
          <cell r="DK217">
            <v>2320.1999999999998</v>
          </cell>
          <cell r="DN217">
            <v>4976.46</v>
          </cell>
          <cell r="DQ217">
            <v>4689.37</v>
          </cell>
          <cell r="DZ217">
            <v>79822.09</v>
          </cell>
          <cell r="EA217">
            <v>121037.99</v>
          </cell>
          <cell r="EB217">
            <v>22250</v>
          </cell>
          <cell r="EI217">
            <v>4994.68</v>
          </cell>
          <cell r="EN217">
            <v>2111.64</v>
          </cell>
          <cell r="ET217">
            <v>48250853.110000007</v>
          </cell>
          <cell r="EV217" t="str">
            <v>31306</v>
          </cell>
          <cell r="EW217" t="str">
            <v>439</v>
          </cell>
          <cell r="EX217">
            <v>898033.76</v>
          </cell>
        </row>
        <row r="218">
          <cell r="Q218" t="str">
            <v>31025</v>
          </cell>
          <cell r="R218">
            <v>17515132.870000001</v>
          </cell>
          <cell r="T218">
            <v>7747.99</v>
          </cell>
          <cell r="U218">
            <v>1190.18</v>
          </cell>
          <cell r="X218">
            <v>476540.72</v>
          </cell>
          <cell r="Y218">
            <v>3874.14</v>
          </cell>
          <cell r="AB218">
            <v>27370</v>
          </cell>
          <cell r="AD218">
            <v>34001.07</v>
          </cell>
          <cell r="AE218">
            <v>180791.44</v>
          </cell>
          <cell r="AF218">
            <v>7420.68</v>
          </cell>
          <cell r="AI218">
            <v>220191.75</v>
          </cell>
          <cell r="AJ218">
            <v>1378747.51</v>
          </cell>
          <cell r="AK218">
            <v>2603.9499999999998</v>
          </cell>
          <cell r="AL218">
            <v>133728.66</v>
          </cell>
          <cell r="AN218">
            <v>213416.37</v>
          </cell>
          <cell r="AO218">
            <v>97844.08</v>
          </cell>
          <cell r="AP218">
            <v>224549.46</v>
          </cell>
          <cell r="AQ218">
            <v>1247.46</v>
          </cell>
          <cell r="AR218">
            <v>263684.63</v>
          </cell>
          <cell r="AS218">
            <v>94478.03</v>
          </cell>
          <cell r="AT218">
            <v>52346157.149999999</v>
          </cell>
          <cell r="AU218">
            <v>1797126.17</v>
          </cell>
          <cell r="AV218">
            <v>3121331.16</v>
          </cell>
          <cell r="AX218">
            <v>336.25</v>
          </cell>
          <cell r="AY218">
            <v>112237.21</v>
          </cell>
          <cell r="AZ218">
            <v>8774578.3300000001</v>
          </cell>
          <cell r="BC218">
            <v>1049888.47</v>
          </cell>
          <cell r="BE218">
            <v>142846.69</v>
          </cell>
          <cell r="BF218">
            <v>143720.04999999999</v>
          </cell>
          <cell r="BG218">
            <v>645974.67000000004</v>
          </cell>
          <cell r="BH218">
            <v>4023138.44</v>
          </cell>
          <cell r="BI218">
            <v>104437.11</v>
          </cell>
          <cell r="BJ218">
            <v>214581.54</v>
          </cell>
          <cell r="BL218">
            <v>92695.11</v>
          </cell>
          <cell r="BM218">
            <v>2925631.89</v>
          </cell>
          <cell r="BT218">
            <v>857977.68</v>
          </cell>
          <cell r="BU218">
            <v>173027.98</v>
          </cell>
          <cell r="BW218">
            <v>96540.9</v>
          </cell>
          <cell r="BZ218">
            <v>5177958</v>
          </cell>
          <cell r="CE218">
            <v>2146137</v>
          </cell>
          <cell r="CF218">
            <v>73225.78</v>
          </cell>
          <cell r="CH218">
            <v>1374437.67</v>
          </cell>
          <cell r="CI218">
            <v>412734.71</v>
          </cell>
          <cell r="CO218">
            <v>115788.83</v>
          </cell>
          <cell r="CU218">
            <v>1735907.05</v>
          </cell>
          <cell r="CV218">
            <v>72020.12</v>
          </cell>
          <cell r="DE218">
            <v>279957.43</v>
          </cell>
          <cell r="DJ218">
            <v>183031.26</v>
          </cell>
          <cell r="DZ218">
            <v>204283.51</v>
          </cell>
          <cell r="EB218">
            <v>47611.29</v>
          </cell>
          <cell r="EI218">
            <v>1611349.7</v>
          </cell>
          <cell r="ET218">
            <v>110941230.14000003</v>
          </cell>
          <cell r="EV218" t="str">
            <v>31311</v>
          </cell>
          <cell r="EW218" t="str">
            <v>439</v>
          </cell>
          <cell r="EX218">
            <v>902256.72</v>
          </cell>
        </row>
        <row r="219">
          <cell r="Q219" t="str">
            <v>31063</v>
          </cell>
          <cell r="R219">
            <v>154832.85999999999</v>
          </cell>
          <cell r="U219">
            <v>11561.74</v>
          </cell>
          <cell r="AE219">
            <v>1151.4100000000001</v>
          </cell>
          <cell r="AJ219">
            <v>3056</v>
          </cell>
          <cell r="AL219">
            <v>1462.58</v>
          </cell>
          <cell r="AN219">
            <v>1695.98</v>
          </cell>
          <cell r="AP219">
            <v>9490</v>
          </cell>
          <cell r="AS219">
            <v>2521.84</v>
          </cell>
          <cell r="AT219">
            <v>294328.59999999998</v>
          </cell>
          <cell r="AU219">
            <v>337.53</v>
          </cell>
          <cell r="AV219">
            <v>813.68</v>
          </cell>
          <cell r="AW219">
            <v>3544.53</v>
          </cell>
          <cell r="AZ219">
            <v>5946.71</v>
          </cell>
          <cell r="BC219">
            <v>5598.08</v>
          </cell>
          <cell r="BE219">
            <v>395</v>
          </cell>
          <cell r="BH219">
            <v>7304.4</v>
          </cell>
          <cell r="BJ219">
            <v>8244.59</v>
          </cell>
          <cell r="BL219">
            <v>644.14</v>
          </cell>
          <cell r="BM219">
            <v>55794.14</v>
          </cell>
          <cell r="BW219">
            <v>182.36</v>
          </cell>
          <cell r="BZ219">
            <v>28168</v>
          </cell>
          <cell r="CE219">
            <v>7101</v>
          </cell>
          <cell r="CI219">
            <v>8382</v>
          </cell>
          <cell r="CU219">
            <v>9703.56</v>
          </cell>
          <cell r="CV219">
            <v>12506</v>
          </cell>
          <cell r="DH219">
            <v>350</v>
          </cell>
          <cell r="ET219">
            <v>635116.7300000001</v>
          </cell>
          <cell r="EV219" t="str">
            <v>31330</v>
          </cell>
          <cell r="EW219" t="str">
            <v>439</v>
          </cell>
          <cell r="EX219">
            <v>726636.74</v>
          </cell>
        </row>
        <row r="220">
          <cell r="Q220" t="str">
            <v>31103</v>
          </cell>
          <cell r="R220">
            <v>10299714.869999999</v>
          </cell>
          <cell r="U220">
            <v>5070.2700000000004</v>
          </cell>
          <cell r="X220">
            <v>393187.33</v>
          </cell>
          <cell r="AA220">
            <v>25</v>
          </cell>
          <cell r="AB220">
            <v>26315</v>
          </cell>
          <cell r="AC220">
            <v>30823.78</v>
          </cell>
          <cell r="AE220">
            <v>16002.74</v>
          </cell>
          <cell r="AF220">
            <v>14110</v>
          </cell>
          <cell r="AJ220">
            <v>823694.65</v>
          </cell>
          <cell r="AL220">
            <v>52606.42</v>
          </cell>
          <cell r="AN220">
            <v>93524.65</v>
          </cell>
          <cell r="AO220">
            <v>13018.36</v>
          </cell>
          <cell r="AP220">
            <v>70842</v>
          </cell>
          <cell r="AQ220">
            <v>9266.74</v>
          </cell>
          <cell r="AR220">
            <v>159351.21</v>
          </cell>
          <cell r="AS220">
            <v>51567.72</v>
          </cell>
          <cell r="AT220">
            <v>34640801.390000001</v>
          </cell>
          <cell r="AU220">
            <v>827249.43</v>
          </cell>
          <cell r="AV220">
            <v>462901.8</v>
          </cell>
          <cell r="AW220">
            <v>25005.49</v>
          </cell>
          <cell r="AZ220">
            <v>3520554.21</v>
          </cell>
          <cell r="BC220">
            <v>370413.48</v>
          </cell>
          <cell r="BE220">
            <v>122606.64</v>
          </cell>
          <cell r="BG220">
            <v>377465.95</v>
          </cell>
          <cell r="BH220">
            <v>2464482.92</v>
          </cell>
          <cell r="BI220">
            <v>70525.710000000006</v>
          </cell>
          <cell r="BJ220">
            <v>145447.99</v>
          </cell>
          <cell r="BL220">
            <v>37085.35</v>
          </cell>
          <cell r="BM220">
            <v>1682971.18</v>
          </cell>
          <cell r="BN220">
            <v>2640</v>
          </cell>
          <cell r="BW220">
            <v>65866.100000000006</v>
          </cell>
          <cell r="BX220">
            <v>64702.7</v>
          </cell>
          <cell r="BZ220">
            <v>3299633</v>
          </cell>
          <cell r="CD220">
            <v>10.67</v>
          </cell>
          <cell r="CE220">
            <v>1246143.1000000001</v>
          </cell>
          <cell r="CF220">
            <v>26758.28</v>
          </cell>
          <cell r="CH220">
            <v>486010.36</v>
          </cell>
          <cell r="CI220">
            <v>200161.24</v>
          </cell>
          <cell r="CJ220">
            <v>17472.87</v>
          </cell>
          <cell r="CO220">
            <v>92168</v>
          </cell>
          <cell r="CU220">
            <v>614321.28</v>
          </cell>
          <cell r="DE220">
            <v>26137.8</v>
          </cell>
          <cell r="DH220">
            <v>10120</v>
          </cell>
          <cell r="DJ220">
            <v>40762.31</v>
          </cell>
          <cell r="DN220">
            <v>9867</v>
          </cell>
          <cell r="DQ220">
            <v>6877.64</v>
          </cell>
          <cell r="DZ220">
            <v>95747.72</v>
          </cell>
          <cell r="EA220">
            <v>315</v>
          </cell>
          <cell r="EB220">
            <v>125321</v>
          </cell>
          <cell r="EI220">
            <v>4700</v>
          </cell>
          <cell r="EN220">
            <v>710122.17</v>
          </cell>
          <cell r="EO220">
            <v>224437.5</v>
          </cell>
          <cell r="EP220">
            <v>802.3</v>
          </cell>
          <cell r="ET220">
            <v>64177730.320000015</v>
          </cell>
          <cell r="EV220" t="str">
            <v>31332</v>
          </cell>
          <cell r="EW220" t="str">
            <v>439</v>
          </cell>
          <cell r="EX220">
            <v>-85598.38</v>
          </cell>
        </row>
        <row r="221">
          <cell r="Q221" t="str">
            <v>31201</v>
          </cell>
          <cell r="R221">
            <v>15860653.310000001</v>
          </cell>
          <cell r="U221">
            <v>6657.29</v>
          </cell>
          <cell r="X221">
            <v>559123.17000000004</v>
          </cell>
          <cell r="AA221">
            <v>134690</v>
          </cell>
          <cell r="AC221">
            <v>8492</v>
          </cell>
          <cell r="AE221">
            <v>167586.26</v>
          </cell>
          <cell r="AF221">
            <v>79490.11</v>
          </cell>
          <cell r="AI221">
            <v>-196.59</v>
          </cell>
          <cell r="AJ221">
            <v>1278221.6299999999</v>
          </cell>
          <cell r="AL221">
            <v>238102.24</v>
          </cell>
          <cell r="AN221">
            <v>168285.74</v>
          </cell>
          <cell r="AO221">
            <v>14029.4</v>
          </cell>
          <cell r="AP221">
            <v>165104.45000000001</v>
          </cell>
          <cell r="AQ221">
            <v>766.57</v>
          </cell>
          <cell r="AR221">
            <v>240504.41</v>
          </cell>
          <cell r="AS221">
            <v>42370.01</v>
          </cell>
          <cell r="AT221">
            <v>43338666.170000002</v>
          </cell>
          <cell r="AU221">
            <v>1229349.01</v>
          </cell>
          <cell r="AV221">
            <v>388859.84</v>
          </cell>
          <cell r="AW221">
            <v>13990.53</v>
          </cell>
          <cell r="AZ221">
            <v>6518226.9100000001</v>
          </cell>
          <cell r="BB221">
            <v>34589.910000000003</v>
          </cell>
          <cell r="BC221">
            <v>345965.66</v>
          </cell>
          <cell r="BE221">
            <v>191250.64</v>
          </cell>
          <cell r="BG221">
            <v>209135.56</v>
          </cell>
          <cell r="BH221">
            <v>3271444.86</v>
          </cell>
          <cell r="BI221">
            <v>87379.02</v>
          </cell>
          <cell r="BJ221">
            <v>173387.49</v>
          </cell>
          <cell r="BL221">
            <v>41920.47</v>
          </cell>
          <cell r="BM221">
            <v>2954008.86</v>
          </cell>
          <cell r="BN221">
            <v>1940.79</v>
          </cell>
          <cell r="BW221">
            <v>79825.19</v>
          </cell>
          <cell r="BZ221">
            <v>4226311</v>
          </cell>
          <cell r="CE221">
            <v>1718994.77</v>
          </cell>
          <cell r="CF221">
            <v>45243</v>
          </cell>
          <cell r="CH221">
            <v>656133.30000000005</v>
          </cell>
          <cell r="CI221">
            <v>174507.27</v>
          </cell>
          <cell r="CO221">
            <v>30250.34</v>
          </cell>
          <cell r="CU221">
            <v>669185.63</v>
          </cell>
          <cell r="CV221">
            <v>63248.13</v>
          </cell>
          <cell r="DH221">
            <v>22020</v>
          </cell>
          <cell r="DJ221">
            <v>76787.839999999997</v>
          </cell>
          <cell r="DK221">
            <v>2951</v>
          </cell>
          <cell r="DN221">
            <v>17396</v>
          </cell>
          <cell r="DZ221">
            <v>129293.32</v>
          </cell>
          <cell r="EA221">
            <v>32890</v>
          </cell>
          <cell r="EB221">
            <v>917484.06</v>
          </cell>
          <cell r="EI221">
            <v>318000</v>
          </cell>
          <cell r="EP221">
            <v>250</v>
          </cell>
          <cell r="ET221">
            <v>86944766.569999978</v>
          </cell>
          <cell r="EV221" t="str">
            <v>31401</v>
          </cell>
          <cell r="EW221" t="str">
            <v>439</v>
          </cell>
          <cell r="EX221">
            <v>4954423.05</v>
          </cell>
        </row>
        <row r="222">
          <cell r="Q222" t="str">
            <v>31306</v>
          </cell>
          <cell r="R222">
            <v>4103993.94</v>
          </cell>
          <cell r="U222">
            <v>396.36</v>
          </cell>
          <cell r="X222">
            <v>107691.5</v>
          </cell>
          <cell r="AB222">
            <v>5444</v>
          </cell>
          <cell r="AE222">
            <v>55722.48</v>
          </cell>
          <cell r="AI222">
            <v>9108.26</v>
          </cell>
          <cell r="AJ222">
            <v>386037.17</v>
          </cell>
          <cell r="AL222">
            <v>19596.740000000002</v>
          </cell>
          <cell r="AN222">
            <v>45194.05</v>
          </cell>
          <cell r="AO222">
            <v>5754.31</v>
          </cell>
          <cell r="AP222">
            <v>100</v>
          </cell>
          <cell r="AQ222">
            <v>4444.38</v>
          </cell>
          <cell r="AR222">
            <v>149827.47</v>
          </cell>
          <cell r="AS222">
            <v>9738.58</v>
          </cell>
          <cell r="AT222">
            <v>10834339.779999999</v>
          </cell>
          <cell r="AU222">
            <v>334119.5</v>
          </cell>
          <cell r="AV222">
            <v>87261.36</v>
          </cell>
          <cell r="AZ222">
            <v>1634079.15</v>
          </cell>
          <cell r="BC222">
            <v>189862.74</v>
          </cell>
          <cell r="BE222">
            <v>269392.31</v>
          </cell>
          <cell r="BG222">
            <v>60719.03</v>
          </cell>
          <cell r="BH222">
            <v>858214.51</v>
          </cell>
          <cell r="BI222">
            <v>22462.51</v>
          </cell>
          <cell r="BJ222">
            <v>43962.41</v>
          </cell>
          <cell r="BL222">
            <v>20678.79</v>
          </cell>
          <cell r="BM222">
            <v>775106.1</v>
          </cell>
          <cell r="BT222">
            <v>16926.150000000001</v>
          </cell>
          <cell r="BW222">
            <v>20694.919999999998</v>
          </cell>
          <cell r="BX222">
            <v>381193</v>
          </cell>
          <cell r="BZ222">
            <v>1062900</v>
          </cell>
          <cell r="CE222">
            <v>492534.88</v>
          </cell>
          <cell r="CF222">
            <v>10824</v>
          </cell>
          <cell r="CH222">
            <v>222904.69</v>
          </cell>
          <cell r="CI222">
            <v>91404.800000000003</v>
          </cell>
          <cell r="CO222">
            <v>3705.64</v>
          </cell>
          <cell r="CU222">
            <v>304358.43</v>
          </cell>
          <cell r="CV222">
            <v>1000</v>
          </cell>
          <cell r="DH222">
            <v>490127.49</v>
          </cell>
          <cell r="DJ222">
            <v>30240.36</v>
          </cell>
          <cell r="DN222">
            <v>3343</v>
          </cell>
          <cell r="DQ222">
            <v>11628.35</v>
          </cell>
          <cell r="DZ222">
            <v>41001.97</v>
          </cell>
          <cell r="ET222">
            <v>23218035.109999999</v>
          </cell>
          <cell r="EV222" t="str">
            <v>32081</v>
          </cell>
          <cell r="EW222" t="str">
            <v>439</v>
          </cell>
          <cell r="EX222">
            <v>21447312.030000001</v>
          </cell>
        </row>
        <row r="223">
          <cell r="Q223" t="str">
            <v>31311</v>
          </cell>
          <cell r="R223">
            <v>3266649.85</v>
          </cell>
          <cell r="U223">
            <v>42032.52</v>
          </cell>
          <cell r="X223">
            <v>1600</v>
          </cell>
          <cell r="AA223">
            <v>28010</v>
          </cell>
          <cell r="AE223">
            <v>25391.81</v>
          </cell>
          <cell r="AI223">
            <v>5.25</v>
          </cell>
          <cell r="AJ223">
            <v>209530.31</v>
          </cell>
          <cell r="AK223">
            <v>280.89999999999998</v>
          </cell>
          <cell r="AL223">
            <v>36377.24</v>
          </cell>
          <cell r="AN223">
            <v>50628.87</v>
          </cell>
          <cell r="AO223">
            <v>1722.18</v>
          </cell>
          <cell r="AP223">
            <v>7105</v>
          </cell>
          <cell r="AQ223">
            <v>25282.11</v>
          </cell>
          <cell r="AR223">
            <v>350</v>
          </cell>
          <cell r="AS223">
            <v>49484.13</v>
          </cell>
          <cell r="AT223">
            <v>8674626.0700000003</v>
          </cell>
          <cell r="AU223">
            <v>343583.69</v>
          </cell>
          <cell r="AV223">
            <v>521139.64</v>
          </cell>
          <cell r="AW223">
            <v>730868.07</v>
          </cell>
          <cell r="AZ223">
            <v>1458080.63</v>
          </cell>
          <cell r="BC223">
            <v>196373.28</v>
          </cell>
          <cell r="BE223">
            <v>30537.13</v>
          </cell>
          <cell r="BF223">
            <v>34718</v>
          </cell>
          <cell r="BG223">
            <v>92471.83</v>
          </cell>
          <cell r="BH223">
            <v>942957.62</v>
          </cell>
          <cell r="BI223">
            <v>19759.12</v>
          </cell>
          <cell r="BJ223">
            <v>47263.29</v>
          </cell>
          <cell r="BL223">
            <v>20654.04</v>
          </cell>
          <cell r="BM223">
            <v>673693.62</v>
          </cell>
          <cell r="BN223">
            <v>176</v>
          </cell>
          <cell r="BQ223">
            <v>891.32</v>
          </cell>
          <cell r="BW223">
            <v>18003.009999999998</v>
          </cell>
          <cell r="BZ223">
            <v>939984</v>
          </cell>
          <cell r="CE223">
            <v>456675.38</v>
          </cell>
          <cell r="CF223">
            <v>15089</v>
          </cell>
          <cell r="CH223">
            <v>427779.19</v>
          </cell>
          <cell r="CI223">
            <v>103616.04</v>
          </cell>
          <cell r="CO223">
            <v>1185.78</v>
          </cell>
          <cell r="CU223">
            <v>338477.13</v>
          </cell>
          <cell r="DH223">
            <v>4400</v>
          </cell>
          <cell r="DJ223">
            <v>563.34</v>
          </cell>
          <cell r="DN223">
            <v>4183</v>
          </cell>
          <cell r="DQ223">
            <v>5071.6000000000004</v>
          </cell>
          <cell r="DZ223">
            <v>40222.800000000003</v>
          </cell>
          <cell r="EH223">
            <v>3996.5</v>
          </cell>
          <cell r="EN223">
            <v>15096</v>
          </cell>
          <cell r="EP223">
            <v>239</v>
          </cell>
          <cell r="ET223">
            <v>19906825.290000003</v>
          </cell>
          <cell r="EV223" t="str">
            <v>32123</v>
          </cell>
          <cell r="EW223" t="str">
            <v>439</v>
          </cell>
          <cell r="EX223">
            <v>72660.08</v>
          </cell>
        </row>
        <row r="224">
          <cell r="Q224" t="str">
            <v>31330</v>
          </cell>
          <cell r="R224">
            <v>954747.44</v>
          </cell>
          <cell r="U224">
            <v>42641.27</v>
          </cell>
          <cell r="AA224">
            <v>12825</v>
          </cell>
          <cell r="AE224">
            <v>855</v>
          </cell>
          <cell r="AJ224">
            <v>47704.45</v>
          </cell>
          <cell r="AK224">
            <v>920</v>
          </cell>
          <cell r="AL224">
            <v>11570.66</v>
          </cell>
          <cell r="AN224">
            <v>11192</v>
          </cell>
          <cell r="AO224">
            <v>462.16</v>
          </cell>
          <cell r="AQ224">
            <v>31650.16</v>
          </cell>
          <cell r="AR224">
            <v>35056.92</v>
          </cell>
          <cell r="AS224">
            <v>3905.01</v>
          </cell>
          <cell r="AT224">
            <v>2309704.29</v>
          </cell>
          <cell r="AU224">
            <v>67065.98</v>
          </cell>
          <cell r="AV224">
            <v>239101.4</v>
          </cell>
          <cell r="AW224">
            <v>39288.82</v>
          </cell>
          <cell r="AZ224">
            <v>339392.75</v>
          </cell>
          <cell r="BC224">
            <v>57602.35</v>
          </cell>
          <cell r="BE224">
            <v>4100</v>
          </cell>
          <cell r="BH224">
            <v>230515.92</v>
          </cell>
          <cell r="BJ224">
            <v>19736.060000000001</v>
          </cell>
          <cell r="BL224">
            <v>11863.17</v>
          </cell>
          <cell r="BM224">
            <v>147258.1</v>
          </cell>
          <cell r="BW224">
            <v>3948.56</v>
          </cell>
          <cell r="BZ224">
            <v>246066</v>
          </cell>
          <cell r="CE224">
            <v>107960.1</v>
          </cell>
          <cell r="CF224">
            <v>6749.28</v>
          </cell>
          <cell r="CH224">
            <v>541994.43000000005</v>
          </cell>
          <cell r="CI224">
            <v>59616.01</v>
          </cell>
          <cell r="CU224">
            <v>76140.67</v>
          </cell>
          <cell r="DH224">
            <v>2565.84</v>
          </cell>
          <cell r="DI224">
            <v>15923.76</v>
          </cell>
          <cell r="DZ224">
            <v>9238.2999999999993</v>
          </cell>
          <cell r="ET224">
            <v>5689361.8599999966</v>
          </cell>
          <cell r="EV224" t="str">
            <v>32312</v>
          </cell>
          <cell r="EW224" t="str">
            <v>439</v>
          </cell>
          <cell r="EX224">
            <v>232229.92</v>
          </cell>
        </row>
        <row r="225">
          <cell r="Q225" t="str">
            <v>31332</v>
          </cell>
          <cell r="R225">
            <v>3326216.24</v>
          </cell>
          <cell r="U225">
            <v>41126.080000000002</v>
          </cell>
          <cell r="X225">
            <v>8984.5</v>
          </cell>
          <cell r="AA225">
            <v>29910</v>
          </cell>
          <cell r="AE225">
            <v>6296.88</v>
          </cell>
          <cell r="AJ225">
            <v>332925.28000000003</v>
          </cell>
          <cell r="AK225">
            <v>9621.5499999999993</v>
          </cell>
          <cell r="AL225">
            <v>23508.94</v>
          </cell>
          <cell r="AN225">
            <v>24057.29</v>
          </cell>
          <cell r="AO225">
            <v>4689.33</v>
          </cell>
          <cell r="AP225">
            <v>5815</v>
          </cell>
          <cell r="AQ225">
            <v>11200.7</v>
          </cell>
          <cell r="AR225">
            <v>8112.86</v>
          </cell>
          <cell r="AS225">
            <v>20561.34</v>
          </cell>
          <cell r="AT225">
            <v>9672643.9100000001</v>
          </cell>
          <cell r="AU225">
            <v>359244.72</v>
          </cell>
          <cell r="AV225">
            <v>368499.14</v>
          </cell>
          <cell r="AW225">
            <v>146374.51</v>
          </cell>
          <cell r="AY225">
            <v>29235.55</v>
          </cell>
          <cell r="AZ225">
            <v>1536515.48</v>
          </cell>
          <cell r="BC225">
            <v>172491.63</v>
          </cell>
          <cell r="BE225">
            <v>334090.21000000002</v>
          </cell>
          <cell r="BG225">
            <v>21252.7</v>
          </cell>
          <cell r="BH225">
            <v>795233.36</v>
          </cell>
          <cell r="BI225">
            <v>13015.56</v>
          </cell>
          <cell r="BJ225">
            <v>42241.39</v>
          </cell>
          <cell r="BL225">
            <v>21146.69</v>
          </cell>
          <cell r="BM225">
            <v>606593.65</v>
          </cell>
          <cell r="BN225">
            <v>112400</v>
          </cell>
          <cell r="BQ225">
            <v>4741.03</v>
          </cell>
          <cell r="BW225">
            <v>18916.04</v>
          </cell>
          <cell r="BZ225">
            <v>972383</v>
          </cell>
          <cell r="CD225">
            <v>46296.43</v>
          </cell>
          <cell r="CE225">
            <v>386084</v>
          </cell>
          <cell r="CF225">
            <v>20059.96</v>
          </cell>
          <cell r="CH225">
            <v>322879.03999999998</v>
          </cell>
          <cell r="CI225">
            <v>113730.27</v>
          </cell>
          <cell r="CU225">
            <v>346835.79</v>
          </cell>
          <cell r="DH225">
            <v>193951.37</v>
          </cell>
          <cell r="DN225">
            <v>11152</v>
          </cell>
          <cell r="DZ225">
            <v>45352.77</v>
          </cell>
          <cell r="ET225">
            <v>20566386.190000001</v>
          </cell>
          <cell r="EV225" t="str">
            <v>32325</v>
          </cell>
          <cell r="EW225" t="str">
            <v>439</v>
          </cell>
          <cell r="EX225">
            <v>1052999.25</v>
          </cell>
        </row>
        <row r="226">
          <cell r="Q226" t="str">
            <v>31401</v>
          </cell>
          <cell r="R226">
            <v>9081881.0600000005</v>
          </cell>
          <cell r="T226">
            <v>2436.94</v>
          </cell>
          <cell r="U226">
            <v>1746.22</v>
          </cell>
          <cell r="AA226">
            <v>142340</v>
          </cell>
          <cell r="AE226">
            <v>125209.12</v>
          </cell>
          <cell r="AI226">
            <v>32019.37</v>
          </cell>
          <cell r="AJ226">
            <v>832715.47</v>
          </cell>
          <cell r="AL226">
            <v>98842.3</v>
          </cell>
          <cell r="AN226">
            <v>24218.43</v>
          </cell>
          <cell r="AO226">
            <v>8779.39</v>
          </cell>
          <cell r="AP226">
            <v>31040.86</v>
          </cell>
          <cell r="AQ226">
            <v>251291.13</v>
          </cell>
          <cell r="AR226">
            <v>97996.88</v>
          </cell>
          <cell r="AS226">
            <v>19759.21</v>
          </cell>
          <cell r="AT226">
            <v>23408139.18</v>
          </cell>
          <cell r="AU226">
            <v>690270.69</v>
          </cell>
          <cell r="AW226">
            <v>1850.8</v>
          </cell>
          <cell r="AZ226">
            <v>3404672.52</v>
          </cell>
          <cell r="BC226">
            <v>305218.05</v>
          </cell>
          <cell r="BE226">
            <v>192553.78</v>
          </cell>
          <cell r="BG226">
            <v>68958.210000000006</v>
          </cell>
          <cell r="BH226">
            <v>2368299.12</v>
          </cell>
          <cell r="BI226">
            <v>47900.98</v>
          </cell>
          <cell r="BJ226">
            <v>109254.76</v>
          </cell>
          <cell r="BL226">
            <v>29908.46</v>
          </cell>
          <cell r="BM226">
            <v>1760637.55</v>
          </cell>
          <cell r="BN226">
            <v>10228</v>
          </cell>
          <cell r="BQ226">
            <v>6675.81</v>
          </cell>
          <cell r="BW226">
            <v>43698.47</v>
          </cell>
          <cell r="BZ226">
            <v>2335387</v>
          </cell>
          <cell r="CE226">
            <v>1106193</v>
          </cell>
          <cell r="CF226">
            <v>34827</v>
          </cell>
          <cell r="CH226">
            <v>589794.78</v>
          </cell>
          <cell r="CI226">
            <v>204016</v>
          </cell>
          <cell r="CO226">
            <v>18328.52</v>
          </cell>
          <cell r="CU226">
            <v>498977.89</v>
          </cell>
          <cell r="CV226">
            <v>1029.96</v>
          </cell>
          <cell r="DH226">
            <v>86577.56</v>
          </cell>
          <cell r="DJ226">
            <v>52423.24</v>
          </cell>
          <cell r="DK226">
            <v>525</v>
          </cell>
          <cell r="DQ226">
            <v>31215.93</v>
          </cell>
          <cell r="DZ226">
            <v>70944.210000000006</v>
          </cell>
          <cell r="EH226">
            <v>23556.2</v>
          </cell>
          <cell r="ET226">
            <v>48252339.050000004</v>
          </cell>
          <cell r="EV226" t="str">
            <v>32326</v>
          </cell>
          <cell r="EW226" t="str">
            <v>439</v>
          </cell>
          <cell r="EX226">
            <v>2582497.7799999998</v>
          </cell>
        </row>
        <row r="227">
          <cell r="Q227" t="str">
            <v>32081</v>
          </cell>
          <cell r="R227">
            <v>44723535.210000001</v>
          </cell>
          <cell r="U227">
            <v>113.11</v>
          </cell>
          <cell r="X227">
            <v>37075.5</v>
          </cell>
          <cell r="Z227">
            <v>20692.099999999999</v>
          </cell>
          <cell r="AB227">
            <v>93614.5</v>
          </cell>
          <cell r="AC227">
            <v>2066414.52</v>
          </cell>
          <cell r="AD227">
            <v>71548.66</v>
          </cell>
          <cell r="AE227">
            <v>765107.16</v>
          </cell>
          <cell r="AF227">
            <v>53816.83</v>
          </cell>
          <cell r="AG227">
            <v>99245.14</v>
          </cell>
          <cell r="AI227">
            <v>163513.85999999999</v>
          </cell>
          <cell r="AJ227">
            <v>2973837.49</v>
          </cell>
          <cell r="AL227">
            <v>460015.98</v>
          </cell>
          <cell r="AN227">
            <v>2392694.46</v>
          </cell>
          <cell r="AO227">
            <v>32029.919999999998</v>
          </cell>
          <cell r="AP227">
            <v>263577.55</v>
          </cell>
          <cell r="AQ227">
            <v>138536.85</v>
          </cell>
          <cell r="AR227">
            <v>68963.75</v>
          </cell>
          <cell r="AT227">
            <v>136766818.62</v>
          </cell>
          <cell r="AU227">
            <v>5302040.75</v>
          </cell>
          <cell r="AV227">
            <v>12890739.76</v>
          </cell>
          <cell r="AY227">
            <v>27282</v>
          </cell>
          <cell r="AZ227">
            <v>21043245.170000002</v>
          </cell>
          <cell r="BB227">
            <v>43355.65</v>
          </cell>
          <cell r="BC227">
            <v>4378694.22</v>
          </cell>
          <cell r="BE227">
            <v>2333173.96</v>
          </cell>
          <cell r="BG227">
            <v>982706.53</v>
          </cell>
          <cell r="BH227">
            <v>10049655.060000001</v>
          </cell>
          <cell r="BI227">
            <v>265294.23</v>
          </cell>
          <cell r="BJ227">
            <v>512649.84</v>
          </cell>
          <cell r="BL227">
            <v>340773.02</v>
          </cell>
          <cell r="BM227">
            <v>6299041.2300000004</v>
          </cell>
          <cell r="BN227">
            <v>2001361.52</v>
          </cell>
          <cell r="BR227">
            <v>51827.9</v>
          </cell>
          <cell r="BX227">
            <v>267781.93</v>
          </cell>
          <cell r="BY227">
            <v>530.37</v>
          </cell>
          <cell r="BZ227">
            <v>13114879</v>
          </cell>
          <cell r="CA227">
            <v>35.049999999999997</v>
          </cell>
          <cell r="CC227">
            <v>38838.9</v>
          </cell>
          <cell r="CE227">
            <v>6152276</v>
          </cell>
          <cell r="CF227">
            <v>373928</v>
          </cell>
          <cell r="CG227">
            <v>56861</v>
          </cell>
          <cell r="CH227">
            <v>9991163.8599999994</v>
          </cell>
          <cell r="CI227">
            <v>2318810.91</v>
          </cell>
          <cell r="CK227">
            <v>254000</v>
          </cell>
          <cell r="CO227">
            <v>232461.29</v>
          </cell>
          <cell r="CS227">
            <v>19335.48</v>
          </cell>
          <cell r="CT227">
            <v>235743.17</v>
          </cell>
          <cell r="CU227">
            <v>7187253.1600000001</v>
          </cell>
          <cell r="CV227">
            <v>992298.73</v>
          </cell>
          <cell r="DE227">
            <v>176573</v>
          </cell>
          <cell r="DH227">
            <v>768362.19</v>
          </cell>
          <cell r="DJ227">
            <v>543327.13</v>
          </cell>
          <cell r="DN227">
            <v>800</v>
          </cell>
          <cell r="DW227">
            <v>811592.45</v>
          </cell>
          <cell r="DX227">
            <v>1558.6</v>
          </cell>
          <cell r="DZ227">
            <v>664356.09</v>
          </cell>
          <cell r="EA227">
            <v>72466.91</v>
          </cell>
          <cell r="EB227">
            <v>21245.06</v>
          </cell>
          <cell r="ED227">
            <v>37665.980000000003</v>
          </cell>
          <cell r="EE227">
            <v>25215.1</v>
          </cell>
          <cell r="EH227">
            <v>3116</v>
          </cell>
          <cell r="EI227">
            <v>1292539.23</v>
          </cell>
          <cell r="EK227">
            <v>11894.87</v>
          </cell>
          <cell r="EN227">
            <v>1478.15</v>
          </cell>
          <cell r="EP227">
            <v>16483.29</v>
          </cell>
          <cell r="ET227">
            <v>303397862.95000023</v>
          </cell>
          <cell r="EV227" t="str">
            <v>32354</v>
          </cell>
          <cell r="EW227" t="str">
            <v>439</v>
          </cell>
          <cell r="EX227">
            <v>2274220.21</v>
          </cell>
        </row>
        <row r="228">
          <cell r="Q228" t="str">
            <v>32123</v>
          </cell>
          <cell r="R228">
            <v>71455.12</v>
          </cell>
          <cell r="U228">
            <v>5.73</v>
          </cell>
          <cell r="AE228">
            <v>131.72999999999999</v>
          </cell>
          <cell r="AJ228">
            <v>1041</v>
          </cell>
          <cell r="AL228">
            <v>1195.98</v>
          </cell>
          <cell r="AN228">
            <v>5449.97</v>
          </cell>
          <cell r="AQ228">
            <v>280</v>
          </cell>
          <cell r="AR228">
            <v>530.65</v>
          </cell>
          <cell r="AS228">
            <v>1455.56</v>
          </cell>
          <cell r="AT228">
            <v>429796.01</v>
          </cell>
          <cell r="AU228">
            <v>3229.86</v>
          </cell>
          <cell r="AV228">
            <v>9741.7199999999993</v>
          </cell>
          <cell r="AZ228">
            <v>40493.660000000003</v>
          </cell>
          <cell r="BC228">
            <v>3638.9</v>
          </cell>
          <cell r="BH228">
            <v>21490.47</v>
          </cell>
          <cell r="BJ228">
            <v>9529.2000000000007</v>
          </cell>
          <cell r="BM228">
            <v>15993.32</v>
          </cell>
          <cell r="BZ228">
            <v>41141</v>
          </cell>
          <cell r="CH228">
            <v>11772</v>
          </cell>
          <cell r="CI228">
            <v>14433</v>
          </cell>
          <cell r="CU228">
            <v>1537.38</v>
          </cell>
          <cell r="DA228">
            <v>6950</v>
          </cell>
          <cell r="EN228">
            <v>1995</v>
          </cell>
          <cell r="ET228">
            <v>693287.25999999989</v>
          </cell>
          <cell r="EV228" t="str">
            <v>32356</v>
          </cell>
          <cell r="EW228" t="str">
            <v>439</v>
          </cell>
          <cell r="EX228">
            <v>5236586.6100000003</v>
          </cell>
        </row>
        <row r="229">
          <cell r="Q229" t="str">
            <v>32312</v>
          </cell>
          <cell r="R229">
            <v>131200.98000000001</v>
          </cell>
          <cell r="U229">
            <v>25.93</v>
          </cell>
          <cell r="AL229">
            <v>4309.47</v>
          </cell>
          <cell r="AN229">
            <v>113</v>
          </cell>
          <cell r="AP229">
            <v>600</v>
          </cell>
          <cell r="AR229">
            <v>232.12</v>
          </cell>
          <cell r="AS229">
            <v>1724.63</v>
          </cell>
          <cell r="AT229">
            <v>261406.95</v>
          </cell>
          <cell r="AU229">
            <v>2675.65</v>
          </cell>
          <cell r="AV229">
            <v>2935.44</v>
          </cell>
          <cell r="AZ229">
            <v>25345.06</v>
          </cell>
          <cell r="BC229">
            <v>2067.31</v>
          </cell>
          <cell r="BH229">
            <v>12799.71</v>
          </cell>
          <cell r="BJ229">
            <v>2534.2800000000002</v>
          </cell>
          <cell r="BM229">
            <v>82890.98</v>
          </cell>
          <cell r="BN229">
            <v>1342.25</v>
          </cell>
          <cell r="BZ229">
            <v>25010</v>
          </cell>
          <cell r="CE229">
            <v>7074</v>
          </cell>
          <cell r="CH229">
            <v>7336.48</v>
          </cell>
          <cell r="CI229">
            <v>2931</v>
          </cell>
          <cell r="CV229">
            <v>16382.22</v>
          </cell>
          <cell r="ET229">
            <v>590937.46000000008</v>
          </cell>
          <cell r="EV229" t="str">
            <v>32358</v>
          </cell>
          <cell r="EW229" t="str">
            <v>439</v>
          </cell>
          <cell r="EX229">
            <v>591713.61</v>
          </cell>
        </row>
        <row r="230">
          <cell r="Q230" t="str">
            <v>32325</v>
          </cell>
          <cell r="R230">
            <v>2112781.0299999998</v>
          </cell>
          <cell r="U230">
            <v>1769.17</v>
          </cell>
          <cell r="X230">
            <v>32064.35</v>
          </cell>
          <cell r="AE230">
            <v>11404.73</v>
          </cell>
          <cell r="AJ230">
            <v>341137.91999999998</v>
          </cell>
          <cell r="AL230">
            <v>20258.900000000001</v>
          </cell>
          <cell r="AO230">
            <v>2414.69</v>
          </cell>
          <cell r="AP230">
            <v>4519</v>
          </cell>
          <cell r="AQ230">
            <v>40770.639999999999</v>
          </cell>
          <cell r="AR230">
            <v>124081.57</v>
          </cell>
          <cell r="AS230">
            <v>19203.46</v>
          </cell>
          <cell r="AT230">
            <v>7904339.4699999997</v>
          </cell>
          <cell r="AU230">
            <v>141441.88</v>
          </cell>
          <cell r="AV230">
            <v>689537.92</v>
          </cell>
          <cell r="AZ230">
            <v>1072269.3600000001</v>
          </cell>
          <cell r="BC230">
            <v>115670.64</v>
          </cell>
          <cell r="BE230">
            <v>113010.53</v>
          </cell>
          <cell r="BH230">
            <v>600479.32999999996</v>
          </cell>
          <cell r="BI230">
            <v>14884.57</v>
          </cell>
          <cell r="BJ230">
            <v>36245.74</v>
          </cell>
          <cell r="BL230">
            <v>6747.53</v>
          </cell>
          <cell r="BM230">
            <v>509279.67</v>
          </cell>
          <cell r="BN230">
            <v>15017.83</v>
          </cell>
          <cell r="BZ230">
            <v>760413</v>
          </cell>
          <cell r="CD230">
            <v>152.96</v>
          </cell>
          <cell r="CE230">
            <v>306838</v>
          </cell>
          <cell r="CH230">
            <v>118631</v>
          </cell>
          <cell r="CI230">
            <v>60290.96</v>
          </cell>
          <cell r="CU230">
            <v>146822.74</v>
          </cell>
          <cell r="DH230">
            <v>41871.81</v>
          </cell>
          <cell r="DZ230">
            <v>39181.300000000003</v>
          </cell>
          <cell r="EN230">
            <v>98.47</v>
          </cell>
          <cell r="ET230">
            <v>15403630.170000004</v>
          </cell>
          <cell r="EV230" t="str">
            <v>32360</v>
          </cell>
          <cell r="EW230" t="str">
            <v>439</v>
          </cell>
          <cell r="EX230">
            <v>2083522.23</v>
          </cell>
        </row>
        <row r="231">
          <cell r="Q231" t="str">
            <v>32326</v>
          </cell>
          <cell r="R231">
            <v>605861.24</v>
          </cell>
          <cell r="U231">
            <v>338.18</v>
          </cell>
          <cell r="X231">
            <v>5492</v>
          </cell>
          <cell r="AE231">
            <v>390.24</v>
          </cell>
          <cell r="AI231">
            <v>33914.949999999997</v>
          </cell>
          <cell r="AJ231">
            <v>301364.75</v>
          </cell>
          <cell r="AK231">
            <v>3619.03</v>
          </cell>
          <cell r="AL231">
            <v>60476.06</v>
          </cell>
          <cell r="AN231">
            <v>2504</v>
          </cell>
          <cell r="AO231">
            <v>516.26</v>
          </cell>
          <cell r="AP231">
            <v>3858</v>
          </cell>
          <cell r="AQ231">
            <v>70502.98</v>
          </cell>
          <cell r="AR231">
            <v>1094.47</v>
          </cell>
          <cell r="AS231">
            <v>12523.61</v>
          </cell>
          <cell r="AT231">
            <v>9440933.6500000004</v>
          </cell>
          <cell r="AU231">
            <v>268121.75</v>
          </cell>
          <cell r="AV231">
            <v>1381506.48</v>
          </cell>
          <cell r="AZ231">
            <v>1260572</v>
          </cell>
          <cell r="BC231">
            <v>159493.04999999999</v>
          </cell>
          <cell r="BE231">
            <v>122105.26</v>
          </cell>
          <cell r="BG231">
            <v>12552.66</v>
          </cell>
          <cell r="BH231">
            <v>732073.08</v>
          </cell>
          <cell r="BI231">
            <v>19098.46</v>
          </cell>
          <cell r="BJ231">
            <v>46355.34</v>
          </cell>
          <cell r="BL231">
            <v>18639.73</v>
          </cell>
          <cell r="BM231">
            <v>834972.91</v>
          </cell>
          <cell r="BT231">
            <v>3416236.28</v>
          </cell>
          <cell r="BU231">
            <v>91916.27</v>
          </cell>
          <cell r="BZ231">
            <v>916519</v>
          </cell>
          <cell r="CE231">
            <v>394554</v>
          </cell>
          <cell r="CF231">
            <v>12481</v>
          </cell>
          <cell r="CH231">
            <v>231802.46</v>
          </cell>
          <cell r="CI231">
            <v>77701.67</v>
          </cell>
          <cell r="CU231">
            <v>253693</v>
          </cell>
          <cell r="CV231">
            <v>45956.74</v>
          </cell>
          <cell r="DH231">
            <v>106926.38</v>
          </cell>
          <cell r="DJ231">
            <v>20274.22</v>
          </cell>
          <cell r="DZ231">
            <v>44522.11</v>
          </cell>
          <cell r="EH231">
            <v>2073.06</v>
          </cell>
          <cell r="EN231">
            <v>954.99</v>
          </cell>
          <cell r="ET231">
            <v>21014491.319999997</v>
          </cell>
          <cell r="EV231" t="str">
            <v>32361</v>
          </cell>
          <cell r="EW231" t="str">
            <v>439</v>
          </cell>
          <cell r="EX231">
            <v>1746117.28</v>
          </cell>
        </row>
        <row r="232">
          <cell r="Q232" t="str">
            <v>32354</v>
          </cell>
          <cell r="R232">
            <v>12310683.060000001</v>
          </cell>
          <cell r="U232">
            <v>3181.14</v>
          </cell>
          <cell r="X232">
            <v>46858</v>
          </cell>
          <cell r="AB232">
            <v>29590</v>
          </cell>
          <cell r="AE232">
            <v>42065.73</v>
          </cell>
          <cell r="AJ232">
            <v>1707214.37</v>
          </cell>
          <cell r="AL232">
            <v>148683.82</v>
          </cell>
          <cell r="AN232">
            <v>4538.5200000000004</v>
          </cell>
          <cell r="AO232">
            <v>2817.46</v>
          </cell>
          <cell r="AP232">
            <v>107573.62</v>
          </cell>
          <cell r="AQ232">
            <v>47505.85</v>
          </cell>
          <cell r="AR232">
            <v>150892.99</v>
          </cell>
          <cell r="AT232">
            <v>42385602.880000003</v>
          </cell>
          <cell r="AU232">
            <v>1361386.72</v>
          </cell>
          <cell r="AV232">
            <v>3285342.84</v>
          </cell>
          <cell r="AX232">
            <v>37395.629999999997</v>
          </cell>
          <cell r="AZ232">
            <v>4987674.87</v>
          </cell>
          <cell r="BC232">
            <v>656106.57999999996</v>
          </cell>
          <cell r="BE232">
            <v>344379.86</v>
          </cell>
          <cell r="BG232">
            <v>126159.62</v>
          </cell>
          <cell r="BH232">
            <v>3193715.21</v>
          </cell>
          <cell r="BI232">
            <v>84759.52</v>
          </cell>
          <cell r="BJ232">
            <v>173942.86</v>
          </cell>
          <cell r="BL232">
            <v>88107.520000000004</v>
          </cell>
          <cell r="BM232">
            <v>2199688.85</v>
          </cell>
          <cell r="BZ232">
            <v>4150386</v>
          </cell>
          <cell r="CD232">
            <v>2093.67</v>
          </cell>
          <cell r="CE232">
            <v>1525582.24</v>
          </cell>
          <cell r="CF232">
            <v>44577</v>
          </cell>
          <cell r="CH232">
            <v>856024.07</v>
          </cell>
          <cell r="CI232">
            <v>129849.26</v>
          </cell>
          <cell r="CO232">
            <v>21695.15</v>
          </cell>
          <cell r="CU232">
            <v>1054252.18</v>
          </cell>
          <cell r="DH232">
            <v>49943.94</v>
          </cell>
          <cell r="DZ232">
            <v>98547.15</v>
          </cell>
          <cell r="EH232">
            <v>15500.76</v>
          </cell>
          <cell r="EP232">
            <v>2755.16</v>
          </cell>
          <cell r="ET232">
            <v>81477074.099999994</v>
          </cell>
          <cell r="EV232" t="str">
            <v>32362</v>
          </cell>
          <cell r="EW232" t="str">
            <v>439</v>
          </cell>
          <cell r="EX232">
            <v>355412.78</v>
          </cell>
        </row>
        <row r="233">
          <cell r="Q233" t="str">
            <v>32356</v>
          </cell>
          <cell r="R233">
            <v>16909434.199999999</v>
          </cell>
          <cell r="U233">
            <v>484.75</v>
          </cell>
          <cell r="X233">
            <v>90437.84</v>
          </cell>
          <cell r="AB233">
            <v>85903.17</v>
          </cell>
          <cell r="AC233">
            <v>500882.69</v>
          </cell>
          <cell r="AD233">
            <v>621502.46</v>
          </cell>
          <cell r="AE233">
            <v>19984.96</v>
          </cell>
          <cell r="AJ233">
            <v>1721124.11</v>
          </cell>
          <cell r="AL233">
            <v>101545.16</v>
          </cell>
          <cell r="AN233">
            <v>120554.46</v>
          </cell>
          <cell r="AO233">
            <v>26257.71</v>
          </cell>
          <cell r="AP233">
            <v>232971.07</v>
          </cell>
          <cell r="AQ233">
            <v>24250.74</v>
          </cell>
          <cell r="AR233">
            <v>219742.05</v>
          </cell>
          <cell r="AS233">
            <v>82527.27</v>
          </cell>
          <cell r="AT233">
            <v>55383366.909999996</v>
          </cell>
          <cell r="AU233">
            <v>2023766.4</v>
          </cell>
          <cell r="AV233">
            <v>4306890.5999999996</v>
          </cell>
          <cell r="AZ233">
            <v>7657101.5300000003</v>
          </cell>
          <cell r="BB233">
            <v>5198.4399999999996</v>
          </cell>
          <cell r="BC233">
            <v>1038388.31</v>
          </cell>
          <cell r="BE233">
            <v>250068.92</v>
          </cell>
          <cell r="BG233">
            <v>192287.15</v>
          </cell>
          <cell r="BH233">
            <v>4233135.33</v>
          </cell>
          <cell r="BI233">
            <v>112280.54</v>
          </cell>
          <cell r="BJ233">
            <v>148344.66</v>
          </cell>
          <cell r="BL233">
            <v>83334.880000000005</v>
          </cell>
          <cell r="BM233">
            <v>2400508.4700000002</v>
          </cell>
          <cell r="BN233">
            <v>300</v>
          </cell>
          <cell r="BR233">
            <v>838611.57</v>
          </cell>
          <cell r="BZ233">
            <v>5424063</v>
          </cell>
          <cell r="CA233">
            <v>57794.31</v>
          </cell>
          <cell r="CE233">
            <v>2223003</v>
          </cell>
          <cell r="CF233">
            <v>77754</v>
          </cell>
          <cell r="CH233">
            <v>1778749.74</v>
          </cell>
          <cell r="CI233">
            <v>443167.38</v>
          </cell>
          <cell r="CO233">
            <v>35770.589999999997</v>
          </cell>
          <cell r="CS233">
            <v>83802.89</v>
          </cell>
          <cell r="CT233">
            <v>16813.66</v>
          </cell>
          <cell r="CU233">
            <v>1596597.19</v>
          </cell>
          <cell r="DE233">
            <v>68404</v>
          </cell>
          <cell r="DH233">
            <v>12976.64</v>
          </cell>
          <cell r="DJ233">
            <v>306311.84000000003</v>
          </cell>
          <cell r="DZ233">
            <v>267618.52</v>
          </cell>
          <cell r="EI233">
            <v>9445.16</v>
          </cell>
          <cell r="EN233">
            <v>5787</v>
          </cell>
          <cell r="ET233">
            <v>111839245.26999998</v>
          </cell>
          <cell r="EV233" t="str">
            <v>32363</v>
          </cell>
          <cell r="EW233" t="str">
            <v>439</v>
          </cell>
          <cell r="EX233">
            <v>2086929.53</v>
          </cell>
        </row>
        <row r="234">
          <cell r="Q234" t="str">
            <v>32358</v>
          </cell>
          <cell r="R234">
            <v>1166481.22</v>
          </cell>
          <cell r="U234">
            <v>1991.45</v>
          </cell>
          <cell r="X234">
            <v>77226</v>
          </cell>
          <cell r="AD234">
            <v>46740.22</v>
          </cell>
          <cell r="AE234">
            <v>2343.8000000000002</v>
          </cell>
          <cell r="AF234">
            <v>6602.25</v>
          </cell>
          <cell r="AH234">
            <v>42448.18</v>
          </cell>
          <cell r="AJ234">
            <v>164476.89000000001</v>
          </cell>
          <cell r="AL234">
            <v>7022.31</v>
          </cell>
          <cell r="AN234">
            <v>50</v>
          </cell>
          <cell r="AO234">
            <v>432.3</v>
          </cell>
          <cell r="AP234">
            <v>375</v>
          </cell>
          <cell r="AQ234">
            <v>13019.94</v>
          </cell>
          <cell r="AR234">
            <v>20823.21</v>
          </cell>
          <cell r="AT234">
            <v>4475327.5199999996</v>
          </cell>
          <cell r="AU234">
            <v>71540.160000000003</v>
          </cell>
          <cell r="AV234">
            <v>386968.84</v>
          </cell>
          <cell r="AZ234">
            <v>477110.16</v>
          </cell>
          <cell r="BB234">
            <v>3460.88</v>
          </cell>
          <cell r="BC234">
            <v>42356.28</v>
          </cell>
          <cell r="BE234">
            <v>23766.560000000001</v>
          </cell>
          <cell r="BH234">
            <v>329335.44</v>
          </cell>
          <cell r="BI234">
            <v>8671.7800000000007</v>
          </cell>
          <cell r="BJ234">
            <v>26529.31</v>
          </cell>
          <cell r="BL234">
            <v>7570.95</v>
          </cell>
          <cell r="BM234">
            <v>601219.28</v>
          </cell>
          <cell r="BN234">
            <v>7725.9</v>
          </cell>
          <cell r="BZ234">
            <v>427318</v>
          </cell>
          <cell r="CD234">
            <v>4083.35</v>
          </cell>
          <cell r="CE234">
            <v>135710.18</v>
          </cell>
          <cell r="CF234">
            <v>2000.04</v>
          </cell>
          <cell r="CH234">
            <v>46884.06</v>
          </cell>
          <cell r="CI234">
            <v>22300.13</v>
          </cell>
          <cell r="CU234">
            <v>91086.67</v>
          </cell>
          <cell r="DZ234">
            <v>21448.57</v>
          </cell>
          <cell r="EN234">
            <v>1300.26</v>
          </cell>
          <cell r="ES234">
            <v>37371</v>
          </cell>
          <cell r="ET234">
            <v>8801118.0899999999</v>
          </cell>
          <cell r="EV234" t="str">
            <v>32414</v>
          </cell>
          <cell r="EW234" t="str">
            <v>439</v>
          </cell>
          <cell r="EX234">
            <v>1034798.13</v>
          </cell>
        </row>
        <row r="235">
          <cell r="Q235" t="str">
            <v>32360</v>
          </cell>
          <cell r="R235">
            <v>5671605.1399999997</v>
          </cell>
          <cell r="U235">
            <v>670.72</v>
          </cell>
          <cell r="X235">
            <v>181993.23</v>
          </cell>
          <cell r="AB235">
            <v>300</v>
          </cell>
          <cell r="AE235">
            <v>28545.66</v>
          </cell>
          <cell r="AI235">
            <v>17633.23</v>
          </cell>
          <cell r="AJ235">
            <v>429116.86</v>
          </cell>
          <cell r="AL235">
            <v>40779.339999999997</v>
          </cell>
          <cell r="AN235">
            <v>336035.81</v>
          </cell>
          <cell r="AO235">
            <v>3975.26</v>
          </cell>
          <cell r="AP235">
            <v>20123.099999999999</v>
          </cell>
          <cell r="AQ235">
            <v>179680.72</v>
          </cell>
          <cell r="AR235">
            <v>30344.19</v>
          </cell>
          <cell r="AT235">
            <v>17285672.359999999</v>
          </cell>
          <cell r="AU235">
            <v>758387.88</v>
          </cell>
          <cell r="AV235">
            <v>1223754</v>
          </cell>
          <cell r="AZ235">
            <v>2703867.41</v>
          </cell>
          <cell r="BC235">
            <v>416431.18</v>
          </cell>
          <cell r="BE235">
            <v>253009.32</v>
          </cell>
          <cell r="BG235">
            <v>69636.490000000005</v>
          </cell>
          <cell r="BH235">
            <v>1286060.78</v>
          </cell>
          <cell r="BI235">
            <v>34274.54</v>
          </cell>
          <cell r="BJ235">
            <v>69993.649999999994</v>
          </cell>
          <cell r="BL235">
            <v>44329.08</v>
          </cell>
          <cell r="BM235">
            <v>1560174.87</v>
          </cell>
          <cell r="BT235">
            <v>23014.66</v>
          </cell>
          <cell r="BV235">
            <v>13838.82</v>
          </cell>
          <cell r="BZ235">
            <v>1677104</v>
          </cell>
          <cell r="CE235">
            <v>643423.9</v>
          </cell>
          <cell r="CF235">
            <v>26800</v>
          </cell>
          <cell r="CH235">
            <v>843825.03</v>
          </cell>
          <cell r="CI235">
            <v>187211.36</v>
          </cell>
          <cell r="CU235">
            <v>742004.84</v>
          </cell>
          <cell r="CX235">
            <v>1197.3900000000001</v>
          </cell>
          <cell r="DJ235">
            <v>135784.29999999999</v>
          </cell>
          <cell r="DN235">
            <v>85</v>
          </cell>
          <cell r="DZ235">
            <v>81227.95</v>
          </cell>
          <cell r="EH235">
            <v>32626.85</v>
          </cell>
          <cell r="EN235">
            <v>10343.16</v>
          </cell>
          <cell r="EP235">
            <v>1342</v>
          </cell>
          <cell r="ES235">
            <v>377101.96</v>
          </cell>
          <cell r="ET235">
            <v>37443326.039999999</v>
          </cell>
          <cell r="EV235" t="str">
            <v>32416</v>
          </cell>
          <cell r="EW235" t="str">
            <v>439</v>
          </cell>
          <cell r="EX235">
            <v>2065049.17</v>
          </cell>
        </row>
        <row r="236">
          <cell r="Q236" t="str">
            <v>32361</v>
          </cell>
          <cell r="R236">
            <v>6143206.8200000003</v>
          </cell>
          <cell r="U236">
            <v>3900.21</v>
          </cell>
          <cell r="X236">
            <v>1720</v>
          </cell>
          <cell r="AB236">
            <v>17922.099999999999</v>
          </cell>
          <cell r="AE236">
            <v>23361.81</v>
          </cell>
          <cell r="AJ236">
            <v>565283.04</v>
          </cell>
          <cell r="AK236">
            <v>10322.69</v>
          </cell>
          <cell r="AL236">
            <v>65612.73</v>
          </cell>
          <cell r="AN236">
            <v>4922.5</v>
          </cell>
          <cell r="AO236">
            <v>798.01</v>
          </cell>
          <cell r="AP236">
            <v>60915.5</v>
          </cell>
          <cell r="AR236">
            <v>4893.62</v>
          </cell>
          <cell r="AS236">
            <v>77105.87</v>
          </cell>
          <cell r="AT236">
            <v>20029917.93</v>
          </cell>
          <cell r="AU236">
            <v>575169.61</v>
          </cell>
          <cell r="AV236">
            <v>1664138.08</v>
          </cell>
          <cell r="AZ236">
            <v>2894035.34</v>
          </cell>
          <cell r="BC236">
            <v>650776.01</v>
          </cell>
          <cell r="BE236">
            <v>102859.26</v>
          </cell>
          <cell r="BG236">
            <v>99824.36</v>
          </cell>
          <cell r="BH236">
            <v>1441756.52</v>
          </cell>
          <cell r="BI236">
            <v>38928</v>
          </cell>
          <cell r="BJ236">
            <v>84164.28</v>
          </cell>
          <cell r="BL236">
            <v>64886.89</v>
          </cell>
          <cell r="BM236">
            <v>1163406.47</v>
          </cell>
          <cell r="BN236">
            <v>933896.76</v>
          </cell>
          <cell r="BZ236">
            <v>1917117</v>
          </cell>
          <cell r="CE236">
            <v>807170</v>
          </cell>
          <cell r="CF236">
            <v>30680.58</v>
          </cell>
          <cell r="CH236">
            <v>700673.58</v>
          </cell>
          <cell r="CI236">
            <v>330952.73</v>
          </cell>
          <cell r="CO236">
            <v>16657.8</v>
          </cell>
          <cell r="CT236">
            <v>34492.85</v>
          </cell>
          <cell r="CU236">
            <v>928504.46</v>
          </cell>
          <cell r="CV236">
            <v>192963.7</v>
          </cell>
          <cell r="DH236">
            <v>18220.59</v>
          </cell>
          <cell r="DJ236">
            <v>133330.54999999999</v>
          </cell>
          <cell r="DZ236">
            <v>88263.64</v>
          </cell>
          <cell r="EN236">
            <v>938.5</v>
          </cell>
          <cell r="EP236">
            <v>1625</v>
          </cell>
          <cell r="ER236">
            <v>94060.73</v>
          </cell>
          <cell r="ET236">
            <v>42019376.11999999</v>
          </cell>
          <cell r="EV236" t="str">
            <v>33030</v>
          </cell>
          <cell r="EW236" t="str">
            <v>439</v>
          </cell>
          <cell r="EX236">
            <v>219029.43</v>
          </cell>
        </row>
        <row r="237">
          <cell r="Q237" t="str">
            <v>32362</v>
          </cell>
          <cell r="R237">
            <v>1026514.29</v>
          </cell>
          <cell r="U237">
            <v>353.04</v>
          </cell>
          <cell r="AE237">
            <v>3526.5</v>
          </cell>
          <cell r="AJ237">
            <v>71930.86</v>
          </cell>
          <cell r="AK237">
            <v>660</v>
          </cell>
          <cell r="AL237">
            <v>6409.31</v>
          </cell>
          <cell r="AM237">
            <v>38.92</v>
          </cell>
          <cell r="AN237">
            <v>7897.4</v>
          </cell>
          <cell r="AO237">
            <v>367</v>
          </cell>
          <cell r="AQ237">
            <v>24932.400000000001</v>
          </cell>
          <cell r="AR237">
            <v>9642.23</v>
          </cell>
          <cell r="AS237">
            <v>822.54</v>
          </cell>
          <cell r="AT237">
            <v>2519504.69</v>
          </cell>
          <cell r="AU237">
            <v>56606.92</v>
          </cell>
          <cell r="AV237">
            <v>111629.36</v>
          </cell>
          <cell r="AZ237">
            <v>287325.68</v>
          </cell>
          <cell r="BC237">
            <v>64860.42</v>
          </cell>
          <cell r="BE237">
            <v>24843</v>
          </cell>
          <cell r="BH237">
            <v>170859.81</v>
          </cell>
          <cell r="BJ237">
            <v>19505.400000000001</v>
          </cell>
          <cell r="BL237">
            <v>6466.84</v>
          </cell>
          <cell r="BM237">
            <v>580624.13</v>
          </cell>
          <cell r="BN237">
            <v>7378.56</v>
          </cell>
          <cell r="BZ237">
            <v>244965</v>
          </cell>
          <cell r="CE237">
            <v>127903.27</v>
          </cell>
          <cell r="CF237">
            <v>4310.24</v>
          </cell>
          <cell r="CH237">
            <v>78553.62</v>
          </cell>
          <cell r="CI237">
            <v>36614.61</v>
          </cell>
          <cell r="CU237">
            <v>99262.61</v>
          </cell>
          <cell r="DA237">
            <v>29289.200000000001</v>
          </cell>
          <cell r="DH237">
            <v>1720</v>
          </cell>
          <cell r="DJ237">
            <v>10341.299999999999</v>
          </cell>
          <cell r="DZ237">
            <v>14087.14</v>
          </cell>
          <cell r="EM237">
            <v>5000</v>
          </cell>
          <cell r="ET237">
            <v>5654746.2899999991</v>
          </cell>
          <cell r="EV237" t="str">
            <v>33036</v>
          </cell>
          <cell r="EW237" t="str">
            <v>439</v>
          </cell>
          <cell r="EX237">
            <v>1209156.8600000001</v>
          </cell>
        </row>
        <row r="238">
          <cell r="Q238" t="str">
            <v>32363</v>
          </cell>
          <cell r="R238">
            <v>5823381.3700000001</v>
          </cell>
          <cell r="U238">
            <v>79.72</v>
          </cell>
          <cell r="X238">
            <v>11977.6</v>
          </cell>
          <cell r="AA238">
            <v>38345</v>
          </cell>
          <cell r="AB238">
            <v>7092</v>
          </cell>
          <cell r="AE238">
            <v>12199.51</v>
          </cell>
          <cell r="AF238">
            <v>5924.77</v>
          </cell>
          <cell r="AJ238">
            <v>328433.56</v>
          </cell>
          <cell r="AK238">
            <v>15883.96</v>
          </cell>
          <cell r="AL238">
            <v>78583.100000000006</v>
          </cell>
          <cell r="AN238">
            <v>228344.02</v>
          </cell>
          <cell r="AO238">
            <v>3721.36</v>
          </cell>
          <cell r="AP238">
            <v>34599.5</v>
          </cell>
          <cell r="AQ238">
            <v>63483.59</v>
          </cell>
          <cell r="AR238">
            <v>308656.98</v>
          </cell>
          <cell r="AS238">
            <v>36866.14</v>
          </cell>
          <cell r="AT238">
            <v>17567524.780000001</v>
          </cell>
          <cell r="AU238">
            <v>422296.57</v>
          </cell>
          <cell r="AV238">
            <v>1500231.12</v>
          </cell>
          <cell r="AZ238">
            <v>2399734.0499999998</v>
          </cell>
          <cell r="BB238">
            <v>37621.699999999997</v>
          </cell>
          <cell r="BC238">
            <v>483642.09</v>
          </cell>
          <cell r="BE238">
            <v>257655.27</v>
          </cell>
          <cell r="BG238">
            <v>81501.820000000007</v>
          </cell>
          <cell r="BH238">
            <v>1307891.57</v>
          </cell>
          <cell r="BI238">
            <v>34811.49</v>
          </cell>
          <cell r="BJ238">
            <v>89136.36</v>
          </cell>
          <cell r="BL238">
            <v>33727.94</v>
          </cell>
          <cell r="BM238">
            <v>635389.77</v>
          </cell>
          <cell r="BN238">
            <v>1000</v>
          </cell>
          <cell r="BS238">
            <v>10305.74</v>
          </cell>
          <cell r="BZ238">
            <v>1701473</v>
          </cell>
          <cell r="CE238">
            <v>778866</v>
          </cell>
          <cell r="CF238">
            <v>19561</v>
          </cell>
          <cell r="CH238">
            <v>485861.91</v>
          </cell>
          <cell r="CI238">
            <v>157280.76</v>
          </cell>
          <cell r="CO238">
            <v>6467.4</v>
          </cell>
          <cell r="CT238">
            <v>10819.83</v>
          </cell>
          <cell r="CU238">
            <v>646698.62</v>
          </cell>
          <cell r="DH238">
            <v>147797.49</v>
          </cell>
          <cell r="DJ238">
            <v>118974.29</v>
          </cell>
          <cell r="DZ238">
            <v>81958.59</v>
          </cell>
          <cell r="EH238">
            <v>696.52</v>
          </cell>
          <cell r="EI238">
            <v>310191.96000000002</v>
          </cell>
          <cell r="EN238">
            <v>975</v>
          </cell>
          <cell r="ET238">
            <v>36327664.819999993</v>
          </cell>
          <cell r="EV238" t="str">
            <v>33049</v>
          </cell>
          <cell r="EW238" t="str">
            <v>439</v>
          </cell>
          <cell r="EX238">
            <v>615651.93999999994</v>
          </cell>
        </row>
        <row r="239">
          <cell r="Q239" t="str">
            <v>32414</v>
          </cell>
          <cell r="R239">
            <v>1434543.72</v>
          </cell>
          <cell r="U239">
            <v>4212.1899999999996</v>
          </cell>
          <cell r="X239">
            <v>12552.52</v>
          </cell>
          <cell r="AB239">
            <v>3266</v>
          </cell>
          <cell r="AE239">
            <v>4469.7700000000004</v>
          </cell>
          <cell r="AJ239">
            <v>191439.24</v>
          </cell>
          <cell r="AL239">
            <v>41973.599999999999</v>
          </cell>
          <cell r="AO239">
            <v>1628.94</v>
          </cell>
          <cell r="AP239">
            <v>18165</v>
          </cell>
          <cell r="AR239">
            <v>33258.870000000003</v>
          </cell>
          <cell r="AS239">
            <v>25014.57</v>
          </cell>
          <cell r="AT239">
            <v>11172970.390000001</v>
          </cell>
          <cell r="AU239">
            <v>409052.44</v>
          </cell>
          <cell r="AV239">
            <v>1343606.52</v>
          </cell>
          <cell r="AZ239">
            <v>1593400.2</v>
          </cell>
          <cell r="BC239">
            <v>474467.82</v>
          </cell>
          <cell r="BE239">
            <v>87281</v>
          </cell>
          <cell r="BG239">
            <v>3617.48</v>
          </cell>
          <cell r="BH239">
            <v>839203.02</v>
          </cell>
          <cell r="BI239">
            <v>22602.7</v>
          </cell>
          <cell r="BJ239">
            <v>58535.51</v>
          </cell>
          <cell r="BL239">
            <v>23220.04</v>
          </cell>
          <cell r="BM239">
            <v>963519.58</v>
          </cell>
          <cell r="BZ239">
            <v>1097190.5</v>
          </cell>
          <cell r="CE239">
            <v>483409</v>
          </cell>
          <cell r="CF239">
            <v>13451.77</v>
          </cell>
          <cell r="CH239">
            <v>371874</v>
          </cell>
          <cell r="CI239">
            <v>343175.3</v>
          </cell>
          <cell r="CT239">
            <v>48112.81</v>
          </cell>
          <cell r="CU239">
            <v>539504.98</v>
          </cell>
          <cell r="DH239">
            <v>3529.26</v>
          </cell>
          <cell r="DI239">
            <v>247218.6</v>
          </cell>
          <cell r="DJ239">
            <v>88478.12</v>
          </cell>
          <cell r="DZ239">
            <v>49436.7</v>
          </cell>
          <cell r="EB239">
            <v>1607.2</v>
          </cell>
          <cell r="EH239">
            <v>57750.8</v>
          </cell>
          <cell r="EI239">
            <v>364434.89</v>
          </cell>
          <cell r="ET239">
            <v>22471175.050000001</v>
          </cell>
          <cell r="EV239" t="str">
            <v>33070</v>
          </cell>
          <cell r="EW239" t="str">
            <v>439</v>
          </cell>
          <cell r="EX239">
            <v>1871956.83</v>
          </cell>
        </row>
        <row r="240">
          <cell r="Q240" t="str">
            <v>32416</v>
          </cell>
          <cell r="R240">
            <v>1891526.4</v>
          </cell>
          <cell r="U240">
            <v>7750.66</v>
          </cell>
          <cell r="X240">
            <v>3829</v>
          </cell>
          <cell r="Y240">
            <v>3715</v>
          </cell>
          <cell r="AB240">
            <v>1300</v>
          </cell>
          <cell r="AE240">
            <v>3371.53</v>
          </cell>
          <cell r="AF240">
            <v>106660.08</v>
          </cell>
          <cell r="AJ240">
            <v>150032.45000000001</v>
          </cell>
          <cell r="AL240">
            <v>39014.660000000003</v>
          </cell>
          <cell r="AN240">
            <v>2245.89</v>
          </cell>
          <cell r="AO240">
            <v>2543.29</v>
          </cell>
          <cell r="AP240">
            <v>5683.11</v>
          </cell>
          <cell r="AQ240">
            <v>25925.32</v>
          </cell>
          <cell r="AR240">
            <v>5759.73</v>
          </cell>
          <cell r="AS240">
            <v>8109.24</v>
          </cell>
          <cell r="AT240">
            <v>7692594.6699999999</v>
          </cell>
          <cell r="AU240">
            <v>370793.01</v>
          </cell>
          <cell r="AV240">
            <v>1012553.48</v>
          </cell>
          <cell r="AZ240">
            <v>1186541.94</v>
          </cell>
          <cell r="BC240">
            <v>254191.12</v>
          </cell>
          <cell r="BE240">
            <v>18110</v>
          </cell>
          <cell r="BF240">
            <v>-0.18</v>
          </cell>
          <cell r="BG240">
            <v>5082.5600000000004</v>
          </cell>
          <cell r="BH240">
            <v>612548.24</v>
          </cell>
          <cell r="BI240">
            <v>15443.85</v>
          </cell>
          <cell r="BJ240">
            <v>36293.83</v>
          </cell>
          <cell r="BL240">
            <v>19982.599999999999</v>
          </cell>
          <cell r="BM240">
            <v>1372328.5</v>
          </cell>
          <cell r="BZ240">
            <v>762476</v>
          </cell>
          <cell r="CE240">
            <v>383574</v>
          </cell>
          <cell r="CF240">
            <v>15287</v>
          </cell>
          <cell r="CH240">
            <v>453011</v>
          </cell>
          <cell r="CI240">
            <v>91106.26</v>
          </cell>
          <cell r="CT240">
            <v>7704.21</v>
          </cell>
          <cell r="CU240">
            <v>371809.29</v>
          </cell>
          <cell r="DA240">
            <v>5304.28</v>
          </cell>
          <cell r="DI240">
            <v>87397.41</v>
          </cell>
          <cell r="DJ240">
            <v>16858.73</v>
          </cell>
          <cell r="DK240">
            <v>2550</v>
          </cell>
          <cell r="DZ240">
            <v>36125.72</v>
          </cell>
          <cell r="EA240">
            <v>26159.040000000001</v>
          </cell>
          <cell r="EC240">
            <v>56919.62</v>
          </cell>
          <cell r="EI240">
            <v>131.4</v>
          </cell>
          <cell r="EK240">
            <v>209087.42</v>
          </cell>
          <cell r="EN240">
            <v>2025.25</v>
          </cell>
          <cell r="ET240">
            <v>17381456.610000003</v>
          </cell>
          <cell r="EV240" t="str">
            <v>33115</v>
          </cell>
          <cell r="EW240" t="str">
            <v>439</v>
          </cell>
          <cell r="EX240">
            <v>92457.36</v>
          </cell>
        </row>
        <row r="241">
          <cell r="Q241" t="str">
            <v>33030</v>
          </cell>
          <cell r="R241">
            <v>38186.44</v>
          </cell>
          <cell r="U241">
            <v>3518.99</v>
          </cell>
          <cell r="AE241">
            <v>1910.02</v>
          </cell>
          <cell r="AJ241">
            <v>4927.8999999999996</v>
          </cell>
          <cell r="AK241">
            <v>2469.69</v>
          </cell>
          <cell r="AL241">
            <v>2033.94</v>
          </cell>
          <cell r="AN241">
            <v>802.75</v>
          </cell>
          <cell r="AR241">
            <v>392.65</v>
          </cell>
          <cell r="AS241">
            <v>2633.71</v>
          </cell>
          <cell r="AT241">
            <v>386430.33</v>
          </cell>
          <cell r="AU241">
            <v>4497.7299999999996</v>
          </cell>
          <cell r="AV241">
            <v>83062.92</v>
          </cell>
          <cell r="AZ241">
            <v>17760.61</v>
          </cell>
          <cell r="BC241">
            <v>9576.17</v>
          </cell>
          <cell r="BE241">
            <v>27269.9</v>
          </cell>
          <cell r="BH241">
            <v>12419.98</v>
          </cell>
          <cell r="BI241">
            <v>264.76</v>
          </cell>
          <cell r="BJ241">
            <v>9814.4699999999993</v>
          </cell>
          <cell r="BL241">
            <v>2522.5300000000002</v>
          </cell>
          <cell r="BM241">
            <v>138270.96</v>
          </cell>
          <cell r="BW241">
            <v>657.74</v>
          </cell>
          <cell r="BZ241">
            <v>37104</v>
          </cell>
          <cell r="CE241">
            <v>7714</v>
          </cell>
          <cell r="CH241">
            <v>80031.960000000006</v>
          </cell>
          <cell r="CI241">
            <v>18139.7</v>
          </cell>
          <cell r="CU241">
            <v>13909.22</v>
          </cell>
          <cell r="DZ241">
            <v>1056.8</v>
          </cell>
          <cell r="ET241">
            <v>907379.87</v>
          </cell>
          <cell r="EV241" t="str">
            <v>33183</v>
          </cell>
          <cell r="EW241" t="str">
            <v>439</v>
          </cell>
          <cell r="EX241">
            <v>612570.80000000005</v>
          </cell>
        </row>
        <row r="242">
          <cell r="Q242" t="str">
            <v>33036</v>
          </cell>
          <cell r="R242">
            <v>883694.14</v>
          </cell>
          <cell r="U242">
            <v>13353.18</v>
          </cell>
          <cell r="X242">
            <v>6684</v>
          </cell>
          <cell r="Y242">
            <v>958.67</v>
          </cell>
          <cell r="AB242">
            <v>3450</v>
          </cell>
          <cell r="AE242">
            <v>1705.25</v>
          </cell>
          <cell r="AI242">
            <v>855.5</v>
          </cell>
          <cell r="AJ242">
            <v>66204.63</v>
          </cell>
          <cell r="AK242">
            <v>3639.94</v>
          </cell>
          <cell r="AL242">
            <v>10927.4</v>
          </cell>
          <cell r="AO242">
            <v>1187.69</v>
          </cell>
          <cell r="AP242">
            <v>5770</v>
          </cell>
          <cell r="AR242">
            <v>11445.46</v>
          </cell>
          <cell r="AS242">
            <v>21649.919999999998</v>
          </cell>
          <cell r="AT242">
            <v>4935665.3099999996</v>
          </cell>
          <cell r="AU242">
            <v>157307</v>
          </cell>
          <cell r="AV242">
            <v>481770.23999999999</v>
          </cell>
          <cell r="AZ242">
            <v>661651.15</v>
          </cell>
          <cell r="BC242">
            <v>194894.27</v>
          </cell>
          <cell r="BE242">
            <v>54156.3</v>
          </cell>
          <cell r="BG242">
            <v>1571.98</v>
          </cell>
          <cell r="BH242">
            <v>370113.25</v>
          </cell>
          <cell r="BI242">
            <v>9377.5400000000009</v>
          </cell>
          <cell r="BJ242">
            <v>35209.42</v>
          </cell>
          <cell r="BL242">
            <v>9793.02</v>
          </cell>
          <cell r="BM242">
            <v>458583.42</v>
          </cell>
          <cell r="BW242">
            <v>25408.35</v>
          </cell>
          <cell r="BZ242">
            <v>483419</v>
          </cell>
          <cell r="CE242">
            <v>209315.16</v>
          </cell>
          <cell r="CF242">
            <v>12456.99</v>
          </cell>
          <cell r="CH242">
            <v>264464.61</v>
          </cell>
          <cell r="CI242">
            <v>75226.350000000006</v>
          </cell>
          <cell r="CT242">
            <v>12063.37</v>
          </cell>
          <cell r="CU242">
            <v>234539.72</v>
          </cell>
          <cell r="DI242">
            <v>41898.160000000003</v>
          </cell>
          <cell r="DJ242">
            <v>22831.19</v>
          </cell>
          <cell r="DZ242">
            <v>25659.52</v>
          </cell>
          <cell r="EC242">
            <v>7206</v>
          </cell>
          <cell r="EG242">
            <v>2511.5300000000002</v>
          </cell>
          <cell r="EH242">
            <v>106876.21</v>
          </cell>
          <cell r="ET242">
            <v>9925494.839999998</v>
          </cell>
          <cell r="EV242" t="str">
            <v>33202</v>
          </cell>
          <cell r="EW242" t="str">
            <v>439</v>
          </cell>
          <cell r="EX242">
            <v>214241.76</v>
          </cell>
        </row>
        <row r="243">
          <cell r="Q243" t="str">
            <v>33049</v>
          </cell>
          <cell r="AE243">
            <v>731.83</v>
          </cell>
          <cell r="AJ243">
            <v>37631.25</v>
          </cell>
          <cell r="AL243">
            <v>24929.85</v>
          </cell>
          <cell r="AN243">
            <v>22289.919999999998</v>
          </cell>
          <cell r="AO243">
            <v>15</v>
          </cell>
          <cell r="AP243">
            <v>33840.11</v>
          </cell>
          <cell r="AQ243">
            <v>7840.43</v>
          </cell>
          <cell r="AR243">
            <v>6875.16</v>
          </cell>
          <cell r="AS243">
            <v>9387.19</v>
          </cell>
          <cell r="AT243">
            <v>2813942.7</v>
          </cell>
          <cell r="AU243">
            <v>45492.97</v>
          </cell>
          <cell r="AY243">
            <v>32612.01</v>
          </cell>
          <cell r="AZ243">
            <v>224231.1</v>
          </cell>
          <cell r="BC243">
            <v>171086.7</v>
          </cell>
          <cell r="BE243">
            <v>54585</v>
          </cell>
          <cell r="BH243">
            <v>196538.03</v>
          </cell>
          <cell r="BL243">
            <v>7197.07</v>
          </cell>
          <cell r="BM243">
            <v>215354.28</v>
          </cell>
          <cell r="BN243">
            <v>800</v>
          </cell>
          <cell r="BT243">
            <v>2534200.4900000002</v>
          </cell>
          <cell r="BU243">
            <v>40290</v>
          </cell>
          <cell r="BW243">
            <v>15579.14</v>
          </cell>
          <cell r="BZ243">
            <v>262889</v>
          </cell>
          <cell r="CE243">
            <v>104969</v>
          </cell>
          <cell r="CH243">
            <v>149009</v>
          </cell>
          <cell r="CI243">
            <v>80382</v>
          </cell>
          <cell r="CU243">
            <v>128962.72</v>
          </cell>
          <cell r="DE243">
            <v>85299</v>
          </cell>
          <cell r="DH243">
            <v>193266.84</v>
          </cell>
          <cell r="DI243">
            <v>3093.25</v>
          </cell>
          <cell r="DJ243">
            <v>33365.86</v>
          </cell>
          <cell r="DT243">
            <v>74185.5</v>
          </cell>
          <cell r="DZ243">
            <v>9289.81</v>
          </cell>
          <cell r="ET243">
            <v>7620162.209999999</v>
          </cell>
          <cell r="EV243" t="str">
            <v>33205</v>
          </cell>
          <cell r="EW243" t="str">
            <v>439</v>
          </cell>
          <cell r="EX243">
            <v>55780.95</v>
          </cell>
        </row>
        <row r="244">
          <cell r="Q244" t="str">
            <v>33070</v>
          </cell>
          <cell r="R244">
            <v>140500.98000000001</v>
          </cell>
          <cell r="U244">
            <v>3852.01</v>
          </cell>
          <cell r="AE244">
            <v>4946</v>
          </cell>
          <cell r="AJ244">
            <v>24378.1</v>
          </cell>
          <cell r="AL244">
            <v>14159.85</v>
          </cell>
          <cell r="AN244">
            <v>5830</v>
          </cell>
          <cell r="AO244">
            <v>179.54</v>
          </cell>
          <cell r="AR244">
            <v>2381.81</v>
          </cell>
          <cell r="AS244">
            <v>14492.89</v>
          </cell>
          <cell r="AT244">
            <v>4099468.6</v>
          </cell>
          <cell r="AU244">
            <v>38629.760000000002</v>
          </cell>
          <cell r="AV244">
            <v>438732.36</v>
          </cell>
          <cell r="AZ244">
            <v>222958.66</v>
          </cell>
          <cell r="BC244">
            <v>124284.22</v>
          </cell>
          <cell r="BE244">
            <v>1413.13</v>
          </cell>
          <cell r="BH244">
            <v>232357.87</v>
          </cell>
          <cell r="BI244">
            <v>8209.8700000000008</v>
          </cell>
          <cell r="BJ244">
            <v>21621.72</v>
          </cell>
          <cell r="BL244">
            <v>5032.82</v>
          </cell>
          <cell r="BM244">
            <v>566529.69999999995</v>
          </cell>
          <cell r="BW244">
            <v>21917.69</v>
          </cell>
          <cell r="BZ244">
            <v>348707.98</v>
          </cell>
          <cell r="CE244">
            <v>71483.91</v>
          </cell>
          <cell r="CH244">
            <v>94968.86</v>
          </cell>
          <cell r="CI244">
            <v>14097.66</v>
          </cell>
          <cell r="CU244">
            <v>78867.25</v>
          </cell>
          <cell r="DJ244">
            <v>8891.99</v>
          </cell>
          <cell r="DW244">
            <v>32445.68</v>
          </cell>
          <cell r="DZ244">
            <v>6498.41</v>
          </cell>
          <cell r="EA244">
            <v>2503780.04</v>
          </cell>
          <cell r="EE244">
            <v>9250</v>
          </cell>
          <cell r="EK244">
            <v>214937.57</v>
          </cell>
          <cell r="ET244">
            <v>9375806.9300000016</v>
          </cell>
          <cell r="EV244" t="str">
            <v>33206</v>
          </cell>
          <cell r="EW244" t="str">
            <v>439</v>
          </cell>
          <cell r="EX244">
            <v>529631.44999999995</v>
          </cell>
        </row>
        <row r="245">
          <cell r="Q245" t="str">
            <v>33115</v>
          </cell>
          <cell r="R245">
            <v>1893070.66</v>
          </cell>
          <cell r="U245">
            <v>20487.97</v>
          </cell>
          <cell r="AE245">
            <v>2047</v>
          </cell>
          <cell r="AJ245">
            <v>148771.24</v>
          </cell>
          <cell r="AL245">
            <v>3125.73</v>
          </cell>
          <cell r="AN245">
            <v>750</v>
          </cell>
          <cell r="AO245">
            <v>149.58000000000001</v>
          </cell>
          <cell r="AP245">
            <v>5563.5</v>
          </cell>
          <cell r="AR245">
            <v>177987.53</v>
          </cell>
          <cell r="AT245">
            <v>11370297.34</v>
          </cell>
          <cell r="AU245">
            <v>222740.19</v>
          </cell>
          <cell r="AV245">
            <v>1136640.44</v>
          </cell>
          <cell r="AW245">
            <v>16597.439999999999</v>
          </cell>
          <cell r="AZ245">
            <v>1253073.08</v>
          </cell>
          <cell r="BB245">
            <v>13134.6</v>
          </cell>
          <cell r="BC245">
            <v>266156.01</v>
          </cell>
          <cell r="BE245">
            <v>67857.929999999993</v>
          </cell>
          <cell r="BG245">
            <v>40244.47</v>
          </cell>
          <cell r="BH245">
            <v>768892.39</v>
          </cell>
          <cell r="BJ245">
            <v>53412.01</v>
          </cell>
          <cell r="BL245">
            <v>25874.55</v>
          </cell>
          <cell r="BM245">
            <v>1160573.51</v>
          </cell>
          <cell r="BW245">
            <v>58753.94</v>
          </cell>
          <cell r="BZ245">
            <v>1070902</v>
          </cell>
          <cell r="CE245">
            <v>442087.29</v>
          </cell>
          <cell r="CF245">
            <v>17570</v>
          </cell>
          <cell r="CH245">
            <v>394586.87</v>
          </cell>
          <cell r="CI245">
            <v>135215.32</v>
          </cell>
          <cell r="CU245">
            <v>410551.95</v>
          </cell>
          <cell r="DI245">
            <v>63568.91</v>
          </cell>
          <cell r="DJ245">
            <v>23707.21</v>
          </cell>
          <cell r="EH245">
            <v>11507.03</v>
          </cell>
          <cell r="ES245">
            <v>21.97</v>
          </cell>
          <cell r="ET245">
            <v>21275919.660000004</v>
          </cell>
          <cell r="EV245" t="str">
            <v>33207</v>
          </cell>
          <cell r="EW245" t="str">
            <v>439</v>
          </cell>
          <cell r="EX245">
            <v>496430.39</v>
          </cell>
        </row>
        <row r="246">
          <cell r="Q246" t="str">
            <v>33183</v>
          </cell>
          <cell r="R246">
            <v>209809.56</v>
          </cell>
          <cell r="U246">
            <v>1217.55</v>
          </cell>
          <cell r="AE246">
            <v>6960.83</v>
          </cell>
          <cell r="AJ246">
            <v>6348.05</v>
          </cell>
          <cell r="AL246">
            <v>9735.89</v>
          </cell>
          <cell r="AP246">
            <v>200</v>
          </cell>
          <cell r="AR246">
            <v>6352.27</v>
          </cell>
          <cell r="AT246">
            <v>1310425.6399999999</v>
          </cell>
          <cell r="AU246">
            <v>17429.419999999998</v>
          </cell>
          <cell r="AZ246">
            <v>100123.77</v>
          </cell>
          <cell r="BC246">
            <v>78881.78</v>
          </cell>
          <cell r="BH246">
            <v>89193.15</v>
          </cell>
          <cell r="BJ246">
            <v>10665.14</v>
          </cell>
          <cell r="BL246">
            <v>4829.53</v>
          </cell>
          <cell r="BW246">
            <v>6275.61</v>
          </cell>
          <cell r="BZ246">
            <v>110929</v>
          </cell>
          <cell r="CD246">
            <v>3797.69</v>
          </cell>
          <cell r="CE246">
            <v>48912.25</v>
          </cell>
          <cell r="CH246">
            <v>35628</v>
          </cell>
          <cell r="CI246">
            <v>13219.48</v>
          </cell>
          <cell r="CT246">
            <v>73160.160000000003</v>
          </cell>
          <cell r="CU246">
            <v>47787.97</v>
          </cell>
          <cell r="DZ246">
            <v>3950.76</v>
          </cell>
          <cell r="EN246">
            <v>4674.9399999999996</v>
          </cell>
          <cell r="ET246">
            <v>2200508.4399999995</v>
          </cell>
          <cell r="EV246" t="str">
            <v>33211</v>
          </cell>
          <cell r="EW246" t="str">
            <v>439</v>
          </cell>
          <cell r="EX246">
            <v>300407.99</v>
          </cell>
        </row>
        <row r="247">
          <cell r="Q247" t="str">
            <v>33202</v>
          </cell>
          <cell r="R247">
            <v>34192.68</v>
          </cell>
          <cell r="U247">
            <v>1354.9</v>
          </cell>
          <cell r="AE247">
            <v>128.41</v>
          </cell>
          <cell r="AJ247">
            <v>6282.05</v>
          </cell>
          <cell r="AL247">
            <v>2348.9499999999998</v>
          </cell>
          <cell r="AN247">
            <v>1096.81</v>
          </cell>
          <cell r="AT247">
            <v>493874.51</v>
          </cell>
          <cell r="AU247">
            <v>3939.44</v>
          </cell>
          <cell r="AV247">
            <v>86480.4</v>
          </cell>
          <cell r="AZ247">
            <v>55956.35</v>
          </cell>
          <cell r="BC247">
            <v>25819.97</v>
          </cell>
          <cell r="BH247">
            <v>29536.41</v>
          </cell>
          <cell r="BJ247">
            <v>8786.25</v>
          </cell>
          <cell r="BL247">
            <v>1669.52</v>
          </cell>
          <cell r="BM247">
            <v>54089.9</v>
          </cell>
          <cell r="BN247">
            <v>5722.5</v>
          </cell>
          <cell r="BW247">
            <v>2037.7</v>
          </cell>
          <cell r="BZ247">
            <v>44868</v>
          </cell>
          <cell r="CE247">
            <v>16356</v>
          </cell>
          <cell r="CH247">
            <v>29796.01</v>
          </cell>
          <cell r="CI247">
            <v>31421.56</v>
          </cell>
          <cell r="CU247">
            <v>26410.99</v>
          </cell>
          <cell r="DZ247">
            <v>2416.13</v>
          </cell>
          <cell r="ET247">
            <v>964585.44000000006</v>
          </cell>
          <cell r="EV247" t="str">
            <v>33212</v>
          </cell>
          <cell r="EW247" t="str">
            <v>439</v>
          </cell>
          <cell r="EX247">
            <v>344072.21</v>
          </cell>
        </row>
        <row r="248">
          <cell r="Q248" t="str">
            <v>33205</v>
          </cell>
          <cell r="AJ248">
            <v>617.25</v>
          </cell>
          <cell r="AL248">
            <v>1528.74</v>
          </cell>
          <cell r="AQ248">
            <v>1908.08</v>
          </cell>
          <cell r="AT248">
            <v>212702.7</v>
          </cell>
          <cell r="AU248">
            <v>447.86</v>
          </cell>
          <cell r="AZ248">
            <v>4718.72</v>
          </cell>
          <cell r="BC248">
            <v>2194.27</v>
          </cell>
          <cell r="BH248">
            <v>2944.68</v>
          </cell>
          <cell r="BJ248">
            <v>1081.7</v>
          </cell>
          <cell r="BL248">
            <v>320.13</v>
          </cell>
          <cell r="BM248">
            <v>33745.269999999997</v>
          </cell>
          <cell r="BW248">
            <v>141.87</v>
          </cell>
          <cell r="BZ248">
            <v>20086</v>
          </cell>
          <cell r="CE248">
            <v>2225.2800000000002</v>
          </cell>
          <cell r="CH248">
            <v>19960.64</v>
          </cell>
          <cell r="CI248">
            <v>3733</v>
          </cell>
          <cell r="CU248">
            <v>5532.63</v>
          </cell>
          <cell r="DZ248">
            <v>943.66</v>
          </cell>
          <cell r="ET248">
            <v>314832.48000000004</v>
          </cell>
          <cell r="EV248" t="str">
            <v>34002</v>
          </cell>
          <cell r="EW248" t="str">
            <v>439</v>
          </cell>
          <cell r="EX248">
            <v>3482389.47</v>
          </cell>
        </row>
        <row r="249">
          <cell r="Q249" t="str">
            <v>33206</v>
          </cell>
          <cell r="R249">
            <v>73944.070000000007</v>
          </cell>
          <cell r="U249">
            <v>3137.45</v>
          </cell>
          <cell r="AE249">
            <v>7315.52</v>
          </cell>
          <cell r="AJ249">
            <v>20144.900000000001</v>
          </cell>
          <cell r="AL249">
            <v>6824.94</v>
          </cell>
          <cell r="AN249">
            <v>2547.5700000000002</v>
          </cell>
          <cell r="AO249">
            <v>129</v>
          </cell>
          <cell r="AP249">
            <v>4800</v>
          </cell>
          <cell r="AR249">
            <v>530.86</v>
          </cell>
          <cell r="AS249">
            <v>4824.42</v>
          </cell>
          <cell r="AT249">
            <v>1555908.95</v>
          </cell>
          <cell r="AU249">
            <v>22942.28</v>
          </cell>
          <cell r="AV249">
            <v>184982.52</v>
          </cell>
          <cell r="AZ249">
            <v>121172.84</v>
          </cell>
          <cell r="BC249">
            <v>65505.93</v>
          </cell>
          <cell r="BE249">
            <v>18733.150000000001</v>
          </cell>
          <cell r="BH249">
            <v>68859.78</v>
          </cell>
          <cell r="BJ249">
            <v>18527.68</v>
          </cell>
          <cell r="BL249">
            <v>3450.69</v>
          </cell>
          <cell r="BM249">
            <v>372351.97</v>
          </cell>
          <cell r="BN249">
            <v>23192.41</v>
          </cell>
          <cell r="BT249">
            <v>266184.15999999997</v>
          </cell>
          <cell r="BU249">
            <v>5610.04</v>
          </cell>
          <cell r="BW249">
            <v>4900.8</v>
          </cell>
          <cell r="BZ249">
            <v>147863</v>
          </cell>
          <cell r="CE249">
            <v>38793</v>
          </cell>
          <cell r="CF249">
            <v>3272</v>
          </cell>
          <cell r="CH249">
            <v>78012</v>
          </cell>
          <cell r="CI249">
            <v>13296</v>
          </cell>
          <cell r="CK249">
            <v>109399</v>
          </cell>
          <cell r="CT249">
            <v>3732.08</v>
          </cell>
          <cell r="CU249">
            <v>88254.36</v>
          </cell>
          <cell r="CV249">
            <v>22275.89</v>
          </cell>
          <cell r="DE249">
            <v>12250.79</v>
          </cell>
          <cell r="DH249">
            <v>16635.43</v>
          </cell>
          <cell r="DJ249">
            <v>3407.07</v>
          </cell>
          <cell r="DZ249">
            <v>8311.86</v>
          </cell>
          <cell r="EA249">
            <v>24598.5</v>
          </cell>
          <cell r="EB249">
            <v>4744.66</v>
          </cell>
          <cell r="EE249">
            <v>7589.02</v>
          </cell>
          <cell r="EF249">
            <v>6845.25</v>
          </cell>
          <cell r="EH249">
            <v>9847.5</v>
          </cell>
          <cell r="EI249">
            <v>823.31</v>
          </cell>
          <cell r="ET249">
            <v>3456472.65</v>
          </cell>
          <cell r="EV249" t="str">
            <v>34003</v>
          </cell>
          <cell r="EW249" t="str">
            <v>439</v>
          </cell>
          <cell r="EX249">
            <v>3282421.17</v>
          </cell>
        </row>
        <row r="250">
          <cell r="Q250" t="str">
            <v>33207</v>
          </cell>
          <cell r="R250">
            <v>137293.87</v>
          </cell>
          <cell r="U250">
            <v>4183.3999999999996</v>
          </cell>
          <cell r="X250">
            <v>9142.0300000000007</v>
          </cell>
          <cell r="AE250">
            <v>262.39999999999998</v>
          </cell>
          <cell r="AI250">
            <v>1200</v>
          </cell>
          <cell r="AJ250">
            <v>27282.69</v>
          </cell>
          <cell r="AK250">
            <v>1619.54</v>
          </cell>
          <cell r="AL250">
            <v>811.26</v>
          </cell>
          <cell r="AN250">
            <v>229017.04</v>
          </cell>
          <cell r="AO250">
            <v>758.45</v>
          </cell>
          <cell r="AP250">
            <v>135</v>
          </cell>
          <cell r="AR250">
            <v>5197.8100000000004</v>
          </cell>
          <cell r="AS250">
            <v>13331.1</v>
          </cell>
          <cell r="AT250">
            <v>2910252.76</v>
          </cell>
          <cell r="AU250">
            <v>102643.26</v>
          </cell>
          <cell r="AV250">
            <v>385648.04</v>
          </cell>
          <cell r="AZ250">
            <v>358429.18</v>
          </cell>
          <cell r="BC250">
            <v>158862.29999999999</v>
          </cell>
          <cell r="BE250">
            <v>42473.43</v>
          </cell>
          <cell r="BH250">
            <v>200274.41</v>
          </cell>
          <cell r="BI250">
            <v>5220.26</v>
          </cell>
          <cell r="BJ250">
            <v>26907.1</v>
          </cell>
          <cell r="BL250">
            <v>7587.77</v>
          </cell>
          <cell r="BM250">
            <v>327866.52</v>
          </cell>
          <cell r="BN250">
            <v>18708.830000000002</v>
          </cell>
          <cell r="BT250">
            <v>84653.7</v>
          </cell>
          <cell r="BW250">
            <v>14004.44</v>
          </cell>
          <cell r="BZ250">
            <v>274509</v>
          </cell>
          <cell r="CD250">
            <v>9423.07</v>
          </cell>
          <cell r="CE250">
            <v>136610.01999999999</v>
          </cell>
          <cell r="CF250">
            <v>12939.07</v>
          </cell>
          <cell r="CH250">
            <v>282763.25</v>
          </cell>
          <cell r="CI250">
            <v>55467.6</v>
          </cell>
          <cell r="CU250">
            <v>155859.25</v>
          </cell>
          <cell r="DI250">
            <v>31137.03</v>
          </cell>
          <cell r="DU250">
            <v>32814.300000000003</v>
          </cell>
          <cell r="DZ250">
            <v>13191.85</v>
          </cell>
          <cell r="EA250">
            <v>5091.5200000000004</v>
          </cell>
          <cell r="EB250">
            <v>21408.48</v>
          </cell>
          <cell r="EH250">
            <v>12719.61</v>
          </cell>
          <cell r="ET250">
            <v>6117700.6399999997</v>
          </cell>
          <cell r="EV250" t="str">
            <v>34033</v>
          </cell>
          <cell r="EW250" t="str">
            <v>439</v>
          </cell>
          <cell r="EX250">
            <v>4733967.04</v>
          </cell>
        </row>
        <row r="251">
          <cell r="Q251" t="str">
            <v>33211</v>
          </cell>
          <cell r="R251">
            <v>95528.65</v>
          </cell>
          <cell r="U251">
            <v>7002.63</v>
          </cell>
          <cell r="AA251">
            <v>200</v>
          </cell>
          <cell r="AE251">
            <v>44</v>
          </cell>
          <cell r="AJ251">
            <v>11666.35</v>
          </cell>
          <cell r="AL251">
            <v>322.52</v>
          </cell>
          <cell r="AN251">
            <v>1280.1300000000001</v>
          </cell>
          <cell r="AO251">
            <v>3529.78</v>
          </cell>
          <cell r="AQ251">
            <v>40000</v>
          </cell>
          <cell r="AR251">
            <v>8991.39</v>
          </cell>
          <cell r="AS251">
            <v>5366.81</v>
          </cell>
          <cell r="AT251">
            <v>1824682.86</v>
          </cell>
          <cell r="AU251">
            <v>26656.02</v>
          </cell>
          <cell r="AV251">
            <v>99277.68</v>
          </cell>
          <cell r="AZ251">
            <v>97337.89</v>
          </cell>
          <cell r="BC251">
            <v>54405.54</v>
          </cell>
          <cell r="BE251">
            <v>26133.19</v>
          </cell>
          <cell r="BH251">
            <v>72069.56</v>
          </cell>
          <cell r="BJ251">
            <v>17841.28</v>
          </cell>
          <cell r="BL251">
            <v>4438.01</v>
          </cell>
          <cell r="BM251">
            <v>218364.53</v>
          </cell>
          <cell r="BN251">
            <v>25999.94</v>
          </cell>
          <cell r="BW251">
            <v>6829.14</v>
          </cell>
          <cell r="BX251">
            <v>17398.8</v>
          </cell>
          <cell r="BZ251">
            <v>171233.32</v>
          </cell>
          <cell r="CD251">
            <v>1636.72</v>
          </cell>
          <cell r="CE251">
            <v>23173.8</v>
          </cell>
          <cell r="CH251">
            <v>81875.649999999994</v>
          </cell>
          <cell r="CI251">
            <v>27162.31</v>
          </cell>
          <cell r="CU251">
            <v>83697.850000000006</v>
          </cell>
          <cell r="DZ251">
            <v>5080.38</v>
          </cell>
          <cell r="EH251">
            <v>3953.79</v>
          </cell>
          <cell r="ET251">
            <v>3063180.5199999996</v>
          </cell>
          <cell r="EV251" t="str">
            <v>34111</v>
          </cell>
          <cell r="EW251" t="str">
            <v>439</v>
          </cell>
          <cell r="EX251">
            <v>6844211.75</v>
          </cell>
        </row>
        <row r="252">
          <cell r="Q252" t="str">
            <v>33212</v>
          </cell>
          <cell r="R252">
            <v>879271.47</v>
          </cell>
          <cell r="U252">
            <v>4705.24</v>
          </cell>
          <cell r="X252">
            <v>12347</v>
          </cell>
          <cell r="AB252">
            <v>1090</v>
          </cell>
          <cell r="AE252">
            <v>40</v>
          </cell>
          <cell r="AF252">
            <v>7441.94</v>
          </cell>
          <cell r="AJ252">
            <v>68257.37</v>
          </cell>
          <cell r="AL252">
            <v>7192.97</v>
          </cell>
          <cell r="AN252">
            <v>21320.99</v>
          </cell>
          <cell r="AO252">
            <v>455.96</v>
          </cell>
          <cell r="AP252">
            <v>6650</v>
          </cell>
          <cell r="AQ252">
            <v>21096.06</v>
          </cell>
          <cell r="AR252">
            <v>6923.85</v>
          </cell>
          <cell r="AS252">
            <v>11176.79</v>
          </cell>
          <cell r="AT252">
            <v>3719463.56</v>
          </cell>
          <cell r="AU252">
            <v>107590.48</v>
          </cell>
          <cell r="AV252">
            <v>372387.64</v>
          </cell>
          <cell r="AX252">
            <v>46406.78</v>
          </cell>
          <cell r="AZ252">
            <v>466949.07</v>
          </cell>
          <cell r="BB252">
            <v>3537.07</v>
          </cell>
          <cell r="BC252">
            <v>150398.35999999999</v>
          </cell>
          <cell r="BE252">
            <v>10160.379999999999</v>
          </cell>
          <cell r="BH252">
            <v>281264</v>
          </cell>
          <cell r="BI252">
            <v>7203.57</v>
          </cell>
          <cell r="BJ252">
            <v>23519.29</v>
          </cell>
          <cell r="BL252">
            <v>11685.28</v>
          </cell>
          <cell r="BM252">
            <v>530336.94999999995</v>
          </cell>
          <cell r="BN252">
            <v>7218.96</v>
          </cell>
          <cell r="BW252">
            <v>19663.59</v>
          </cell>
          <cell r="BZ252">
            <v>366789</v>
          </cell>
          <cell r="CE252">
            <v>154507.38</v>
          </cell>
          <cell r="CF252">
            <v>10571.08</v>
          </cell>
          <cell r="CH252">
            <v>253158.34</v>
          </cell>
          <cell r="CI252">
            <v>90231.74</v>
          </cell>
          <cell r="CU252">
            <v>179620.09</v>
          </cell>
          <cell r="CX252">
            <v>4649.26</v>
          </cell>
          <cell r="DH252">
            <v>42621.61</v>
          </cell>
          <cell r="DZ252">
            <v>20458.71</v>
          </cell>
          <cell r="EG252">
            <v>6003.78</v>
          </cell>
          <cell r="ET252">
            <v>7934365.6100000022</v>
          </cell>
          <cell r="EV252" t="str">
            <v>34307</v>
          </cell>
          <cell r="EW252" t="str">
            <v>439</v>
          </cell>
          <cell r="EX252">
            <v>364081.38</v>
          </cell>
        </row>
        <row r="253">
          <cell r="Q253" t="str">
            <v>34002</v>
          </cell>
          <cell r="R253">
            <v>6462909.5</v>
          </cell>
          <cell r="T253">
            <v>3221.93</v>
          </cell>
          <cell r="U253">
            <v>78083.179999999993</v>
          </cell>
          <cell r="X253">
            <v>64664.54</v>
          </cell>
          <cell r="AA253">
            <v>51805</v>
          </cell>
          <cell r="AB253">
            <v>12088.25</v>
          </cell>
          <cell r="AE253">
            <v>162367.85999999999</v>
          </cell>
          <cell r="AF253">
            <v>10682.82</v>
          </cell>
          <cell r="AJ253">
            <v>759646.97</v>
          </cell>
          <cell r="AL253">
            <v>68109.13</v>
          </cell>
          <cell r="AN253">
            <v>124027.35</v>
          </cell>
          <cell r="AO253">
            <v>7282.73</v>
          </cell>
          <cell r="AP253">
            <v>23340</v>
          </cell>
          <cell r="AQ253">
            <v>1399.36</v>
          </cell>
          <cell r="AR253">
            <v>10428.969999999999</v>
          </cell>
          <cell r="AS253">
            <v>91197.61</v>
          </cell>
          <cell r="AT253">
            <v>23899946.920000002</v>
          </cell>
          <cell r="AU253">
            <v>851669.38</v>
          </cell>
          <cell r="AV253">
            <v>1570347.56</v>
          </cell>
          <cell r="AZ253">
            <v>3259116.12</v>
          </cell>
          <cell r="BB253">
            <v>16171.55</v>
          </cell>
          <cell r="BC253">
            <v>520729.97</v>
          </cell>
          <cell r="BE253">
            <v>172789.69</v>
          </cell>
          <cell r="BG253">
            <v>42613.91</v>
          </cell>
          <cell r="BH253">
            <v>1836376.57</v>
          </cell>
          <cell r="BI253">
            <v>49080.89</v>
          </cell>
          <cell r="BJ253">
            <v>95490.35</v>
          </cell>
          <cell r="BL253">
            <v>54452.6</v>
          </cell>
          <cell r="BM253">
            <v>1702496.18</v>
          </cell>
          <cell r="BT253">
            <v>48427.199999999997</v>
          </cell>
          <cell r="BU253">
            <v>20732.009999999998</v>
          </cell>
          <cell r="BV253">
            <v>15437.38</v>
          </cell>
          <cell r="BW253">
            <v>254.54</v>
          </cell>
          <cell r="BZ253">
            <v>2326167</v>
          </cell>
          <cell r="CE253">
            <v>1094552</v>
          </cell>
          <cell r="CF253">
            <v>36220</v>
          </cell>
          <cell r="CH253">
            <v>906406</v>
          </cell>
          <cell r="CI253">
            <v>230298.86</v>
          </cell>
          <cell r="CU253">
            <v>885374.55</v>
          </cell>
          <cell r="CV253">
            <v>135949.78</v>
          </cell>
          <cell r="CX253">
            <v>15717.54</v>
          </cell>
          <cell r="DE253">
            <v>35438</v>
          </cell>
          <cell r="DH253">
            <v>6995.47</v>
          </cell>
          <cell r="DZ253">
            <v>111819.65</v>
          </cell>
          <cell r="EI253">
            <v>3000</v>
          </cell>
          <cell r="EM253">
            <v>11.87</v>
          </cell>
          <cell r="EN253">
            <v>15734.02</v>
          </cell>
          <cell r="ET253">
            <v>47891072.75999999</v>
          </cell>
          <cell r="EV253" t="str">
            <v>34324</v>
          </cell>
          <cell r="EW253" t="str">
            <v>439</v>
          </cell>
          <cell r="EX253">
            <v>1196081.08</v>
          </cell>
        </row>
        <row r="254">
          <cell r="Q254" t="str">
            <v>34003</v>
          </cell>
          <cell r="R254">
            <v>20477872.57</v>
          </cell>
          <cell r="T254">
            <v>3365.23</v>
          </cell>
          <cell r="U254">
            <v>3860.62</v>
          </cell>
          <cell r="X254">
            <v>497635.04</v>
          </cell>
          <cell r="AA254">
            <v>93162.05</v>
          </cell>
          <cell r="AB254">
            <v>31499.88</v>
          </cell>
          <cell r="AD254">
            <v>1956</v>
          </cell>
          <cell r="AE254">
            <v>12812.27</v>
          </cell>
          <cell r="AJ254">
            <v>2042962.05</v>
          </cell>
          <cell r="AK254">
            <v>97201.24</v>
          </cell>
          <cell r="AL254">
            <v>70994.91</v>
          </cell>
          <cell r="AN254">
            <v>122966.49</v>
          </cell>
          <cell r="AO254">
            <v>34833.14</v>
          </cell>
          <cell r="AP254">
            <v>326249.5</v>
          </cell>
          <cell r="AQ254">
            <v>2296.39</v>
          </cell>
          <cell r="AR254">
            <v>213372.94</v>
          </cell>
          <cell r="AT254">
            <v>62336220.469999999</v>
          </cell>
          <cell r="AU254">
            <v>1823397.71</v>
          </cell>
          <cell r="AV254">
            <v>1238910.08</v>
          </cell>
          <cell r="AY254">
            <v>242990.53</v>
          </cell>
          <cell r="AZ254">
            <v>8570061.2699999996</v>
          </cell>
          <cell r="BC254">
            <v>1187024.54</v>
          </cell>
          <cell r="BE254">
            <v>536942.24</v>
          </cell>
          <cell r="BG254">
            <v>329416.77</v>
          </cell>
          <cell r="BH254">
            <v>4638663.5999999996</v>
          </cell>
          <cell r="BI254">
            <v>123522.1</v>
          </cell>
          <cell r="BL254">
            <v>119677.9</v>
          </cell>
          <cell r="BM254">
            <v>3100349.1</v>
          </cell>
          <cell r="BN254">
            <v>65215.4</v>
          </cell>
          <cell r="BT254">
            <v>77855.240000000005</v>
          </cell>
          <cell r="BU254">
            <v>38420</v>
          </cell>
          <cell r="BV254">
            <v>38746.660000000003</v>
          </cell>
          <cell r="BW254">
            <v>638.89</v>
          </cell>
          <cell r="BX254">
            <v>14301.99</v>
          </cell>
          <cell r="BZ254">
            <v>6086314</v>
          </cell>
          <cell r="CD254">
            <v>61087.360000000001</v>
          </cell>
          <cell r="CE254">
            <v>2634045.27</v>
          </cell>
          <cell r="CF254">
            <v>81488</v>
          </cell>
          <cell r="CH254">
            <v>1633331.88</v>
          </cell>
          <cell r="CI254">
            <v>2265765.91</v>
          </cell>
          <cell r="CO254">
            <v>63358.1</v>
          </cell>
          <cell r="CS254">
            <v>5733.25</v>
          </cell>
          <cell r="CU254">
            <v>2051492.34</v>
          </cell>
          <cell r="DE254">
            <v>75304.289999999994</v>
          </cell>
          <cell r="DH254">
            <v>292482.84000000003</v>
          </cell>
          <cell r="DZ254">
            <v>321151.12</v>
          </cell>
          <cell r="EB254">
            <v>118222.63</v>
          </cell>
          <cell r="EI254">
            <v>240776.22</v>
          </cell>
          <cell r="EN254">
            <v>49354.06</v>
          </cell>
          <cell r="ET254">
            <v>124495302.07999995</v>
          </cell>
          <cell r="EV254" t="str">
            <v>34401</v>
          </cell>
          <cell r="EW254" t="str">
            <v>439</v>
          </cell>
          <cell r="EX254">
            <v>2766222.69</v>
          </cell>
        </row>
        <row r="255">
          <cell r="Q255" t="str">
            <v>34033</v>
          </cell>
          <cell r="R255">
            <v>9975996.9000000004</v>
          </cell>
          <cell r="T255">
            <v>2382.0500000000002</v>
          </cell>
          <cell r="U255">
            <v>28071.040000000001</v>
          </cell>
          <cell r="X255">
            <v>223858.88</v>
          </cell>
          <cell r="Z255">
            <v>43238.22</v>
          </cell>
          <cell r="AA255">
            <v>41426</v>
          </cell>
          <cell r="AB255">
            <v>9320</v>
          </cell>
          <cell r="AE255">
            <v>68561.02</v>
          </cell>
          <cell r="AF255">
            <v>26768.31</v>
          </cell>
          <cell r="AG255">
            <v>189428.73</v>
          </cell>
          <cell r="AI255">
            <v>46551.85</v>
          </cell>
          <cell r="AJ255">
            <v>999514.72</v>
          </cell>
          <cell r="AL255">
            <v>150812.92000000001</v>
          </cell>
          <cell r="AN255">
            <v>9862.81</v>
          </cell>
          <cell r="AO255">
            <v>15952.92</v>
          </cell>
          <cell r="AP255">
            <v>222200.3</v>
          </cell>
          <cell r="AQ255">
            <v>145086.1</v>
          </cell>
          <cell r="AR255">
            <v>341458.04</v>
          </cell>
          <cell r="AS255">
            <v>8125.08</v>
          </cell>
          <cell r="AT255">
            <v>31530435.789999999</v>
          </cell>
          <cell r="AU255">
            <v>981970.04</v>
          </cell>
          <cell r="AV255">
            <v>835775.72</v>
          </cell>
          <cell r="AW255">
            <v>153951.38</v>
          </cell>
          <cell r="AZ255">
            <v>4104877.93</v>
          </cell>
          <cell r="BB255">
            <v>3811.08</v>
          </cell>
          <cell r="BC255">
            <v>434747.56</v>
          </cell>
          <cell r="BD255">
            <v>465901.26</v>
          </cell>
          <cell r="BE255">
            <v>161300.99</v>
          </cell>
          <cell r="BG255">
            <v>87045.61</v>
          </cell>
          <cell r="BH255">
            <v>2286186.1800000002</v>
          </cell>
          <cell r="BI255">
            <v>60591.73</v>
          </cell>
          <cell r="BJ255">
            <v>132806.79</v>
          </cell>
          <cell r="BL255">
            <v>37281.17</v>
          </cell>
          <cell r="BM255">
            <v>1581210.7</v>
          </cell>
          <cell r="BV255">
            <v>18452.48</v>
          </cell>
          <cell r="BW255">
            <v>304.26</v>
          </cell>
          <cell r="BZ255">
            <v>3014639.86</v>
          </cell>
          <cell r="CE255">
            <v>1201992.19</v>
          </cell>
          <cell r="CF255">
            <v>22828.12</v>
          </cell>
          <cell r="CG255">
            <v>67464</v>
          </cell>
          <cell r="CH255">
            <v>611219.31999999995</v>
          </cell>
          <cell r="CI255">
            <v>188756.79</v>
          </cell>
          <cell r="CU255">
            <v>717102.7</v>
          </cell>
          <cell r="DJ255">
            <v>33784.15</v>
          </cell>
          <cell r="DZ255">
            <v>91712.97</v>
          </cell>
          <cell r="EH255">
            <v>14535.74</v>
          </cell>
          <cell r="EI255">
            <v>130152.09</v>
          </cell>
          <cell r="EP255">
            <v>4516.42</v>
          </cell>
          <cell r="ET255">
            <v>61523970.909999996</v>
          </cell>
          <cell r="EV255" t="str">
            <v>34402</v>
          </cell>
          <cell r="EW255" t="str">
            <v>439</v>
          </cell>
          <cell r="EX255">
            <v>1332313.72</v>
          </cell>
        </row>
        <row r="256">
          <cell r="Q256" t="str">
            <v>34111</v>
          </cell>
          <cell r="R256">
            <v>15328308.310000001</v>
          </cell>
          <cell r="T256">
            <v>20099.98</v>
          </cell>
          <cell r="U256">
            <v>16165.88</v>
          </cell>
          <cell r="X256">
            <v>697466.93</v>
          </cell>
          <cell r="AA256">
            <v>71741</v>
          </cell>
          <cell r="AB256">
            <v>20440</v>
          </cell>
          <cell r="AE256">
            <v>248113.02</v>
          </cell>
          <cell r="AF256">
            <v>37009.93</v>
          </cell>
          <cell r="AJ256">
            <v>1605217.06</v>
          </cell>
          <cell r="AL256">
            <v>208374.05</v>
          </cell>
          <cell r="AN256">
            <v>286288.71999999997</v>
          </cell>
          <cell r="AO256">
            <v>14624.24</v>
          </cell>
          <cell r="AP256">
            <v>414702.73</v>
          </cell>
          <cell r="AQ256">
            <v>493.44</v>
          </cell>
          <cell r="AR256">
            <v>250160.3</v>
          </cell>
          <cell r="AT256">
            <v>42374399.509999998</v>
          </cell>
          <cell r="AU256">
            <v>1233225.58</v>
          </cell>
          <cell r="AW256">
            <v>158930.82</v>
          </cell>
          <cell r="AX256">
            <v>47885.87</v>
          </cell>
          <cell r="AY256">
            <v>8322.61</v>
          </cell>
          <cell r="AZ256">
            <v>5968233.4500000002</v>
          </cell>
          <cell r="BC256">
            <v>536069.24</v>
          </cell>
          <cell r="BE256">
            <v>323101.89</v>
          </cell>
          <cell r="BG256">
            <v>179524.38</v>
          </cell>
          <cell r="BH256">
            <v>3169638.29</v>
          </cell>
          <cell r="BI256">
            <v>83678</v>
          </cell>
          <cell r="BJ256">
            <v>184183.26</v>
          </cell>
          <cell r="BL256">
            <v>63463.42</v>
          </cell>
          <cell r="BM256">
            <v>1706838.98</v>
          </cell>
          <cell r="BV256">
            <v>25954.48</v>
          </cell>
          <cell r="BW256">
            <v>427.96</v>
          </cell>
          <cell r="BZ256">
            <v>4151772</v>
          </cell>
          <cell r="CE256">
            <v>1879027.47</v>
          </cell>
          <cell r="CF256">
            <v>63367.61</v>
          </cell>
          <cell r="CH256">
            <v>929008.05</v>
          </cell>
          <cell r="CI256">
            <v>294912.21999999997</v>
          </cell>
          <cell r="CU256">
            <v>947195.24</v>
          </cell>
          <cell r="DH256">
            <v>370083.48</v>
          </cell>
          <cell r="DJ256">
            <v>158475.26</v>
          </cell>
          <cell r="DZ256">
            <v>181953.36</v>
          </cell>
          <cell r="EB256">
            <v>126073.59</v>
          </cell>
          <cell r="EH256">
            <v>324796.55</v>
          </cell>
          <cell r="EI256">
            <v>32265.63</v>
          </cell>
          <cell r="EP256">
            <v>286.02</v>
          </cell>
          <cell r="ET256">
            <v>84742299.809999987</v>
          </cell>
          <cell r="EV256" t="str">
            <v>35200</v>
          </cell>
          <cell r="EW256" t="str">
            <v>439</v>
          </cell>
          <cell r="EX256">
            <v>605958.07999999996</v>
          </cell>
        </row>
        <row r="257">
          <cell r="Q257" t="str">
            <v>34307</v>
          </cell>
          <cell r="R257">
            <v>1151675.28</v>
          </cell>
          <cell r="U257">
            <v>26267.69</v>
          </cell>
          <cell r="X257">
            <v>346.75</v>
          </cell>
          <cell r="AA257">
            <v>13653</v>
          </cell>
          <cell r="AE257">
            <v>10341.98</v>
          </cell>
          <cell r="AJ257">
            <v>113310.76</v>
          </cell>
          <cell r="AL257">
            <v>25345.96</v>
          </cell>
          <cell r="AN257">
            <v>1361.3</v>
          </cell>
          <cell r="AR257">
            <v>123789.08</v>
          </cell>
          <cell r="AT257">
            <v>4277727.1399999997</v>
          </cell>
          <cell r="AU257">
            <v>75892.13</v>
          </cell>
          <cell r="AV257">
            <v>306122.48</v>
          </cell>
          <cell r="AZ257">
            <v>461899.85</v>
          </cell>
          <cell r="BC257">
            <v>85783.17</v>
          </cell>
          <cell r="BE257">
            <v>11840</v>
          </cell>
          <cell r="BH257">
            <v>326358.52</v>
          </cell>
          <cell r="BI257">
            <v>8582.52</v>
          </cell>
          <cell r="BJ257">
            <v>25363.24</v>
          </cell>
          <cell r="BL257">
            <v>8286.06</v>
          </cell>
          <cell r="BM257">
            <v>226149.94</v>
          </cell>
          <cell r="BV257">
            <v>2659.09</v>
          </cell>
          <cell r="BW257">
            <v>43.84</v>
          </cell>
          <cell r="BX257">
            <v>4343.03</v>
          </cell>
          <cell r="BZ257">
            <v>416597</v>
          </cell>
          <cell r="CD257">
            <v>868.63</v>
          </cell>
          <cell r="CE257">
            <v>169516.06</v>
          </cell>
          <cell r="CH257">
            <v>121590.75</v>
          </cell>
          <cell r="CI257">
            <v>48722.78</v>
          </cell>
          <cell r="CU257">
            <v>148944.5</v>
          </cell>
          <cell r="DI257">
            <v>41942.14</v>
          </cell>
          <cell r="DL257">
            <v>5206</v>
          </cell>
          <cell r="DZ257">
            <v>19724.14</v>
          </cell>
          <cell r="EI257">
            <v>5919.99</v>
          </cell>
          <cell r="ET257">
            <v>8266174.799999997</v>
          </cell>
          <cell r="EV257" t="str">
            <v>36101</v>
          </cell>
          <cell r="EW257" t="str">
            <v>439</v>
          </cell>
          <cell r="EX257">
            <v>132069.45000000001</v>
          </cell>
        </row>
        <row r="258">
          <cell r="Q258" t="str">
            <v>34324</v>
          </cell>
          <cell r="R258">
            <v>1554601.73</v>
          </cell>
          <cell r="T258">
            <v>716.86</v>
          </cell>
          <cell r="U258">
            <v>8952.0499999999993</v>
          </cell>
          <cell r="X258">
            <v>74627.03</v>
          </cell>
          <cell r="AE258">
            <v>2339.33</v>
          </cell>
          <cell r="AI258">
            <v>4055.75</v>
          </cell>
          <cell r="AJ258">
            <v>151700.75</v>
          </cell>
          <cell r="AL258">
            <v>40406</v>
          </cell>
          <cell r="AN258">
            <v>21667.279999999999</v>
          </cell>
          <cell r="AO258">
            <v>852.09</v>
          </cell>
          <cell r="AR258">
            <v>2307.9899999999998</v>
          </cell>
          <cell r="AS258">
            <v>1708.99</v>
          </cell>
          <cell r="AT258">
            <v>2928721</v>
          </cell>
          <cell r="AU258">
            <v>61351.67</v>
          </cell>
          <cell r="AW258">
            <v>13.2</v>
          </cell>
          <cell r="AZ258">
            <v>497536.75</v>
          </cell>
          <cell r="BC258">
            <v>21481.35</v>
          </cell>
          <cell r="BE258">
            <v>12084.27</v>
          </cell>
          <cell r="BH258">
            <v>222746.44</v>
          </cell>
          <cell r="BI258">
            <v>5626.81</v>
          </cell>
          <cell r="BJ258">
            <v>16109.47</v>
          </cell>
          <cell r="BL258">
            <v>2765.6</v>
          </cell>
          <cell r="BM258">
            <v>441728.18</v>
          </cell>
          <cell r="BV258">
            <v>1777.89</v>
          </cell>
          <cell r="BW258">
            <v>29.32</v>
          </cell>
          <cell r="BZ258">
            <v>283614</v>
          </cell>
          <cell r="CE258">
            <v>99574</v>
          </cell>
          <cell r="CH258">
            <v>79697.67</v>
          </cell>
          <cell r="CI258">
            <v>25042.04</v>
          </cell>
          <cell r="CU258">
            <v>41739.99</v>
          </cell>
          <cell r="DJ258">
            <v>18381.349999999999</v>
          </cell>
          <cell r="DZ258">
            <v>15255.84</v>
          </cell>
          <cell r="EG258">
            <v>140521.74</v>
          </cell>
          <cell r="EI258">
            <v>7249.42</v>
          </cell>
          <cell r="EN258">
            <v>8007.15</v>
          </cell>
          <cell r="ES258">
            <v>67000</v>
          </cell>
          <cell r="ET258">
            <v>6861990.9999999991</v>
          </cell>
          <cell r="EV258" t="str">
            <v>36140</v>
          </cell>
          <cell r="EW258" t="str">
            <v>439</v>
          </cell>
          <cell r="EX258">
            <v>5947952.79</v>
          </cell>
        </row>
        <row r="259">
          <cell r="Q259" t="str">
            <v>34401</v>
          </cell>
          <cell r="R259">
            <v>2637579.67</v>
          </cell>
          <cell r="T259">
            <v>1976.23</v>
          </cell>
          <cell r="U259">
            <v>44845.41</v>
          </cell>
          <cell r="X259">
            <v>6747.93</v>
          </cell>
          <cell r="AA259">
            <v>43027.5</v>
          </cell>
          <cell r="AB259">
            <v>950</v>
          </cell>
          <cell r="AE259">
            <v>15405.34</v>
          </cell>
          <cell r="AJ259">
            <v>263195.40000000002</v>
          </cell>
          <cell r="AL259">
            <v>71475.789999999994</v>
          </cell>
          <cell r="AN259">
            <v>55731.78</v>
          </cell>
          <cell r="AO259">
            <v>1148.6600000000001</v>
          </cell>
          <cell r="AP259">
            <v>3598.3</v>
          </cell>
          <cell r="AQ259">
            <v>8295.31</v>
          </cell>
          <cell r="AR259">
            <v>9473.06</v>
          </cell>
          <cell r="AS259">
            <v>25156.67</v>
          </cell>
          <cell r="AT259">
            <v>8914822.0099999998</v>
          </cell>
          <cell r="AU259">
            <v>380562.31</v>
          </cell>
          <cell r="AV259">
            <v>742937.08</v>
          </cell>
          <cell r="AW259">
            <v>96169.72</v>
          </cell>
          <cell r="AZ259">
            <v>1313207.24</v>
          </cell>
          <cell r="BC259">
            <v>259551.28</v>
          </cell>
          <cell r="BD259">
            <v>2186199.2000000002</v>
          </cell>
          <cell r="BE259">
            <v>102396.36</v>
          </cell>
          <cell r="BG259">
            <v>99589.22</v>
          </cell>
          <cell r="BH259">
            <v>895241.93</v>
          </cell>
          <cell r="BI259">
            <v>18721.849999999999</v>
          </cell>
          <cell r="BJ259">
            <v>46316.06</v>
          </cell>
          <cell r="BL259">
            <v>25975.22</v>
          </cell>
          <cell r="BM259">
            <v>1159657.1299999999</v>
          </cell>
          <cell r="BV259">
            <v>5756.96</v>
          </cell>
          <cell r="BW259">
            <v>94.92</v>
          </cell>
          <cell r="BZ259">
            <v>908314.57</v>
          </cell>
          <cell r="CA259">
            <v>79.75</v>
          </cell>
          <cell r="CB259">
            <v>173.31</v>
          </cell>
          <cell r="CE259">
            <v>502009.85</v>
          </cell>
          <cell r="CF259">
            <v>17625</v>
          </cell>
          <cell r="CH259">
            <v>296372.12</v>
          </cell>
          <cell r="CI259">
            <v>102290.23</v>
          </cell>
          <cell r="CL259">
            <v>106864.7</v>
          </cell>
          <cell r="CO259">
            <v>19169.330000000002</v>
          </cell>
          <cell r="CU259">
            <v>473237.75</v>
          </cell>
          <cell r="DI259">
            <v>33234.47</v>
          </cell>
          <cell r="DJ259">
            <v>18355.810000000001</v>
          </cell>
          <cell r="DZ259">
            <v>56760.32</v>
          </cell>
          <cell r="EK259">
            <v>272</v>
          </cell>
          <cell r="ET259">
            <v>21970564.749999996</v>
          </cell>
          <cell r="EV259" t="str">
            <v>36250</v>
          </cell>
          <cell r="EW259" t="str">
            <v>439</v>
          </cell>
          <cell r="EX259">
            <v>785100.97</v>
          </cell>
        </row>
        <row r="260">
          <cell r="Q260" t="str">
            <v>34402</v>
          </cell>
          <cell r="R260">
            <v>2041836.09</v>
          </cell>
          <cell r="T260">
            <v>533.20000000000005</v>
          </cell>
          <cell r="U260">
            <v>42647.89</v>
          </cell>
          <cell r="X260">
            <v>44443.7</v>
          </cell>
          <cell r="AA260">
            <v>15123</v>
          </cell>
          <cell r="AE260">
            <v>5068.3</v>
          </cell>
          <cell r="AI260">
            <v>16994.36</v>
          </cell>
          <cell r="AJ260">
            <v>183368.11</v>
          </cell>
          <cell r="AL260">
            <v>49767.86</v>
          </cell>
          <cell r="AN260">
            <v>10933.72</v>
          </cell>
          <cell r="AO260">
            <v>216</v>
          </cell>
          <cell r="AP260">
            <v>1347.4</v>
          </cell>
          <cell r="AQ260">
            <v>10412.35</v>
          </cell>
          <cell r="AR260">
            <v>14951.5</v>
          </cell>
          <cell r="AT260">
            <v>5398215.1799999997</v>
          </cell>
          <cell r="AU260">
            <v>255142.39</v>
          </cell>
          <cell r="AV260">
            <v>232728.64</v>
          </cell>
          <cell r="AW260">
            <v>289781.55</v>
          </cell>
          <cell r="AZ260">
            <v>940718.21</v>
          </cell>
          <cell r="BB260">
            <v>5230.7299999999996</v>
          </cell>
          <cell r="BC260">
            <v>131014.79</v>
          </cell>
          <cell r="BE260">
            <v>19260.47</v>
          </cell>
          <cell r="BG260">
            <v>12317.52</v>
          </cell>
          <cell r="BH260">
            <v>459822.26</v>
          </cell>
          <cell r="BI260">
            <v>11546.9</v>
          </cell>
          <cell r="BJ260">
            <v>30457.29</v>
          </cell>
          <cell r="BL260">
            <v>13811.81</v>
          </cell>
          <cell r="BM260">
            <v>705280.05</v>
          </cell>
          <cell r="BV260">
            <v>3618.38</v>
          </cell>
          <cell r="BW260">
            <v>59.66</v>
          </cell>
          <cell r="BZ260">
            <v>563612</v>
          </cell>
          <cell r="CE260">
            <v>253208.1</v>
          </cell>
          <cell r="CF260">
            <v>7745</v>
          </cell>
          <cell r="CH260">
            <v>227981.37</v>
          </cell>
          <cell r="CI260">
            <v>64317.24</v>
          </cell>
          <cell r="CU260">
            <v>232037.18</v>
          </cell>
          <cell r="DI260">
            <v>27796.240000000002</v>
          </cell>
          <cell r="DJ260">
            <v>40611.040000000001</v>
          </cell>
          <cell r="DZ260">
            <v>29033.599999999999</v>
          </cell>
          <cell r="EC260">
            <v>376.57</v>
          </cell>
          <cell r="EG260">
            <v>868.55</v>
          </cell>
          <cell r="EI260">
            <v>615.99</v>
          </cell>
          <cell r="EN260">
            <v>587.74</v>
          </cell>
          <cell r="ES260">
            <v>345050</v>
          </cell>
          <cell r="ET260">
            <v>12740489.93</v>
          </cell>
          <cell r="EV260" t="str">
            <v>36300</v>
          </cell>
          <cell r="EW260" t="str">
            <v>439</v>
          </cell>
          <cell r="EX260">
            <v>156053.24</v>
          </cell>
        </row>
        <row r="261">
          <cell r="Q261" t="str">
            <v>35200</v>
          </cell>
          <cell r="R261">
            <v>646755.24</v>
          </cell>
          <cell r="U261">
            <v>85463.78</v>
          </cell>
          <cell r="X261">
            <v>5745</v>
          </cell>
          <cell r="AA261">
            <v>10759.5</v>
          </cell>
          <cell r="AE261">
            <v>583.57000000000005</v>
          </cell>
          <cell r="AJ261">
            <v>48385.25</v>
          </cell>
          <cell r="AL261">
            <v>6298.47</v>
          </cell>
          <cell r="AN261">
            <v>6870</v>
          </cell>
          <cell r="AO261">
            <v>1180.99</v>
          </cell>
          <cell r="AP261">
            <v>650</v>
          </cell>
          <cell r="AR261">
            <v>8011.49</v>
          </cell>
          <cell r="AS261">
            <v>6333.97</v>
          </cell>
          <cell r="AT261">
            <v>2446276.1</v>
          </cell>
          <cell r="AU261">
            <v>74335.649999999994</v>
          </cell>
          <cell r="AV261">
            <v>69240.2</v>
          </cell>
          <cell r="AX261">
            <v>42607.66</v>
          </cell>
          <cell r="AZ261">
            <v>395273.05</v>
          </cell>
          <cell r="BC261">
            <v>74911.39</v>
          </cell>
          <cell r="BE261">
            <v>5400</v>
          </cell>
          <cell r="BG261">
            <v>3508.96</v>
          </cell>
          <cell r="BH261">
            <v>169315.81</v>
          </cell>
          <cell r="BJ261">
            <v>19068.939999999999</v>
          </cell>
          <cell r="BL261">
            <v>4506.32</v>
          </cell>
          <cell r="BM261">
            <v>231772.75</v>
          </cell>
          <cell r="BV261">
            <v>5617.03</v>
          </cell>
          <cell r="BZ261">
            <v>239258</v>
          </cell>
          <cell r="CE261">
            <v>115610</v>
          </cell>
          <cell r="CF261">
            <v>3707</v>
          </cell>
          <cell r="CH261">
            <v>105386.84</v>
          </cell>
          <cell r="CI261">
            <v>22627.31</v>
          </cell>
          <cell r="CJ261">
            <v>24243.64</v>
          </cell>
          <cell r="CU261">
            <v>95660.33</v>
          </cell>
          <cell r="CV261">
            <v>35191.03</v>
          </cell>
          <cell r="DH261">
            <v>8447.2000000000007</v>
          </cell>
          <cell r="DZ261">
            <v>9181.99</v>
          </cell>
          <cell r="EN261">
            <v>2500</v>
          </cell>
          <cell r="ET261">
            <v>5030684.46</v>
          </cell>
          <cell r="EV261" t="str">
            <v>36400</v>
          </cell>
          <cell r="EW261" t="str">
            <v>439</v>
          </cell>
          <cell r="EX261">
            <v>313690.56</v>
          </cell>
        </row>
        <row r="262">
          <cell r="Q262" t="str">
            <v>36101</v>
          </cell>
          <cell r="R262">
            <v>207452.29</v>
          </cell>
          <cell r="AJ262">
            <v>2754.48</v>
          </cell>
          <cell r="AL262">
            <v>2898.28</v>
          </cell>
          <cell r="AN262">
            <v>262.75</v>
          </cell>
          <cell r="AO262">
            <v>27</v>
          </cell>
          <cell r="AP262">
            <v>50</v>
          </cell>
          <cell r="AR262">
            <v>473.49</v>
          </cell>
          <cell r="AS262">
            <v>2652.9</v>
          </cell>
          <cell r="AT262">
            <v>258933.14</v>
          </cell>
          <cell r="AU262">
            <v>2611.5700000000002</v>
          </cell>
          <cell r="AV262">
            <v>11156.4</v>
          </cell>
          <cell r="AY262">
            <v>25875.58</v>
          </cell>
          <cell r="AZ262">
            <v>13334.19</v>
          </cell>
          <cell r="BC262">
            <v>5431.64</v>
          </cell>
          <cell r="BE262">
            <v>5910</v>
          </cell>
          <cell r="BH262">
            <v>7522.92</v>
          </cell>
          <cell r="BJ262">
            <v>730.1</v>
          </cell>
          <cell r="BL262">
            <v>904.52</v>
          </cell>
          <cell r="BM262">
            <v>89091.44</v>
          </cell>
          <cell r="BS262">
            <v>16856</v>
          </cell>
          <cell r="BW262">
            <v>7.34</v>
          </cell>
          <cell r="BZ262">
            <v>27780.17</v>
          </cell>
          <cell r="CD262">
            <v>6320.13</v>
          </cell>
          <cell r="CE262">
            <v>4770.3100000000004</v>
          </cell>
          <cell r="CH262">
            <v>10060.049999999999</v>
          </cell>
          <cell r="CI262">
            <v>38791.33</v>
          </cell>
          <cell r="CU262">
            <v>13132.7</v>
          </cell>
          <cell r="ET262">
            <v>755790.7200000002</v>
          </cell>
          <cell r="EV262" t="str">
            <v>36401</v>
          </cell>
          <cell r="EW262" t="str">
            <v>439</v>
          </cell>
          <cell r="EX262">
            <v>636149.13</v>
          </cell>
        </row>
        <row r="263">
          <cell r="Q263" t="str">
            <v>36140</v>
          </cell>
          <cell r="R263">
            <v>7983211.0199999996</v>
          </cell>
          <cell r="T263">
            <v>496.12</v>
          </cell>
          <cell r="X263">
            <v>19223</v>
          </cell>
          <cell r="AE263">
            <v>2561.9299999999998</v>
          </cell>
          <cell r="AJ263">
            <v>725522.85</v>
          </cell>
          <cell r="AK263">
            <v>5159.43</v>
          </cell>
          <cell r="AL263">
            <v>101326.87</v>
          </cell>
          <cell r="AN263">
            <v>51907.61</v>
          </cell>
          <cell r="AO263">
            <v>1043.76</v>
          </cell>
          <cell r="AP263">
            <v>6339.35</v>
          </cell>
          <cell r="AQ263">
            <v>86548.56</v>
          </cell>
          <cell r="AR263">
            <v>312054.23</v>
          </cell>
          <cell r="AS263">
            <v>96608.13</v>
          </cell>
          <cell r="AT263">
            <v>27915667.640000001</v>
          </cell>
          <cell r="AU263">
            <v>1191810.3799999999</v>
          </cell>
          <cell r="AV263">
            <v>2305336.64</v>
          </cell>
          <cell r="AX263">
            <v>39522.300000000003</v>
          </cell>
          <cell r="AY263">
            <v>1322.94</v>
          </cell>
          <cell r="AZ263">
            <v>3954860.27</v>
          </cell>
          <cell r="BC263">
            <v>1125258.05</v>
          </cell>
          <cell r="BE263">
            <v>540180.86</v>
          </cell>
          <cell r="BG263">
            <v>697377.79</v>
          </cell>
          <cell r="BH263">
            <v>2056611.8</v>
          </cell>
          <cell r="BI263">
            <v>55279.78</v>
          </cell>
          <cell r="BJ263">
            <v>117175.83</v>
          </cell>
          <cell r="BL263">
            <v>75296.350000000006</v>
          </cell>
          <cell r="BM263">
            <v>750299.5</v>
          </cell>
          <cell r="BN263">
            <v>533763.66</v>
          </cell>
          <cell r="BS263">
            <v>56457.17</v>
          </cell>
          <cell r="BW263">
            <v>2123.34</v>
          </cell>
          <cell r="BZ263">
            <v>2712112</v>
          </cell>
          <cell r="CE263">
            <v>1292354.26</v>
          </cell>
          <cell r="CF263">
            <v>88786</v>
          </cell>
          <cell r="CH263">
            <v>1299673.42</v>
          </cell>
          <cell r="CI263">
            <v>742674.83</v>
          </cell>
          <cell r="CO263">
            <v>141281.32</v>
          </cell>
          <cell r="CU263">
            <v>1529678.1</v>
          </cell>
          <cell r="DB263">
            <v>984264.02</v>
          </cell>
          <cell r="DH263">
            <v>46125</v>
          </cell>
          <cell r="DI263">
            <v>664858.86</v>
          </cell>
          <cell r="DJ263">
            <v>116789.74</v>
          </cell>
          <cell r="DX263">
            <v>11181.08</v>
          </cell>
          <cell r="DY263">
            <v>21687.05</v>
          </cell>
          <cell r="DZ263">
            <v>170506.88</v>
          </cell>
          <cell r="EA263">
            <v>506</v>
          </cell>
          <cell r="EB263">
            <v>18602.86</v>
          </cell>
          <cell r="EH263">
            <v>613196.5</v>
          </cell>
          <cell r="ET263">
            <v>61264625.079999998</v>
          </cell>
          <cell r="EV263" t="str">
            <v>36402</v>
          </cell>
          <cell r="EW263" t="str">
            <v>439</v>
          </cell>
          <cell r="EX263">
            <v>478901.35</v>
          </cell>
        </row>
        <row r="264">
          <cell r="Q264" t="str">
            <v>36250</v>
          </cell>
          <cell r="R264">
            <v>1893717.33</v>
          </cell>
          <cell r="S264">
            <v>255</v>
          </cell>
          <cell r="X264">
            <v>2955</v>
          </cell>
          <cell r="AE264">
            <v>4412.0200000000004</v>
          </cell>
          <cell r="AI264">
            <v>1550</v>
          </cell>
          <cell r="AJ264">
            <v>69248.91</v>
          </cell>
          <cell r="AK264">
            <v>5962.62</v>
          </cell>
          <cell r="AL264">
            <v>16922.14</v>
          </cell>
          <cell r="AN264">
            <v>5173.75</v>
          </cell>
          <cell r="AO264">
            <v>401.71</v>
          </cell>
          <cell r="AP264">
            <v>4536</v>
          </cell>
          <cell r="AR264">
            <v>4404.55</v>
          </cell>
          <cell r="AS264">
            <v>825.85</v>
          </cell>
          <cell r="AT264">
            <v>3219191.14</v>
          </cell>
          <cell r="AU264">
            <v>136492.21</v>
          </cell>
          <cell r="AV264">
            <v>315515.40000000002</v>
          </cell>
          <cell r="AZ264">
            <v>572869.48</v>
          </cell>
          <cell r="BC264">
            <v>146321.85</v>
          </cell>
          <cell r="BE264">
            <v>11094.55</v>
          </cell>
          <cell r="BG264">
            <v>132539.82999999999</v>
          </cell>
          <cell r="BH264">
            <v>270208.89</v>
          </cell>
          <cell r="BI264">
            <v>6560.61</v>
          </cell>
          <cell r="BJ264">
            <v>15622.71</v>
          </cell>
          <cell r="BL264">
            <v>8508.27</v>
          </cell>
          <cell r="BM264">
            <v>256097.65</v>
          </cell>
          <cell r="BT264">
            <v>13826.37</v>
          </cell>
          <cell r="BZ264">
            <v>316587.84000000003</v>
          </cell>
          <cell r="CE264">
            <v>270262.2</v>
          </cell>
          <cell r="CH264">
            <v>293870.84000000003</v>
          </cell>
          <cell r="CI264">
            <v>85899</v>
          </cell>
          <cell r="CJ264">
            <v>41638.379999999997</v>
          </cell>
          <cell r="CO264">
            <v>34072.89</v>
          </cell>
          <cell r="CU264">
            <v>224126.77</v>
          </cell>
          <cell r="DH264">
            <v>35755.360000000001</v>
          </cell>
          <cell r="DJ264">
            <v>23616.44</v>
          </cell>
          <cell r="DZ264">
            <v>22858.38</v>
          </cell>
          <cell r="EI264">
            <v>25299.31</v>
          </cell>
          <cell r="EN264">
            <v>7000</v>
          </cell>
          <cell r="ER264">
            <v>-85.89</v>
          </cell>
          <cell r="ET264">
            <v>8496115.3599999994</v>
          </cell>
          <cell r="EV264" t="str">
            <v>37501</v>
          </cell>
          <cell r="EW264" t="str">
            <v>439</v>
          </cell>
          <cell r="EX264">
            <v>6349295.0999999996</v>
          </cell>
        </row>
        <row r="265">
          <cell r="Q265" t="str">
            <v>36300</v>
          </cell>
          <cell r="R265">
            <v>659258.74</v>
          </cell>
          <cell r="S265">
            <v>114.15</v>
          </cell>
          <cell r="X265">
            <v>250</v>
          </cell>
          <cell r="AE265">
            <v>3687.16</v>
          </cell>
          <cell r="AJ265">
            <v>45444.15</v>
          </cell>
          <cell r="AK265">
            <v>325.39999999999998</v>
          </cell>
          <cell r="AL265">
            <v>3240.35</v>
          </cell>
          <cell r="AN265">
            <v>424.63</v>
          </cell>
          <cell r="AO265">
            <v>442</v>
          </cell>
          <cell r="AP265">
            <v>6610</v>
          </cell>
          <cell r="AR265">
            <v>44091.38</v>
          </cell>
          <cell r="AS265">
            <v>884.4</v>
          </cell>
          <cell r="AT265">
            <v>1925218</v>
          </cell>
          <cell r="AU265">
            <v>28494.720000000001</v>
          </cell>
          <cell r="AV265">
            <v>71936.960000000006</v>
          </cell>
          <cell r="AY265">
            <v>86111.73</v>
          </cell>
          <cell r="AZ265">
            <v>154292.29999999999</v>
          </cell>
          <cell r="BC265">
            <v>48295.43</v>
          </cell>
          <cell r="BE265">
            <v>29861.47</v>
          </cell>
          <cell r="BG265">
            <v>18167.150000000001</v>
          </cell>
          <cell r="BH265">
            <v>108448.24</v>
          </cell>
          <cell r="BI265">
            <v>2848.33</v>
          </cell>
          <cell r="BJ265">
            <v>18798.150000000001</v>
          </cell>
          <cell r="BL265">
            <v>19099.16</v>
          </cell>
          <cell r="BM265">
            <v>110472.62</v>
          </cell>
          <cell r="BN265">
            <v>216.04</v>
          </cell>
          <cell r="BZ265">
            <v>185743</v>
          </cell>
          <cell r="CD265">
            <v>1587.59</v>
          </cell>
          <cell r="CE265">
            <v>44405.45</v>
          </cell>
          <cell r="CH265">
            <v>60492.53</v>
          </cell>
          <cell r="CI265">
            <v>39692.199999999997</v>
          </cell>
          <cell r="CJ265">
            <v>16294.63</v>
          </cell>
          <cell r="CM265">
            <v>8817.1299999999992</v>
          </cell>
          <cell r="CT265">
            <v>4153.8999999999996</v>
          </cell>
          <cell r="CU265">
            <v>60950.19</v>
          </cell>
          <cell r="DZ265">
            <v>9894.5300000000007</v>
          </cell>
          <cell r="ET265">
            <v>3819063.8100000005</v>
          </cell>
          <cell r="EV265" t="str">
            <v>37502</v>
          </cell>
          <cell r="EW265" t="str">
            <v>439</v>
          </cell>
          <cell r="EX265">
            <v>2783214.84</v>
          </cell>
        </row>
        <row r="266">
          <cell r="Q266" t="str">
            <v>36400</v>
          </cell>
          <cell r="R266">
            <v>1713158.92</v>
          </cell>
          <cell r="X266">
            <v>3240</v>
          </cell>
          <cell r="AE266">
            <v>1348.61</v>
          </cell>
          <cell r="AJ266">
            <v>146085.76999999999</v>
          </cell>
          <cell r="AL266">
            <v>2701.59</v>
          </cell>
          <cell r="AN266">
            <v>2491.12</v>
          </cell>
          <cell r="AO266">
            <v>1559.47</v>
          </cell>
          <cell r="AP266">
            <v>118295.06</v>
          </cell>
          <cell r="AQ266">
            <v>18993.16</v>
          </cell>
          <cell r="AR266">
            <v>99053.21</v>
          </cell>
          <cell r="AS266">
            <v>22021.61</v>
          </cell>
          <cell r="AT266">
            <v>4056151.61</v>
          </cell>
          <cell r="AU266">
            <v>119595.33</v>
          </cell>
          <cell r="AV266">
            <v>236402.04</v>
          </cell>
          <cell r="AZ266">
            <v>507206.82</v>
          </cell>
          <cell r="BC266">
            <v>95637.79</v>
          </cell>
          <cell r="BE266">
            <v>30240.35</v>
          </cell>
          <cell r="BG266">
            <v>66245.100000000006</v>
          </cell>
          <cell r="BH266">
            <v>320827.39</v>
          </cell>
          <cell r="BI266">
            <v>8249.51</v>
          </cell>
          <cell r="BJ266">
            <v>24803.8</v>
          </cell>
          <cell r="BL266">
            <v>10689.53</v>
          </cell>
          <cell r="BM266">
            <v>341215.91</v>
          </cell>
          <cell r="BW266">
            <v>316.54000000000002</v>
          </cell>
          <cell r="BX266">
            <v>2139.81</v>
          </cell>
          <cell r="BZ266">
            <v>395022</v>
          </cell>
          <cell r="CE266">
            <v>196494.92</v>
          </cell>
          <cell r="CF266">
            <v>4927.78</v>
          </cell>
          <cell r="CH266">
            <v>118206.22</v>
          </cell>
          <cell r="CI266">
            <v>21446.560000000001</v>
          </cell>
          <cell r="CJ266">
            <v>23074.43</v>
          </cell>
          <cell r="CO266">
            <v>9439.33</v>
          </cell>
          <cell r="CU266">
            <v>188906.46</v>
          </cell>
          <cell r="DI266">
            <v>806.58</v>
          </cell>
          <cell r="DJ266">
            <v>8369.0300000000007</v>
          </cell>
          <cell r="DW266">
            <v>9179.81</v>
          </cell>
          <cell r="DZ266">
            <v>24744.5</v>
          </cell>
          <cell r="EB266">
            <v>12307.35</v>
          </cell>
          <cell r="EN266">
            <v>7174.39</v>
          </cell>
          <cell r="EP266">
            <v>55</v>
          </cell>
          <cell r="ER266">
            <v>31929</v>
          </cell>
          <cell r="ET266">
            <v>9000753.4100000001</v>
          </cell>
          <cell r="EV266" t="str">
            <v>37503</v>
          </cell>
          <cell r="EW266" t="str">
            <v>439</v>
          </cell>
          <cell r="EX266">
            <v>1792412.14</v>
          </cell>
        </row>
        <row r="267">
          <cell r="Q267" t="str">
            <v>36401</v>
          </cell>
          <cell r="R267">
            <v>373230.94</v>
          </cell>
          <cell r="AD267">
            <v>15072.5</v>
          </cell>
          <cell r="AE267">
            <v>434.46</v>
          </cell>
          <cell r="AF267">
            <v>1135.71</v>
          </cell>
          <cell r="AI267">
            <v>6611.63</v>
          </cell>
          <cell r="AJ267">
            <v>51063.9</v>
          </cell>
          <cell r="AK267">
            <v>134</v>
          </cell>
          <cell r="AL267">
            <v>12830.71</v>
          </cell>
          <cell r="AN267">
            <v>6761.75</v>
          </cell>
          <cell r="AO267">
            <v>575.82000000000005</v>
          </cell>
          <cell r="AP267">
            <v>2727</v>
          </cell>
          <cell r="AQ267">
            <v>1659.96</v>
          </cell>
          <cell r="AR267">
            <v>6958.58</v>
          </cell>
          <cell r="AS267">
            <v>3217.14</v>
          </cell>
          <cell r="AT267">
            <v>2020044.78</v>
          </cell>
          <cell r="AU267">
            <v>32716.6</v>
          </cell>
          <cell r="AV267">
            <v>246902.12</v>
          </cell>
          <cell r="AY267">
            <v>219.58</v>
          </cell>
          <cell r="AZ267">
            <v>202715.37</v>
          </cell>
          <cell r="BC267">
            <v>35762.730000000003</v>
          </cell>
          <cell r="BE267">
            <v>9410</v>
          </cell>
          <cell r="BH267">
            <v>121631.26</v>
          </cell>
          <cell r="BJ267">
            <v>18742.5</v>
          </cell>
          <cell r="BL267">
            <v>4174.8</v>
          </cell>
          <cell r="BM267">
            <v>125568.35</v>
          </cell>
          <cell r="BN267">
            <v>1602.5</v>
          </cell>
          <cell r="BW267">
            <v>121.55</v>
          </cell>
          <cell r="BZ267">
            <v>194825</v>
          </cell>
          <cell r="CD267">
            <v>11790.35</v>
          </cell>
          <cell r="CE267">
            <v>72850.710000000006</v>
          </cell>
          <cell r="CF267">
            <v>3012</v>
          </cell>
          <cell r="CH267">
            <v>71822.83</v>
          </cell>
          <cell r="CI267">
            <v>75310.210000000006</v>
          </cell>
          <cell r="CU267">
            <v>56603.97</v>
          </cell>
          <cell r="DZ267">
            <v>9160.85</v>
          </cell>
          <cell r="EH267">
            <v>20904.84</v>
          </cell>
          <cell r="EN267">
            <v>219.58</v>
          </cell>
          <cell r="EP267">
            <v>70</v>
          </cell>
          <cell r="ET267">
            <v>3818596.5800000005</v>
          </cell>
          <cell r="EV267" t="str">
            <v>37504</v>
          </cell>
          <cell r="EW267" t="str">
            <v>439</v>
          </cell>
          <cell r="EX267">
            <v>1268998.78</v>
          </cell>
        </row>
        <row r="268">
          <cell r="Q268" t="str">
            <v>36402</v>
          </cell>
          <cell r="R268">
            <v>479188</v>
          </cell>
          <cell r="AE268">
            <v>668.77</v>
          </cell>
          <cell r="AJ268">
            <v>18243.96</v>
          </cell>
          <cell r="AK268">
            <v>2691</v>
          </cell>
          <cell r="AL268">
            <v>7758.53</v>
          </cell>
          <cell r="AO268">
            <v>189.99</v>
          </cell>
          <cell r="AP268">
            <v>2732.4</v>
          </cell>
          <cell r="AQ268">
            <v>4877.24</v>
          </cell>
          <cell r="AR268">
            <v>17245.23</v>
          </cell>
          <cell r="AS268">
            <v>1995.25</v>
          </cell>
          <cell r="AT268">
            <v>1642508.66</v>
          </cell>
          <cell r="AU268">
            <v>15197.81</v>
          </cell>
          <cell r="AV268">
            <v>107499.96</v>
          </cell>
          <cell r="AZ268">
            <v>113431.72</v>
          </cell>
          <cell r="BC268">
            <v>86582.68</v>
          </cell>
          <cell r="BE268">
            <v>23431</v>
          </cell>
          <cell r="BG268">
            <v>66223.33</v>
          </cell>
          <cell r="BH268">
            <v>78761.37</v>
          </cell>
          <cell r="BJ268">
            <v>17159.07</v>
          </cell>
          <cell r="BL268">
            <v>5774.55</v>
          </cell>
          <cell r="BM268">
            <v>288927.32</v>
          </cell>
          <cell r="BW268">
            <v>85.67</v>
          </cell>
          <cell r="BZ268">
            <v>155731</v>
          </cell>
          <cell r="CE268">
            <v>84534.41</v>
          </cell>
          <cell r="CH268">
            <v>95065.17</v>
          </cell>
          <cell r="CI268">
            <v>47615.73</v>
          </cell>
          <cell r="CK268">
            <v>212970.8</v>
          </cell>
          <cell r="CO268">
            <v>15869.14</v>
          </cell>
          <cell r="CU268">
            <v>116067.26</v>
          </cell>
          <cell r="DZ268">
            <v>4386.97</v>
          </cell>
          <cell r="ET268">
            <v>3713413.99</v>
          </cell>
          <cell r="EV268" t="str">
            <v>37505</v>
          </cell>
          <cell r="EW268" t="str">
            <v>439</v>
          </cell>
          <cell r="EX268">
            <v>810709.22</v>
          </cell>
        </row>
        <row r="269">
          <cell r="Q269" t="str">
            <v>37501</v>
          </cell>
          <cell r="R269">
            <v>19523385.670000002</v>
          </cell>
          <cell r="S269">
            <v>140.04</v>
          </cell>
          <cell r="U269">
            <v>5431.14</v>
          </cell>
          <cell r="X269">
            <v>175575.14</v>
          </cell>
          <cell r="AE269">
            <v>90171.48</v>
          </cell>
          <cell r="AF269">
            <v>3366.85</v>
          </cell>
          <cell r="AI269">
            <v>106986.24000000001</v>
          </cell>
          <cell r="AJ269">
            <v>1225246.19</v>
          </cell>
          <cell r="AL269">
            <v>385603.33</v>
          </cell>
          <cell r="AN269">
            <v>403823.57</v>
          </cell>
          <cell r="AO269">
            <v>16148.79</v>
          </cell>
          <cell r="AP269">
            <v>104130.95</v>
          </cell>
          <cell r="AQ269">
            <v>93838.01</v>
          </cell>
          <cell r="AR269">
            <v>414338.34</v>
          </cell>
          <cell r="AS269">
            <v>68951</v>
          </cell>
          <cell r="AT269">
            <v>46770449.289999999</v>
          </cell>
          <cell r="AU269">
            <v>1459239.63</v>
          </cell>
          <cell r="AW269">
            <v>15365.59</v>
          </cell>
          <cell r="AZ269">
            <v>6786329.5499999998</v>
          </cell>
          <cell r="BC269">
            <v>926446.7</v>
          </cell>
          <cell r="BE269">
            <v>440104.68</v>
          </cell>
          <cell r="BG269">
            <v>512434.13</v>
          </cell>
          <cell r="BH269">
            <v>4666202.0199999996</v>
          </cell>
          <cell r="BI269">
            <v>96191.18</v>
          </cell>
          <cell r="BJ269">
            <v>199247.07</v>
          </cell>
          <cell r="BL269">
            <v>78089.42</v>
          </cell>
          <cell r="BM269">
            <v>1792691.11</v>
          </cell>
          <cell r="BN269">
            <v>71702.78</v>
          </cell>
          <cell r="BW269">
            <v>316739.62</v>
          </cell>
          <cell r="BZ269">
            <v>4695403</v>
          </cell>
          <cell r="CA269">
            <v>2652.63</v>
          </cell>
          <cell r="CE269">
            <v>2340985</v>
          </cell>
          <cell r="CF269">
            <v>85045</v>
          </cell>
          <cell r="CH269">
            <v>1537093</v>
          </cell>
          <cell r="CI269">
            <v>692699.78</v>
          </cell>
          <cell r="CO269">
            <v>88762.31</v>
          </cell>
          <cell r="CT269">
            <v>9852.65</v>
          </cell>
          <cell r="CU269">
            <v>1760674.11</v>
          </cell>
          <cell r="DE269">
            <v>21427</v>
          </cell>
          <cell r="DH269">
            <v>218002.61</v>
          </cell>
          <cell r="DJ269">
            <v>161904.19</v>
          </cell>
          <cell r="DZ269">
            <v>197383.5</v>
          </cell>
          <cell r="EB269">
            <v>31057.33</v>
          </cell>
          <cell r="EI269">
            <v>168519.79</v>
          </cell>
          <cell r="EN269">
            <v>8986.07</v>
          </cell>
          <cell r="EP269">
            <v>7359.8</v>
          </cell>
          <cell r="ES269">
            <v>612590.87</v>
          </cell>
          <cell r="ET269">
            <v>99388768.150000006</v>
          </cell>
          <cell r="EV269" t="str">
            <v>37506</v>
          </cell>
          <cell r="EW269" t="str">
            <v>439</v>
          </cell>
          <cell r="EX269">
            <v>1303062.28</v>
          </cell>
        </row>
        <row r="270">
          <cell r="Q270" t="str">
            <v>37502</v>
          </cell>
          <cell r="R270">
            <v>9420132.8499999996</v>
          </cell>
          <cell r="S270">
            <v>162.65</v>
          </cell>
          <cell r="U270">
            <v>1146.55</v>
          </cell>
          <cell r="X270">
            <v>38422</v>
          </cell>
          <cell r="AA270">
            <v>77751.5</v>
          </cell>
          <cell r="AE270">
            <v>25885.95</v>
          </cell>
          <cell r="AJ270">
            <v>513010.31</v>
          </cell>
          <cell r="AK270">
            <v>10791.85</v>
          </cell>
          <cell r="AL270">
            <v>60017.35</v>
          </cell>
          <cell r="AN270">
            <v>38018.959999999999</v>
          </cell>
          <cell r="AO270">
            <v>8724.84</v>
          </cell>
          <cell r="AP270">
            <v>12382.14</v>
          </cell>
          <cell r="AQ270">
            <v>7183.81</v>
          </cell>
          <cell r="AR270">
            <v>27966.02</v>
          </cell>
          <cell r="AS270">
            <v>83311.259999999995</v>
          </cell>
          <cell r="AT270">
            <v>23893140.41</v>
          </cell>
          <cell r="AU270">
            <v>846090.05</v>
          </cell>
          <cell r="AV270">
            <v>127865.52</v>
          </cell>
          <cell r="AY270">
            <v>2021.68</v>
          </cell>
          <cell r="AZ270">
            <v>3726426.59</v>
          </cell>
          <cell r="BB270">
            <v>8097.58</v>
          </cell>
          <cell r="BC270">
            <v>702378.8</v>
          </cell>
          <cell r="BE270">
            <v>346146</v>
          </cell>
          <cell r="BG270">
            <v>204613.71</v>
          </cell>
          <cell r="BH270">
            <v>1791138.76</v>
          </cell>
          <cell r="BI270">
            <v>47642.15</v>
          </cell>
          <cell r="BJ270">
            <v>103587.02</v>
          </cell>
          <cell r="BL270">
            <v>48647.29</v>
          </cell>
          <cell r="BM270">
            <v>1593511.59</v>
          </cell>
          <cell r="BN270">
            <v>1869.32</v>
          </cell>
          <cell r="BQ270">
            <v>3000</v>
          </cell>
          <cell r="BT270">
            <v>290652.40999999997</v>
          </cell>
          <cell r="BU270">
            <v>98825.49</v>
          </cell>
          <cell r="BW270">
            <v>156477.54</v>
          </cell>
          <cell r="BZ270">
            <v>2328409.48</v>
          </cell>
          <cell r="CE270">
            <v>1028702</v>
          </cell>
          <cell r="CF270">
            <v>44441.96</v>
          </cell>
          <cell r="CH270">
            <v>998367.37</v>
          </cell>
          <cell r="CI270">
            <v>284122.38</v>
          </cell>
          <cell r="CJ270">
            <v>28505.32</v>
          </cell>
          <cell r="CO270">
            <v>49719.34</v>
          </cell>
          <cell r="CU270">
            <v>939808.5</v>
          </cell>
          <cell r="CV270">
            <v>164174.63</v>
          </cell>
          <cell r="DE270">
            <v>234710.29</v>
          </cell>
          <cell r="DH270">
            <v>15359.05</v>
          </cell>
          <cell r="DI270">
            <v>10440.74</v>
          </cell>
          <cell r="DJ270">
            <v>17003.939999999999</v>
          </cell>
          <cell r="DM270">
            <v>4285</v>
          </cell>
          <cell r="DR270">
            <v>4970.37</v>
          </cell>
          <cell r="DZ270">
            <v>89993.33</v>
          </cell>
          <cell r="EA270">
            <v>600</v>
          </cell>
          <cell r="EI270">
            <v>34503.49</v>
          </cell>
          <cell r="EN270">
            <v>10443.07</v>
          </cell>
          <cell r="EP270">
            <v>2101.9899999999998</v>
          </cell>
          <cell r="ET270">
            <v>50607702.200000003</v>
          </cell>
          <cell r="EV270" t="str">
            <v>37507</v>
          </cell>
          <cell r="EW270" t="str">
            <v>439</v>
          </cell>
          <cell r="EX270">
            <v>3418377.08</v>
          </cell>
        </row>
        <row r="271">
          <cell r="Q271" t="str">
            <v>37503</v>
          </cell>
          <cell r="R271">
            <v>4430788.9400000004</v>
          </cell>
          <cell r="S271">
            <v>19.03</v>
          </cell>
          <cell r="U271">
            <v>207.01</v>
          </cell>
          <cell r="X271">
            <v>28528</v>
          </cell>
          <cell r="AE271">
            <v>189</v>
          </cell>
          <cell r="AI271">
            <v>21471.3</v>
          </cell>
          <cell r="AJ271">
            <v>315270.65999999997</v>
          </cell>
          <cell r="AL271">
            <v>56807.23</v>
          </cell>
          <cell r="AN271">
            <v>18528.52</v>
          </cell>
          <cell r="AO271">
            <v>1592.25</v>
          </cell>
          <cell r="AP271">
            <v>11923.25</v>
          </cell>
          <cell r="AR271">
            <v>54842.27</v>
          </cell>
          <cell r="AS271">
            <v>20359.310000000001</v>
          </cell>
          <cell r="AT271">
            <v>10052531.449999999</v>
          </cell>
          <cell r="AU271">
            <v>236779.22</v>
          </cell>
          <cell r="AY271">
            <v>1379</v>
          </cell>
          <cell r="AZ271">
            <v>1376378.01</v>
          </cell>
          <cell r="BC271">
            <v>334503.84999999998</v>
          </cell>
          <cell r="BE271">
            <v>173274.23</v>
          </cell>
          <cell r="BG271">
            <v>86023.67</v>
          </cell>
          <cell r="BH271">
            <v>764604.33</v>
          </cell>
          <cell r="BI271">
            <v>19801.77</v>
          </cell>
          <cell r="BJ271">
            <v>47545.5</v>
          </cell>
          <cell r="BL271">
            <v>21694.33</v>
          </cell>
          <cell r="BM271">
            <v>633641.93999999994</v>
          </cell>
          <cell r="BN271">
            <v>60165.25</v>
          </cell>
          <cell r="BQ271">
            <v>9594</v>
          </cell>
          <cell r="BW271">
            <v>65011.46</v>
          </cell>
          <cell r="BZ271">
            <v>975404</v>
          </cell>
          <cell r="CE271">
            <v>376932.36</v>
          </cell>
          <cell r="CF271">
            <v>11972.41</v>
          </cell>
          <cell r="CH271">
            <v>258403</v>
          </cell>
          <cell r="CI271">
            <v>217730.88</v>
          </cell>
          <cell r="CO271">
            <v>18376.14</v>
          </cell>
          <cell r="CU271">
            <v>361061.05</v>
          </cell>
          <cell r="DJ271">
            <v>14014.73</v>
          </cell>
          <cell r="DK271">
            <v>967.37</v>
          </cell>
          <cell r="DL271">
            <v>62.5</v>
          </cell>
          <cell r="DN271">
            <v>7947.1</v>
          </cell>
          <cell r="DQ271">
            <v>13320</v>
          </cell>
          <cell r="DZ271">
            <v>42533.83</v>
          </cell>
          <cell r="ET271">
            <v>21142180.150000002</v>
          </cell>
          <cell r="EV271" t="str">
            <v>38126</v>
          </cell>
          <cell r="EW271" t="str">
            <v>439</v>
          </cell>
          <cell r="EX271">
            <v>560521.92000000004</v>
          </cell>
        </row>
        <row r="272">
          <cell r="Q272" t="str">
            <v>37504</v>
          </cell>
          <cell r="R272">
            <v>3907459.74</v>
          </cell>
          <cell r="U272">
            <v>272.29000000000002</v>
          </cell>
          <cell r="X272">
            <v>22897.09</v>
          </cell>
          <cell r="AB272">
            <v>4000</v>
          </cell>
          <cell r="AE272">
            <v>11799.55</v>
          </cell>
          <cell r="AF272">
            <v>5126.08</v>
          </cell>
          <cell r="AI272">
            <v>3930.71</v>
          </cell>
          <cell r="AJ272">
            <v>414682.07</v>
          </cell>
          <cell r="AL272">
            <v>19836.490000000002</v>
          </cell>
          <cell r="AN272">
            <v>12085.51</v>
          </cell>
          <cell r="AO272">
            <v>2303.66</v>
          </cell>
          <cell r="AP272">
            <v>3317.39</v>
          </cell>
          <cell r="AQ272">
            <v>6752.78</v>
          </cell>
          <cell r="AR272">
            <v>8888.41</v>
          </cell>
          <cell r="AS272">
            <v>7154.97</v>
          </cell>
          <cell r="AT272">
            <v>12466999.82</v>
          </cell>
          <cell r="AU272">
            <v>424447.08</v>
          </cell>
          <cell r="AV272">
            <v>157299.51999999999</v>
          </cell>
          <cell r="AZ272">
            <v>1613782.63</v>
          </cell>
          <cell r="BC272">
            <v>248042.06</v>
          </cell>
          <cell r="BE272">
            <v>75428.12</v>
          </cell>
          <cell r="BG272">
            <v>208909.47</v>
          </cell>
          <cell r="BH272">
            <v>961622.39</v>
          </cell>
          <cell r="BJ272">
            <v>63170.52</v>
          </cell>
          <cell r="BL272">
            <v>21844.3</v>
          </cell>
          <cell r="BM272">
            <v>600557.18999999994</v>
          </cell>
          <cell r="BQ272">
            <v>4332.53</v>
          </cell>
          <cell r="BW272">
            <v>81898.33</v>
          </cell>
          <cell r="BZ272">
            <v>1227406</v>
          </cell>
          <cell r="CE272">
            <v>654473</v>
          </cell>
          <cell r="CF272">
            <v>18245</v>
          </cell>
          <cell r="CH272">
            <v>304514.45</v>
          </cell>
          <cell r="CI272">
            <v>90797.79</v>
          </cell>
          <cell r="CJ272">
            <v>110288.68</v>
          </cell>
          <cell r="CO272">
            <v>46247.14</v>
          </cell>
          <cell r="CT272">
            <v>8364.39</v>
          </cell>
          <cell r="CU272">
            <v>405198.23</v>
          </cell>
          <cell r="DH272">
            <v>15016.61</v>
          </cell>
          <cell r="DJ272">
            <v>40095.08</v>
          </cell>
          <cell r="DK272">
            <v>788.13</v>
          </cell>
          <cell r="DM272">
            <v>4285</v>
          </cell>
          <cell r="DN272">
            <v>5064</v>
          </cell>
          <cell r="DZ272">
            <v>53199.42</v>
          </cell>
          <cell r="EB272">
            <v>109283.77</v>
          </cell>
          <cell r="ET272">
            <v>24452107.389999997</v>
          </cell>
          <cell r="EV272" t="str">
            <v>38264</v>
          </cell>
          <cell r="EW272" t="str">
            <v>439</v>
          </cell>
          <cell r="EX272">
            <v>95658.55</v>
          </cell>
        </row>
        <row r="273">
          <cell r="Q273" t="str">
            <v>37505</v>
          </cell>
          <cell r="R273">
            <v>2282199.21</v>
          </cell>
          <cell r="U273">
            <v>145.22999999999999</v>
          </cell>
          <cell r="X273">
            <v>6392.5</v>
          </cell>
          <cell r="AE273">
            <v>12242.43</v>
          </cell>
          <cell r="AF273">
            <v>2738.69</v>
          </cell>
          <cell r="AJ273">
            <v>239166.4</v>
          </cell>
          <cell r="AK273">
            <v>2074.4</v>
          </cell>
          <cell r="AL273">
            <v>31726.93</v>
          </cell>
          <cell r="AN273">
            <v>60613.78</v>
          </cell>
          <cell r="AO273">
            <v>2031.24</v>
          </cell>
          <cell r="AP273">
            <v>2891</v>
          </cell>
          <cell r="AQ273">
            <v>44108.91</v>
          </cell>
          <cell r="AR273">
            <v>42644.32</v>
          </cell>
          <cell r="AS273">
            <v>6666.18</v>
          </cell>
          <cell r="AT273">
            <v>8957418.9100000001</v>
          </cell>
          <cell r="AU273">
            <v>230358.18</v>
          </cell>
          <cell r="AV273">
            <v>252579.64</v>
          </cell>
          <cell r="AZ273">
            <v>973905.96</v>
          </cell>
          <cell r="BC273">
            <v>161491.91</v>
          </cell>
          <cell r="BE273">
            <v>69232.55</v>
          </cell>
          <cell r="BG273">
            <v>116320.07</v>
          </cell>
          <cell r="BH273">
            <v>563158.49</v>
          </cell>
          <cell r="BI273">
            <v>14730.81</v>
          </cell>
          <cell r="BJ273">
            <v>44235.98</v>
          </cell>
          <cell r="BL273">
            <v>12595.92</v>
          </cell>
          <cell r="BM273">
            <v>486977.61</v>
          </cell>
          <cell r="BW273">
            <v>55222.67</v>
          </cell>
          <cell r="BX273">
            <v>108.76</v>
          </cell>
          <cell r="BZ273">
            <v>842960</v>
          </cell>
          <cell r="CE273">
            <v>272611.43</v>
          </cell>
          <cell r="CF273">
            <v>10957.96</v>
          </cell>
          <cell r="CH273">
            <v>218997.01</v>
          </cell>
          <cell r="CI273">
            <v>65146.04</v>
          </cell>
          <cell r="CO273">
            <v>12973.81</v>
          </cell>
          <cell r="CU273">
            <v>270031.86</v>
          </cell>
          <cell r="DH273">
            <v>435.15</v>
          </cell>
          <cell r="DJ273">
            <v>6902.75</v>
          </cell>
          <cell r="DN273">
            <v>7099</v>
          </cell>
          <cell r="DZ273">
            <v>29536.06</v>
          </cell>
          <cell r="ET273">
            <v>16411629.750000002</v>
          </cell>
          <cell r="EV273" t="str">
            <v>38265</v>
          </cell>
          <cell r="EW273" t="str">
            <v>439</v>
          </cell>
          <cell r="EX273">
            <v>473401.81</v>
          </cell>
        </row>
        <row r="274">
          <cell r="Q274" t="str">
            <v>37506</v>
          </cell>
          <cell r="R274">
            <v>2389556.15</v>
          </cell>
          <cell r="U274">
            <v>7029.35</v>
          </cell>
          <cell r="X274">
            <v>4128</v>
          </cell>
          <cell r="Y274">
            <v>9547.15</v>
          </cell>
          <cell r="AB274">
            <v>7490</v>
          </cell>
          <cell r="AE274">
            <v>1284</v>
          </cell>
          <cell r="AF274">
            <v>4091.62</v>
          </cell>
          <cell r="AJ274">
            <v>191527.71</v>
          </cell>
          <cell r="AK274">
            <v>80.08</v>
          </cell>
          <cell r="AL274">
            <v>34003.339999999997</v>
          </cell>
          <cell r="AN274">
            <v>17257.37</v>
          </cell>
          <cell r="AO274">
            <v>3959.26</v>
          </cell>
          <cell r="AP274">
            <v>9252.5</v>
          </cell>
          <cell r="AR274">
            <v>28654.5</v>
          </cell>
          <cell r="AS274">
            <v>28123.98</v>
          </cell>
          <cell r="AT274">
            <v>7094311.2699999996</v>
          </cell>
          <cell r="AU274">
            <v>352310.28</v>
          </cell>
          <cell r="AV274">
            <v>564271.84</v>
          </cell>
          <cell r="AW274">
            <v>9480.14</v>
          </cell>
          <cell r="AY274">
            <v>4620</v>
          </cell>
          <cell r="AZ274">
            <v>1178739.32</v>
          </cell>
          <cell r="BC274">
            <v>252427.11</v>
          </cell>
          <cell r="BE274">
            <v>177669.93</v>
          </cell>
          <cell r="BG274">
            <v>156456.01</v>
          </cell>
          <cell r="BH274">
            <v>563824.81000000006</v>
          </cell>
          <cell r="BI274">
            <v>14696.94</v>
          </cell>
          <cell r="BJ274">
            <v>33419.620000000003</v>
          </cell>
          <cell r="BL274">
            <v>31860.68</v>
          </cell>
          <cell r="BM274">
            <v>604427.56999999995</v>
          </cell>
          <cell r="BQ274">
            <v>36838.28</v>
          </cell>
          <cell r="BT274">
            <v>39394.839999999997</v>
          </cell>
          <cell r="BU274">
            <v>15930</v>
          </cell>
          <cell r="BW274">
            <v>48256.33</v>
          </cell>
          <cell r="BX274">
            <v>230169.87</v>
          </cell>
          <cell r="BZ274">
            <v>710550</v>
          </cell>
          <cell r="CE274">
            <v>398415</v>
          </cell>
          <cell r="CF274">
            <v>13429</v>
          </cell>
          <cell r="CH274">
            <v>296879</v>
          </cell>
          <cell r="CI274">
            <v>3546</v>
          </cell>
          <cell r="CJ274">
            <v>41653</v>
          </cell>
          <cell r="CO274">
            <v>27452</v>
          </cell>
          <cell r="CU274">
            <v>424474.94</v>
          </cell>
          <cell r="DE274">
            <v>22252</v>
          </cell>
          <cell r="DJ274">
            <v>15850.32</v>
          </cell>
          <cell r="DM274">
            <v>4285</v>
          </cell>
          <cell r="DR274">
            <v>7500</v>
          </cell>
          <cell r="DZ274">
            <v>42480.74</v>
          </cell>
          <cell r="EI274">
            <v>664013.66</v>
          </cell>
          <cell r="ET274">
            <v>16817870.509999994</v>
          </cell>
          <cell r="EV274" t="str">
            <v>38267</v>
          </cell>
          <cell r="EW274" t="str">
            <v>439</v>
          </cell>
          <cell r="EX274">
            <v>2106531.3199999998</v>
          </cell>
        </row>
        <row r="275">
          <cell r="Q275" t="str">
            <v>37507</v>
          </cell>
          <cell r="R275">
            <v>3635252.07</v>
          </cell>
          <cell r="S275">
            <v>7.92</v>
          </cell>
          <cell r="U275">
            <v>70133.77</v>
          </cell>
          <cell r="X275">
            <v>9154.2999999999993</v>
          </cell>
          <cell r="AB275">
            <v>8755</v>
          </cell>
          <cell r="AE275">
            <v>1531.48</v>
          </cell>
          <cell r="AF275">
            <v>13020.44</v>
          </cell>
          <cell r="AJ275">
            <v>330291.83</v>
          </cell>
          <cell r="AL275">
            <v>169907.79</v>
          </cell>
          <cell r="AN275">
            <v>7994.8</v>
          </cell>
          <cell r="AO275">
            <v>3835.93</v>
          </cell>
          <cell r="AP275">
            <v>10805.58</v>
          </cell>
          <cell r="AR275">
            <v>49180.54</v>
          </cell>
          <cell r="AS275">
            <v>35481.07</v>
          </cell>
          <cell r="AT275">
            <v>8664208.5199999996</v>
          </cell>
          <cell r="AU275">
            <v>375333.7</v>
          </cell>
          <cell r="AV275">
            <v>401283.92</v>
          </cell>
          <cell r="AW275">
            <v>1076462.3700000001</v>
          </cell>
          <cell r="AZ275">
            <v>1471921.35</v>
          </cell>
          <cell r="BB275">
            <v>2969.42</v>
          </cell>
          <cell r="BC275">
            <v>380147.12</v>
          </cell>
          <cell r="BE275">
            <v>464065.68</v>
          </cell>
          <cell r="BG275">
            <v>143794.82999999999</v>
          </cell>
          <cell r="BH275">
            <v>1178956.04</v>
          </cell>
          <cell r="BI275">
            <v>19384.54</v>
          </cell>
          <cell r="BJ275">
            <v>48541.73</v>
          </cell>
          <cell r="BL275">
            <v>33519.56</v>
          </cell>
          <cell r="BM275">
            <v>902703.95</v>
          </cell>
          <cell r="BT275">
            <v>59113.4</v>
          </cell>
          <cell r="BU275">
            <v>27383.11</v>
          </cell>
          <cell r="BW275">
            <v>63782.12</v>
          </cell>
          <cell r="BZ275">
            <v>945171</v>
          </cell>
          <cell r="CE275">
            <v>419708</v>
          </cell>
          <cell r="CF275">
            <v>20279.52</v>
          </cell>
          <cell r="CH275">
            <v>508738.79</v>
          </cell>
          <cell r="CI275">
            <v>86954.13</v>
          </cell>
          <cell r="CO275">
            <v>25211.3</v>
          </cell>
          <cell r="CT275">
            <v>9190.08</v>
          </cell>
          <cell r="CU275">
            <v>610849.75</v>
          </cell>
          <cell r="DE275">
            <v>31111</v>
          </cell>
          <cell r="DH275">
            <v>14167.54</v>
          </cell>
          <cell r="DJ275">
            <v>36192.06</v>
          </cell>
          <cell r="DM275">
            <v>4285</v>
          </cell>
          <cell r="DN275">
            <v>5116.18</v>
          </cell>
          <cell r="DW275">
            <v>4380.4799999999996</v>
          </cell>
          <cell r="EA275">
            <v>737306.6</v>
          </cell>
          <cell r="EB275">
            <v>4662</v>
          </cell>
          <cell r="EI275">
            <v>4968.8</v>
          </cell>
          <cell r="ET275">
            <v>23127216.109999988</v>
          </cell>
          <cell r="EV275" t="str">
            <v>38300</v>
          </cell>
          <cell r="EW275" t="str">
            <v>439</v>
          </cell>
          <cell r="EX275">
            <v>497936.85</v>
          </cell>
        </row>
        <row r="276">
          <cell r="Q276" t="str">
            <v>38126</v>
          </cell>
          <cell r="R276">
            <v>446282</v>
          </cell>
          <cell r="X276">
            <v>4649.5</v>
          </cell>
          <cell r="AA276">
            <v>4921.3</v>
          </cell>
          <cell r="AE276">
            <v>9964.15</v>
          </cell>
          <cell r="AJ276">
            <v>34012.239999999998</v>
          </cell>
          <cell r="AK276">
            <v>876</v>
          </cell>
          <cell r="AL276">
            <v>7287.2</v>
          </cell>
          <cell r="AN276">
            <v>100</v>
          </cell>
          <cell r="AO276">
            <v>192.4</v>
          </cell>
          <cell r="AR276">
            <v>6982</v>
          </cell>
          <cell r="AS276">
            <v>4336.95</v>
          </cell>
          <cell r="AT276">
            <v>1281248.1299999999</v>
          </cell>
          <cell r="AU276">
            <v>8516.85</v>
          </cell>
          <cell r="AV276">
            <v>98903.28</v>
          </cell>
          <cell r="AY276">
            <v>74444.63</v>
          </cell>
          <cell r="AZ276">
            <v>53188.66</v>
          </cell>
          <cell r="BC276">
            <v>15427.64</v>
          </cell>
          <cell r="BH276">
            <v>51643.05</v>
          </cell>
          <cell r="BJ276">
            <v>17956.900000000001</v>
          </cell>
          <cell r="BL276">
            <v>1952.58</v>
          </cell>
          <cell r="BM276">
            <v>245254.62</v>
          </cell>
          <cell r="BN276">
            <v>21770</v>
          </cell>
          <cell r="BX276">
            <v>21059</v>
          </cell>
          <cell r="BZ276">
            <v>123230</v>
          </cell>
          <cell r="CE276">
            <v>22952.11</v>
          </cell>
          <cell r="CF276">
            <v>6569.55</v>
          </cell>
          <cell r="CH276">
            <v>20056.71</v>
          </cell>
          <cell r="CI276">
            <v>9311.49</v>
          </cell>
          <cell r="CU276">
            <v>24924.240000000002</v>
          </cell>
          <cell r="CV276">
            <v>17029</v>
          </cell>
          <cell r="DZ276">
            <v>3087.63</v>
          </cell>
          <cell r="ET276">
            <v>2638129.8099999996</v>
          </cell>
          <cell r="EV276" t="str">
            <v>38301</v>
          </cell>
          <cell r="EW276" t="str">
            <v>439</v>
          </cell>
          <cell r="EX276">
            <v>563094.92000000004</v>
          </cell>
        </row>
        <row r="277">
          <cell r="Q277" t="str">
            <v>38264</v>
          </cell>
          <cell r="R277">
            <v>114190.36</v>
          </cell>
          <cell r="AE277">
            <v>155.4</v>
          </cell>
          <cell r="AJ277">
            <v>4904.1000000000004</v>
          </cell>
          <cell r="AL277">
            <v>719.42</v>
          </cell>
          <cell r="AO277">
            <v>86.99</v>
          </cell>
          <cell r="AP277">
            <v>80</v>
          </cell>
          <cell r="AR277">
            <v>335.47</v>
          </cell>
          <cell r="AS277">
            <v>135.26</v>
          </cell>
          <cell r="AT277">
            <v>325647.59999999998</v>
          </cell>
          <cell r="AU277">
            <v>4507.4799999999996</v>
          </cell>
          <cell r="AV277">
            <v>110897.84</v>
          </cell>
          <cell r="AZ277">
            <v>16126</v>
          </cell>
          <cell r="BC277">
            <v>9691.6299999999992</v>
          </cell>
          <cell r="BE277">
            <v>1760</v>
          </cell>
          <cell r="BH277">
            <v>11699.93</v>
          </cell>
          <cell r="BJ277">
            <v>7140.35</v>
          </cell>
          <cell r="BL277">
            <v>581.29</v>
          </cell>
          <cell r="BM277">
            <v>69959.88</v>
          </cell>
          <cell r="BN277">
            <v>200</v>
          </cell>
          <cell r="BZ277">
            <v>31326</v>
          </cell>
          <cell r="CE277">
            <v>5175</v>
          </cell>
          <cell r="CI277">
            <v>14919.86</v>
          </cell>
          <cell r="CU277">
            <v>9753.69</v>
          </cell>
          <cell r="DZ277">
            <v>512.61</v>
          </cell>
          <cell r="EA277">
            <v>14456.31</v>
          </cell>
          <cell r="EE277">
            <v>13.44</v>
          </cell>
          <cell r="EF277">
            <v>227.9</v>
          </cell>
          <cell r="ET277">
            <v>755203.80999999994</v>
          </cell>
          <cell r="EV277" t="str">
            <v>38302</v>
          </cell>
          <cell r="EW277" t="str">
            <v>439</v>
          </cell>
          <cell r="EX277">
            <v>771148.86</v>
          </cell>
        </row>
        <row r="278">
          <cell r="Q278" t="str">
            <v>38265</v>
          </cell>
          <cell r="R278">
            <v>273854.2</v>
          </cell>
          <cell r="U278">
            <v>145.46</v>
          </cell>
          <cell r="AA278">
            <v>4680</v>
          </cell>
          <cell r="AD278">
            <v>7400</v>
          </cell>
          <cell r="AI278">
            <v>3291.95</v>
          </cell>
          <cell r="AJ278">
            <v>25593.84</v>
          </cell>
          <cell r="AK278">
            <v>887.79</v>
          </cell>
          <cell r="AL278">
            <v>8730.51</v>
          </cell>
          <cell r="AO278">
            <v>62</v>
          </cell>
          <cell r="AP278">
            <v>20</v>
          </cell>
          <cell r="AR278">
            <v>13011</v>
          </cell>
          <cell r="AS278">
            <v>8251.74</v>
          </cell>
          <cell r="AT278">
            <v>1567487.47</v>
          </cell>
          <cell r="AU278">
            <v>28869.81</v>
          </cell>
          <cell r="AV278">
            <v>234958.32</v>
          </cell>
          <cell r="AZ278">
            <v>137274.35</v>
          </cell>
          <cell r="BC278">
            <v>36948.82</v>
          </cell>
          <cell r="BE278">
            <v>72463.62</v>
          </cell>
          <cell r="BH278">
            <v>71467.72</v>
          </cell>
          <cell r="BI278">
            <v>1858</v>
          </cell>
          <cell r="BJ278">
            <v>18945.61</v>
          </cell>
          <cell r="BK278">
            <v>56220</v>
          </cell>
          <cell r="BL278">
            <v>2664.18</v>
          </cell>
          <cell r="BM278">
            <v>113179.23</v>
          </cell>
          <cell r="BZ278">
            <v>145474.01</v>
          </cell>
          <cell r="CE278">
            <v>34592</v>
          </cell>
          <cell r="CF278">
            <v>1258.3800000000001</v>
          </cell>
          <cell r="CH278">
            <v>41021</v>
          </cell>
          <cell r="CI278">
            <v>12743.46</v>
          </cell>
          <cell r="CT278">
            <v>4091.26</v>
          </cell>
          <cell r="CU278">
            <v>51936.07</v>
          </cell>
          <cell r="DA278">
            <v>11842</v>
          </cell>
          <cell r="DI278">
            <v>26667.56</v>
          </cell>
          <cell r="DJ278">
            <v>471.2</v>
          </cell>
          <cell r="DZ278">
            <v>6889.05</v>
          </cell>
          <cell r="EH278">
            <v>4750</v>
          </cell>
          <cell r="ET278">
            <v>3030001.6099999994</v>
          </cell>
          <cell r="EV278" t="str">
            <v>38304</v>
          </cell>
          <cell r="EW278" t="str">
            <v>439</v>
          </cell>
          <cell r="EX278">
            <v>172130.69</v>
          </cell>
        </row>
        <row r="279">
          <cell r="Q279" t="str">
            <v>38267</v>
          </cell>
          <cell r="R279">
            <v>3778208.68</v>
          </cell>
          <cell r="X279">
            <v>13495.15</v>
          </cell>
          <cell r="Y279">
            <v>15098.35</v>
          </cell>
          <cell r="AB279">
            <v>5588</v>
          </cell>
          <cell r="AE279">
            <v>20184.97</v>
          </cell>
          <cell r="AJ279">
            <v>528996.48</v>
          </cell>
          <cell r="AK279">
            <v>6277.98</v>
          </cell>
          <cell r="AL279">
            <v>30859.56</v>
          </cell>
          <cell r="AN279">
            <v>32017.8</v>
          </cell>
          <cell r="AO279">
            <v>2680.49</v>
          </cell>
          <cell r="AP279">
            <v>20132.75</v>
          </cell>
          <cell r="AT279">
            <v>10553616.050000001</v>
          </cell>
          <cell r="AU279">
            <v>208949.57</v>
          </cell>
          <cell r="AV279">
            <v>420293.84</v>
          </cell>
          <cell r="AY279">
            <v>234</v>
          </cell>
          <cell r="AZ279">
            <v>1129997.18</v>
          </cell>
          <cell r="BC279">
            <v>140856.87</v>
          </cell>
          <cell r="BE279">
            <v>117913.15</v>
          </cell>
          <cell r="BG279">
            <v>61044.98</v>
          </cell>
          <cell r="BH279">
            <v>771486.01</v>
          </cell>
          <cell r="BI279">
            <v>21069.439999999999</v>
          </cell>
          <cell r="BJ279">
            <v>40962.85</v>
          </cell>
          <cell r="BL279">
            <v>17735.47</v>
          </cell>
          <cell r="BM279">
            <v>557811.15</v>
          </cell>
          <cell r="BN279">
            <v>700</v>
          </cell>
          <cell r="BS279">
            <v>3982.81</v>
          </cell>
          <cell r="BZ279">
            <v>1018237</v>
          </cell>
          <cell r="CE279">
            <v>447656.49</v>
          </cell>
          <cell r="CF279">
            <v>1390</v>
          </cell>
          <cell r="CH279">
            <v>341224.15</v>
          </cell>
          <cell r="CI279">
            <v>67282.080000000002</v>
          </cell>
          <cell r="CO279">
            <v>25970.26</v>
          </cell>
          <cell r="CU279">
            <v>284226.46000000002</v>
          </cell>
          <cell r="DJ279">
            <v>41703.15</v>
          </cell>
          <cell r="DZ279">
            <v>35487.83</v>
          </cell>
          <cell r="EN279">
            <v>1989.59</v>
          </cell>
          <cell r="ET279">
            <v>20765360.589999996</v>
          </cell>
          <cell r="EV279" t="str">
            <v>38306</v>
          </cell>
          <cell r="EW279" t="str">
            <v>439</v>
          </cell>
          <cell r="EX279">
            <v>322600.65999999997</v>
          </cell>
        </row>
        <row r="280">
          <cell r="Q280" t="str">
            <v>38300</v>
          </cell>
          <cell r="R280">
            <v>887878.82</v>
          </cell>
          <cell r="AA280">
            <v>15515.16</v>
          </cell>
          <cell r="AE280">
            <v>5441.78</v>
          </cell>
          <cell r="AJ280">
            <v>170076.62</v>
          </cell>
          <cell r="AL280">
            <v>9839.49</v>
          </cell>
          <cell r="AN280">
            <v>5725.55</v>
          </cell>
          <cell r="AO280">
            <v>1394.01</v>
          </cell>
          <cell r="AP280">
            <v>9909</v>
          </cell>
          <cell r="AR280">
            <v>23982.71</v>
          </cell>
          <cell r="AT280">
            <v>3258937.21</v>
          </cell>
          <cell r="AU280">
            <v>45358.58</v>
          </cell>
          <cell r="AV280">
            <v>325364.08</v>
          </cell>
          <cell r="AZ280">
            <v>350151.72</v>
          </cell>
          <cell r="BC280">
            <v>61492.75</v>
          </cell>
          <cell r="BE280">
            <v>32822.83</v>
          </cell>
          <cell r="BH280">
            <v>234980.14</v>
          </cell>
          <cell r="BI280">
            <v>4564.3599999999997</v>
          </cell>
          <cell r="BJ280">
            <v>21973.48</v>
          </cell>
          <cell r="BL280">
            <v>5579.81</v>
          </cell>
          <cell r="BM280">
            <v>354728.37</v>
          </cell>
          <cell r="BN280">
            <v>8500</v>
          </cell>
          <cell r="BZ280">
            <v>313686</v>
          </cell>
          <cell r="CE280">
            <v>119104</v>
          </cell>
          <cell r="CF280">
            <v>4528.0600000000004</v>
          </cell>
          <cell r="CH280">
            <v>63898.720000000001</v>
          </cell>
          <cell r="CI280">
            <v>21285.72</v>
          </cell>
          <cell r="CU280">
            <v>91547.93</v>
          </cell>
          <cell r="DI280">
            <v>9651.86</v>
          </cell>
          <cell r="DZ280">
            <v>15160.41</v>
          </cell>
          <cell r="EH280">
            <v>17556.5</v>
          </cell>
          <cell r="EN280">
            <v>600</v>
          </cell>
          <cell r="ET280">
            <v>6491235.669999999</v>
          </cell>
          <cell r="EV280" t="str">
            <v>38308</v>
          </cell>
          <cell r="EW280" t="str">
            <v>439</v>
          </cell>
          <cell r="EX280">
            <v>382993.18</v>
          </cell>
        </row>
        <row r="281">
          <cell r="Q281" t="str">
            <v>38301</v>
          </cell>
          <cell r="R281">
            <v>312969.51</v>
          </cell>
          <cell r="X281">
            <v>5474.44</v>
          </cell>
          <cell r="AA281">
            <v>10150</v>
          </cell>
          <cell r="AD281">
            <v>70788.070000000007</v>
          </cell>
          <cell r="AE281">
            <v>711.91</v>
          </cell>
          <cell r="AH281">
            <v>1807.11</v>
          </cell>
          <cell r="AI281">
            <v>13774.58</v>
          </cell>
          <cell r="AJ281">
            <v>39821.620000000003</v>
          </cell>
          <cell r="AL281">
            <v>10185.92</v>
          </cell>
          <cell r="AN281">
            <v>24278.9</v>
          </cell>
          <cell r="AO281">
            <v>230.62</v>
          </cell>
          <cell r="AR281">
            <v>2854.3</v>
          </cell>
          <cell r="AS281">
            <v>5799.68</v>
          </cell>
          <cell r="AT281">
            <v>1550063</v>
          </cell>
          <cell r="AU281">
            <v>13272.82</v>
          </cell>
          <cell r="AV281">
            <v>167235.51999999999</v>
          </cell>
          <cell r="AY281">
            <v>750</v>
          </cell>
          <cell r="AZ281">
            <v>111513.3</v>
          </cell>
          <cell r="BC281">
            <v>14569.32</v>
          </cell>
          <cell r="BE281">
            <v>5910</v>
          </cell>
          <cell r="BH281">
            <v>71148.89</v>
          </cell>
          <cell r="BJ281">
            <v>18431</v>
          </cell>
          <cell r="BL281">
            <v>1910.94</v>
          </cell>
          <cell r="BN281">
            <v>45068.51</v>
          </cell>
          <cell r="BZ281">
            <v>148409</v>
          </cell>
          <cell r="CE281">
            <v>42640</v>
          </cell>
          <cell r="CF281">
            <v>859</v>
          </cell>
          <cell r="CH281">
            <v>6181</v>
          </cell>
          <cell r="CI281">
            <v>26283.11</v>
          </cell>
          <cell r="CU281">
            <v>26697.67</v>
          </cell>
          <cell r="DI281">
            <v>3480.41</v>
          </cell>
          <cell r="EA281">
            <v>43686.98</v>
          </cell>
          <cell r="EN281">
            <v>3104.6</v>
          </cell>
          <cell r="ET281">
            <v>2800061.7299999995</v>
          </cell>
          <cell r="EV281" t="str">
            <v>38320</v>
          </cell>
          <cell r="EW281" t="str">
            <v>439</v>
          </cell>
          <cell r="EX281">
            <v>253363.64</v>
          </cell>
        </row>
        <row r="282">
          <cell r="Q282" t="str">
            <v>38302</v>
          </cell>
          <cell r="R282">
            <v>218373.28</v>
          </cell>
          <cell r="X282">
            <v>1508.12</v>
          </cell>
          <cell r="AE282">
            <v>3474.37</v>
          </cell>
          <cell r="AI282">
            <v>2000</v>
          </cell>
          <cell r="AJ282">
            <v>21082.38</v>
          </cell>
          <cell r="AL282">
            <v>11388.9</v>
          </cell>
          <cell r="AN282">
            <v>3877.2</v>
          </cell>
          <cell r="AO282">
            <v>131.35</v>
          </cell>
          <cell r="AP282">
            <v>651.20000000000005</v>
          </cell>
          <cell r="AR282">
            <v>3536.04</v>
          </cell>
          <cell r="AS282">
            <v>7125.93</v>
          </cell>
          <cell r="AT282">
            <v>1255955.18</v>
          </cell>
          <cell r="AU282">
            <v>8190.43</v>
          </cell>
          <cell r="AV282">
            <v>182814</v>
          </cell>
          <cell r="AZ282">
            <v>71973.62</v>
          </cell>
          <cell r="BC282">
            <v>17815.72</v>
          </cell>
          <cell r="BH282">
            <v>35694.449999999997</v>
          </cell>
          <cell r="BJ282">
            <v>17750.53</v>
          </cell>
          <cell r="BL282">
            <v>1152.6600000000001</v>
          </cell>
          <cell r="BM282">
            <v>197187.99</v>
          </cell>
          <cell r="BN282">
            <v>21059.87</v>
          </cell>
          <cell r="BZ282">
            <v>120069</v>
          </cell>
          <cell r="CE282">
            <v>29938</v>
          </cell>
          <cell r="CF282">
            <v>1690</v>
          </cell>
          <cell r="CH282">
            <v>46224</v>
          </cell>
          <cell r="CI282">
            <v>7439</v>
          </cell>
          <cell r="CU282">
            <v>18371.54</v>
          </cell>
          <cell r="DJ282">
            <v>7296.71</v>
          </cell>
          <cell r="DZ282">
            <v>7465.3</v>
          </cell>
          <cell r="EA282">
            <v>72497.149999999994</v>
          </cell>
          <cell r="ET282">
            <v>2393733.9199999995</v>
          </cell>
          <cell r="EV282" t="str">
            <v>38322</v>
          </cell>
          <cell r="EW282" t="str">
            <v>439</v>
          </cell>
          <cell r="EX282">
            <v>345479.28</v>
          </cell>
        </row>
        <row r="283">
          <cell r="Q283" t="str">
            <v>38304</v>
          </cell>
          <cell r="R283">
            <v>95519.1</v>
          </cell>
          <cell r="AD283">
            <v>19628.34</v>
          </cell>
          <cell r="AI283">
            <v>157</v>
          </cell>
          <cell r="AL283">
            <v>1475.83</v>
          </cell>
          <cell r="AQ283">
            <v>1333.68</v>
          </cell>
          <cell r="AR283">
            <v>522.54</v>
          </cell>
          <cell r="AT283">
            <v>360803.59</v>
          </cell>
          <cell r="AU283">
            <v>1661.04</v>
          </cell>
          <cell r="AV283">
            <v>47568.88</v>
          </cell>
          <cell r="AZ283">
            <v>20991.48</v>
          </cell>
          <cell r="BH283">
            <v>12957.33</v>
          </cell>
          <cell r="BJ283">
            <v>8962.2199999999993</v>
          </cell>
          <cell r="BM283">
            <v>61091.23</v>
          </cell>
          <cell r="BZ283">
            <v>34357</v>
          </cell>
          <cell r="CE283">
            <v>7921</v>
          </cell>
          <cell r="CI283">
            <v>568</v>
          </cell>
          <cell r="DA283">
            <v>19101.87</v>
          </cell>
          <cell r="ET283">
            <v>694620.12999999989</v>
          </cell>
          <cell r="EV283" t="str">
            <v>38324</v>
          </cell>
          <cell r="EW283" t="str">
            <v>439</v>
          </cell>
          <cell r="EX283">
            <v>364514.85</v>
          </cell>
        </row>
        <row r="284">
          <cell r="Q284" t="str">
            <v>38306</v>
          </cell>
          <cell r="R284">
            <v>377240.18</v>
          </cell>
          <cell r="AA284">
            <v>6675</v>
          </cell>
          <cell r="AD284">
            <v>73037.600000000006</v>
          </cell>
          <cell r="AE284">
            <v>192.49</v>
          </cell>
          <cell r="AJ284">
            <v>33305.56</v>
          </cell>
          <cell r="AK284">
            <v>1916.7</v>
          </cell>
          <cell r="AL284">
            <v>5005.12</v>
          </cell>
          <cell r="AN284">
            <v>1100</v>
          </cell>
          <cell r="AO284">
            <v>139.9</v>
          </cell>
          <cell r="AP284">
            <v>975</v>
          </cell>
          <cell r="AQ284">
            <v>15281.53</v>
          </cell>
          <cell r="AR284">
            <v>6719.75</v>
          </cell>
          <cell r="AS284">
            <v>5552.44</v>
          </cell>
          <cell r="AT284">
            <v>1426026.11</v>
          </cell>
          <cell r="AU284">
            <v>12367.43</v>
          </cell>
          <cell r="AV284">
            <v>143015.96</v>
          </cell>
          <cell r="AZ284">
            <v>70720.649999999994</v>
          </cell>
          <cell r="BC284">
            <v>5291.81</v>
          </cell>
          <cell r="BE284">
            <v>15920</v>
          </cell>
          <cell r="BH284">
            <v>59438.22</v>
          </cell>
          <cell r="BJ284">
            <v>18070.650000000001</v>
          </cell>
          <cell r="BL284">
            <v>626.30999999999995</v>
          </cell>
          <cell r="BM284">
            <v>151158.14000000001</v>
          </cell>
          <cell r="BS284">
            <v>24602</v>
          </cell>
          <cell r="BZ284">
            <v>135874</v>
          </cell>
          <cell r="CE284">
            <v>36701</v>
          </cell>
          <cell r="CF284">
            <v>866</v>
          </cell>
          <cell r="CH284">
            <v>10867</v>
          </cell>
          <cell r="CI284">
            <v>7351</v>
          </cell>
          <cell r="CU284">
            <v>8941.6200000000008</v>
          </cell>
          <cell r="DZ284">
            <v>3685.42</v>
          </cell>
          <cell r="EP284">
            <v>216</v>
          </cell>
          <cell r="ET284">
            <v>2658880.5900000003</v>
          </cell>
          <cell r="EV284" t="str">
            <v>39002</v>
          </cell>
          <cell r="EW284" t="str">
            <v>439</v>
          </cell>
          <cell r="EX284">
            <v>799029.36</v>
          </cell>
        </row>
        <row r="285">
          <cell r="Q285" t="str">
            <v>38308</v>
          </cell>
          <cell r="R285">
            <v>214328.29</v>
          </cell>
          <cell r="X285">
            <v>1153.5</v>
          </cell>
          <cell r="AJ285">
            <v>13453.45</v>
          </cell>
          <cell r="AL285">
            <v>6541.21</v>
          </cell>
          <cell r="AS285">
            <v>4190.57</v>
          </cell>
          <cell r="AT285">
            <v>1245545</v>
          </cell>
          <cell r="AU285">
            <v>3431.3</v>
          </cell>
          <cell r="AV285">
            <v>157038.48000000001</v>
          </cell>
          <cell r="AZ285">
            <v>34586.160000000003</v>
          </cell>
          <cell r="BC285">
            <v>16447.71</v>
          </cell>
          <cell r="BE285">
            <v>11715.5</v>
          </cell>
          <cell r="BH285">
            <v>30603.95</v>
          </cell>
          <cell r="BJ285">
            <v>11088.75</v>
          </cell>
          <cell r="BL285">
            <v>738.9</v>
          </cell>
          <cell r="BM285">
            <v>182042.42</v>
          </cell>
          <cell r="BZ285">
            <v>118364</v>
          </cell>
          <cell r="CE285">
            <v>16017</v>
          </cell>
          <cell r="CF285">
            <v>1306</v>
          </cell>
          <cell r="CH285">
            <v>39851.919999999998</v>
          </cell>
          <cell r="CI285">
            <v>16694.14</v>
          </cell>
          <cell r="CU285">
            <v>14561.44</v>
          </cell>
          <cell r="DA285">
            <v>14459</v>
          </cell>
          <cell r="DJ285">
            <v>614.04999999999995</v>
          </cell>
          <cell r="DZ285">
            <v>3168.93</v>
          </cell>
          <cell r="EI285">
            <v>14550</v>
          </cell>
          <cell r="EP285">
            <v>2978</v>
          </cell>
          <cell r="ES285">
            <v>34249.910000000003</v>
          </cell>
          <cell r="ET285">
            <v>2209719.58</v>
          </cell>
          <cell r="EV285" t="str">
            <v>39003</v>
          </cell>
          <cell r="EW285" t="str">
            <v>439</v>
          </cell>
          <cell r="EX285">
            <v>897897.01</v>
          </cell>
        </row>
        <row r="286">
          <cell r="Q286" t="str">
            <v>38320</v>
          </cell>
          <cell r="R286">
            <v>426999.58</v>
          </cell>
          <cell r="U286">
            <v>82.51</v>
          </cell>
          <cell r="X286">
            <v>15650</v>
          </cell>
          <cell r="AD286">
            <v>32426.25</v>
          </cell>
          <cell r="AE286">
            <v>1466.41</v>
          </cell>
          <cell r="AJ286">
            <v>48314.77</v>
          </cell>
          <cell r="AK286">
            <v>1836.95</v>
          </cell>
          <cell r="AL286">
            <v>3589.94</v>
          </cell>
          <cell r="AN286">
            <v>3731.92</v>
          </cell>
          <cell r="AO286">
            <v>8869.3700000000008</v>
          </cell>
          <cell r="AP286">
            <v>2990</v>
          </cell>
          <cell r="AQ286">
            <v>27312.95</v>
          </cell>
          <cell r="AR286">
            <v>92174.42</v>
          </cell>
          <cell r="AS286">
            <v>5356.96</v>
          </cell>
          <cell r="AT286">
            <v>1618549.97</v>
          </cell>
          <cell r="AU286">
            <v>14257.17</v>
          </cell>
          <cell r="AV286">
            <v>241828.36</v>
          </cell>
          <cell r="AY286">
            <v>84958.67</v>
          </cell>
          <cell r="AZ286">
            <v>98161.76</v>
          </cell>
          <cell r="BC286">
            <v>56822.26</v>
          </cell>
          <cell r="BE286">
            <v>107500</v>
          </cell>
          <cell r="BH286">
            <v>85363.63</v>
          </cell>
          <cell r="BJ286">
            <v>18192.150000000001</v>
          </cell>
          <cell r="BK286">
            <v>48287.5</v>
          </cell>
          <cell r="BL286">
            <v>3475.04</v>
          </cell>
          <cell r="BM286">
            <v>181578.88</v>
          </cell>
          <cell r="BX286">
            <v>6882.26</v>
          </cell>
          <cell r="BZ286">
            <v>155277</v>
          </cell>
          <cell r="CD286">
            <v>3070.9</v>
          </cell>
          <cell r="CE286">
            <v>49928</v>
          </cell>
          <cell r="CF286">
            <v>1783.26</v>
          </cell>
          <cell r="CH286">
            <v>70642.59</v>
          </cell>
          <cell r="CI286">
            <v>24013.41</v>
          </cell>
          <cell r="CT286">
            <v>3465.86</v>
          </cell>
          <cell r="CU286">
            <v>54176.77</v>
          </cell>
          <cell r="DH286">
            <v>11986.35</v>
          </cell>
          <cell r="DZ286">
            <v>8830.83</v>
          </cell>
          <cell r="ET286">
            <v>3619834.6499999985</v>
          </cell>
          <cell r="EV286" t="str">
            <v>39007</v>
          </cell>
          <cell r="EW286" t="str">
            <v>439</v>
          </cell>
          <cell r="EX286">
            <v>13342638.92</v>
          </cell>
        </row>
        <row r="287">
          <cell r="Q287" t="str">
            <v>38322</v>
          </cell>
          <cell r="R287">
            <v>305517.46999999997</v>
          </cell>
          <cell r="U287">
            <v>0.88</v>
          </cell>
          <cell r="X287">
            <v>5934.9</v>
          </cell>
          <cell r="AA287">
            <v>5875</v>
          </cell>
          <cell r="AE287">
            <v>507.67</v>
          </cell>
          <cell r="AJ287">
            <v>33506.550000000003</v>
          </cell>
          <cell r="AL287">
            <v>6199.54</v>
          </cell>
          <cell r="AO287">
            <v>29.66</v>
          </cell>
          <cell r="AS287">
            <v>5142.67</v>
          </cell>
          <cell r="AT287">
            <v>1459044.53</v>
          </cell>
          <cell r="AU287">
            <v>8297.19</v>
          </cell>
          <cell r="AV287">
            <v>153779.6</v>
          </cell>
          <cell r="AZ287">
            <v>86831.63</v>
          </cell>
          <cell r="BC287">
            <v>20792.330000000002</v>
          </cell>
          <cell r="BE287">
            <v>9710</v>
          </cell>
          <cell r="BH287">
            <v>67842.39</v>
          </cell>
          <cell r="BI287">
            <v>1700.67</v>
          </cell>
          <cell r="BJ287">
            <v>11121.47</v>
          </cell>
          <cell r="BL287">
            <v>1508.09</v>
          </cell>
          <cell r="BM287">
            <v>440474.38</v>
          </cell>
          <cell r="BZ287">
            <v>139021</v>
          </cell>
          <cell r="CE287">
            <v>34237</v>
          </cell>
          <cell r="CF287">
            <v>1595</v>
          </cell>
          <cell r="CH287">
            <v>46444.86</v>
          </cell>
          <cell r="CI287">
            <v>11125</v>
          </cell>
          <cell r="CU287">
            <v>25960.1</v>
          </cell>
          <cell r="DA287">
            <v>22408</v>
          </cell>
          <cell r="DZ287">
            <v>7473.65</v>
          </cell>
          <cell r="EA287">
            <v>2922.95</v>
          </cell>
          <cell r="EH287">
            <v>4989</v>
          </cell>
          <cell r="EI287">
            <v>44585</v>
          </cell>
          <cell r="EP287">
            <v>269</v>
          </cell>
          <cell r="ET287">
            <v>2964847.18</v>
          </cell>
          <cell r="EV287" t="str">
            <v>39090</v>
          </cell>
          <cell r="EW287" t="str">
            <v>439</v>
          </cell>
          <cell r="EX287">
            <v>1438946</v>
          </cell>
        </row>
        <row r="288">
          <cell r="Q288" t="str">
            <v>38324</v>
          </cell>
          <cell r="R288">
            <v>293925</v>
          </cell>
          <cell r="X288">
            <v>200</v>
          </cell>
          <cell r="AA288">
            <v>2700</v>
          </cell>
          <cell r="AD288">
            <v>28909.21</v>
          </cell>
          <cell r="AE288">
            <v>165.25</v>
          </cell>
          <cell r="AH288">
            <v>4674.21</v>
          </cell>
          <cell r="AJ288">
            <v>21009.31</v>
          </cell>
          <cell r="AL288">
            <v>3852.03</v>
          </cell>
          <cell r="AN288">
            <v>942.17</v>
          </cell>
          <cell r="AO288">
            <v>394.58</v>
          </cell>
          <cell r="AQ288">
            <v>7271.56</v>
          </cell>
          <cell r="AR288">
            <v>670.32</v>
          </cell>
          <cell r="AS288">
            <v>2740.77</v>
          </cell>
          <cell r="AT288">
            <v>1293168.77</v>
          </cell>
          <cell r="AU288">
            <v>5907.83</v>
          </cell>
          <cell r="AV288">
            <v>147789.28</v>
          </cell>
          <cell r="AY288">
            <v>181.6</v>
          </cell>
          <cell r="AZ288">
            <v>51608.19</v>
          </cell>
          <cell r="BC288">
            <v>12559.13</v>
          </cell>
          <cell r="BH288">
            <v>40451.800000000003</v>
          </cell>
          <cell r="BI288">
            <v>26.3</v>
          </cell>
          <cell r="BJ288">
            <v>18088.48</v>
          </cell>
          <cell r="BK288">
            <v>17390.57</v>
          </cell>
          <cell r="BL288">
            <v>1271.6600000000001</v>
          </cell>
          <cell r="BM288">
            <v>237589.36</v>
          </cell>
          <cell r="BZ288">
            <v>123211</v>
          </cell>
          <cell r="CE288">
            <v>13116.99</v>
          </cell>
          <cell r="CH288">
            <v>20329.150000000001</v>
          </cell>
          <cell r="CI288">
            <v>26912.83</v>
          </cell>
          <cell r="CU288">
            <v>21827.34</v>
          </cell>
          <cell r="DZ288">
            <v>3176.74</v>
          </cell>
          <cell r="ET288">
            <v>2402061.4300000006</v>
          </cell>
          <cell r="EV288" t="str">
            <v>39119</v>
          </cell>
          <cell r="EW288" t="str">
            <v>439</v>
          </cell>
          <cell r="EX288">
            <v>2885419.26</v>
          </cell>
        </row>
        <row r="289">
          <cell r="Q289" t="str">
            <v>39002</v>
          </cell>
          <cell r="R289">
            <v>788989.62</v>
          </cell>
          <cell r="AD289">
            <v>16488</v>
          </cell>
          <cell r="AE289">
            <v>266.58999999999997</v>
          </cell>
          <cell r="AJ289">
            <v>39687.75</v>
          </cell>
          <cell r="AL289">
            <v>9832.0300000000007</v>
          </cell>
          <cell r="AN289">
            <v>1328.25</v>
          </cell>
          <cell r="AO289">
            <v>712.62</v>
          </cell>
          <cell r="AP289">
            <v>35</v>
          </cell>
          <cell r="AR289">
            <v>31749.88</v>
          </cell>
          <cell r="AT289">
            <v>2738225.98</v>
          </cell>
          <cell r="AU289">
            <v>64608.27</v>
          </cell>
          <cell r="AV289">
            <v>391670.48</v>
          </cell>
          <cell r="AZ289">
            <v>401088.53</v>
          </cell>
          <cell r="BC289">
            <v>194185.78</v>
          </cell>
          <cell r="BE289">
            <v>36146.54</v>
          </cell>
          <cell r="BG289">
            <v>112594.07</v>
          </cell>
          <cell r="BH289">
            <v>204609.05</v>
          </cell>
          <cell r="BI289">
            <v>5299.16</v>
          </cell>
          <cell r="BL289">
            <v>11846.81</v>
          </cell>
          <cell r="BM289">
            <v>89005.07</v>
          </cell>
          <cell r="BR289">
            <v>9883.76</v>
          </cell>
          <cell r="BS289">
            <v>19.829999999999998</v>
          </cell>
          <cell r="BW289">
            <v>16676.73</v>
          </cell>
          <cell r="CE289">
            <v>135001.07999999999</v>
          </cell>
          <cell r="CH289">
            <v>206856.79</v>
          </cell>
          <cell r="CI289">
            <v>26578.29</v>
          </cell>
          <cell r="CJ289">
            <v>50951.01</v>
          </cell>
          <cell r="CM289">
            <v>262938.09999999998</v>
          </cell>
          <cell r="CU289">
            <v>258999.02</v>
          </cell>
          <cell r="DE289">
            <v>1533.73</v>
          </cell>
          <cell r="DH289">
            <v>2463.44</v>
          </cell>
          <cell r="DI289">
            <v>26538.91</v>
          </cell>
          <cell r="DJ289">
            <v>14573.94</v>
          </cell>
          <cell r="DN289">
            <v>136300.04999999999</v>
          </cell>
          <cell r="DS289">
            <v>1007</v>
          </cell>
          <cell r="DZ289">
            <v>11389.87</v>
          </cell>
          <cell r="ET289">
            <v>6300081.0300000012</v>
          </cell>
          <cell r="EV289" t="str">
            <v>39120</v>
          </cell>
          <cell r="EW289" t="str">
            <v>439</v>
          </cell>
          <cell r="EX289">
            <v>2251133.92</v>
          </cell>
        </row>
        <row r="290">
          <cell r="Q290" t="str">
            <v>39003</v>
          </cell>
          <cell r="R290">
            <v>1724243.44</v>
          </cell>
          <cell r="T290">
            <v>29249.200000000001</v>
          </cell>
          <cell r="U290">
            <v>18316.009999999998</v>
          </cell>
          <cell r="W290">
            <v>822.07</v>
          </cell>
          <cell r="X290">
            <v>1580.5</v>
          </cell>
          <cell r="AE290">
            <v>2572.1999999999998</v>
          </cell>
          <cell r="AF290">
            <v>4141.68</v>
          </cell>
          <cell r="AJ290">
            <v>203860.06</v>
          </cell>
          <cell r="AL290">
            <v>12473.18</v>
          </cell>
          <cell r="AN290">
            <v>7632.95</v>
          </cell>
          <cell r="AO290">
            <v>835.61</v>
          </cell>
          <cell r="AP290">
            <v>7590</v>
          </cell>
          <cell r="AR290">
            <v>13391.48</v>
          </cell>
          <cell r="AS290">
            <v>2907.16</v>
          </cell>
          <cell r="AT290">
            <v>6645694.9400000004</v>
          </cell>
          <cell r="AU290">
            <v>144593.93</v>
          </cell>
          <cell r="AV290">
            <v>652523.31999999995</v>
          </cell>
          <cell r="AY290">
            <v>950</v>
          </cell>
          <cell r="AZ290">
            <v>696497.11</v>
          </cell>
          <cell r="BB290">
            <v>13058.9</v>
          </cell>
          <cell r="BC290">
            <v>131215.06</v>
          </cell>
          <cell r="BE290">
            <v>74993.52</v>
          </cell>
          <cell r="BG290">
            <v>59236.24</v>
          </cell>
          <cell r="BH290">
            <v>511551.27</v>
          </cell>
          <cell r="BI290">
            <v>13443.69</v>
          </cell>
          <cell r="BJ290">
            <v>32364.18</v>
          </cell>
          <cell r="BL290">
            <v>10571.79</v>
          </cell>
          <cell r="BM290">
            <v>516831.12</v>
          </cell>
          <cell r="BS290">
            <v>49.11</v>
          </cell>
          <cell r="BW290">
            <v>42094.92</v>
          </cell>
          <cell r="BZ290">
            <v>650586</v>
          </cell>
          <cell r="CE290">
            <v>261504</v>
          </cell>
          <cell r="CF290">
            <v>7462</v>
          </cell>
          <cell r="CH290">
            <v>156665</v>
          </cell>
          <cell r="CI290">
            <v>48627.57</v>
          </cell>
          <cell r="CU290">
            <v>212952.8</v>
          </cell>
          <cell r="DH290">
            <v>206229.67</v>
          </cell>
          <cell r="DJ290">
            <v>11651.26</v>
          </cell>
          <cell r="DZ290">
            <v>33921.550000000003</v>
          </cell>
          <cell r="EN290">
            <v>5000</v>
          </cell>
          <cell r="EP290">
            <v>600</v>
          </cell>
          <cell r="ET290">
            <v>13170484.489999998</v>
          </cell>
          <cell r="EV290" t="str">
            <v>39200</v>
          </cell>
          <cell r="EW290" t="str">
            <v>439</v>
          </cell>
          <cell r="EX290">
            <v>4081891.64</v>
          </cell>
        </row>
        <row r="291">
          <cell r="Q291" t="str">
            <v>39007</v>
          </cell>
          <cell r="R291">
            <v>11469645.59</v>
          </cell>
          <cell r="X291">
            <v>114750.5</v>
          </cell>
          <cell r="Y291">
            <v>3600</v>
          </cell>
          <cell r="AA291">
            <v>5775</v>
          </cell>
          <cell r="AE291">
            <v>13718.84</v>
          </cell>
          <cell r="AJ291">
            <v>523296.7</v>
          </cell>
          <cell r="AL291">
            <v>298771</v>
          </cell>
          <cell r="AN291">
            <v>86366.46</v>
          </cell>
          <cell r="AO291">
            <v>42598.559999999998</v>
          </cell>
          <cell r="AP291">
            <v>14972.21</v>
          </cell>
          <cell r="AR291">
            <v>253344.65</v>
          </cell>
          <cell r="AS291">
            <v>270189.11</v>
          </cell>
          <cell r="AT291">
            <v>68826968.75</v>
          </cell>
          <cell r="AU291">
            <v>2661368.77</v>
          </cell>
          <cell r="AV291">
            <v>10923554.119999999</v>
          </cell>
          <cell r="AY291">
            <v>34456.32</v>
          </cell>
          <cell r="AZ291">
            <v>9680022.2799999993</v>
          </cell>
          <cell r="BB291">
            <v>34612.58</v>
          </cell>
          <cell r="BC291">
            <v>4605509.51</v>
          </cell>
          <cell r="BD291">
            <v>644899.49</v>
          </cell>
          <cell r="BE291">
            <v>1112662.26</v>
          </cell>
          <cell r="BG291">
            <v>3180742.7</v>
          </cell>
          <cell r="BH291">
            <v>4927149.6100000003</v>
          </cell>
          <cell r="BI291">
            <v>131711.51</v>
          </cell>
          <cell r="BJ291">
            <v>242953.78</v>
          </cell>
          <cell r="BL291">
            <v>172413.93</v>
          </cell>
          <cell r="BM291">
            <v>2127577.86</v>
          </cell>
          <cell r="BN291">
            <v>346990</v>
          </cell>
          <cell r="BQ291">
            <v>3600</v>
          </cell>
          <cell r="BR291">
            <v>85606.44</v>
          </cell>
          <cell r="BS291">
            <v>488.19</v>
          </cell>
          <cell r="BW291">
            <v>414017.18</v>
          </cell>
          <cell r="BX291">
            <v>13256.58</v>
          </cell>
          <cell r="BZ291">
            <v>2482020.87</v>
          </cell>
          <cell r="CE291">
            <v>3120127.95</v>
          </cell>
          <cell r="CF291">
            <v>174348.87</v>
          </cell>
          <cell r="CG291">
            <v>95696.86</v>
          </cell>
          <cell r="CH291">
            <v>5704860.6299999999</v>
          </cell>
          <cell r="CI291">
            <v>2997207.94</v>
          </cell>
          <cell r="CJ291">
            <v>1139573.17</v>
          </cell>
          <cell r="CK291">
            <v>1257277.93</v>
          </cell>
          <cell r="CL291">
            <v>32816.230000000003</v>
          </cell>
          <cell r="CN291">
            <v>235038.86</v>
          </cell>
          <cell r="CO291">
            <v>775657.25</v>
          </cell>
          <cell r="CT291">
            <v>82903.16</v>
          </cell>
          <cell r="CU291">
            <v>5094049.1399999997</v>
          </cell>
          <cell r="CV291">
            <v>1221981.3700000001</v>
          </cell>
          <cell r="DE291">
            <v>81236.72</v>
          </cell>
          <cell r="DH291">
            <v>5190.8500000000004</v>
          </cell>
          <cell r="DI291">
            <v>1023825.97</v>
          </cell>
          <cell r="DJ291">
            <v>378597.44</v>
          </cell>
          <cell r="DZ291">
            <v>424755.23</v>
          </cell>
          <cell r="EA291">
            <v>342996.94</v>
          </cell>
          <cell r="EB291">
            <v>63539.519999999997</v>
          </cell>
          <cell r="ED291">
            <v>41950</v>
          </cell>
          <cell r="EH291">
            <v>122196.95</v>
          </cell>
          <cell r="EN291">
            <v>103593.54</v>
          </cell>
          <cell r="ET291">
            <v>150269033.86999997</v>
          </cell>
          <cell r="EV291" t="str">
            <v>39201</v>
          </cell>
          <cell r="EW291" t="str">
            <v>439</v>
          </cell>
          <cell r="EX291">
            <v>6602440.8300000001</v>
          </cell>
        </row>
        <row r="292">
          <cell r="Q292" t="str">
            <v>39090</v>
          </cell>
          <cell r="R292">
            <v>3177186.22</v>
          </cell>
          <cell r="X292">
            <v>549</v>
          </cell>
          <cell r="AJ292">
            <v>380083.74</v>
          </cell>
          <cell r="AL292">
            <v>41182.42</v>
          </cell>
          <cell r="AN292">
            <v>23217.37</v>
          </cell>
          <cell r="AO292">
            <v>1456.23</v>
          </cell>
          <cell r="AP292">
            <v>19920</v>
          </cell>
          <cell r="AR292">
            <v>13842.19</v>
          </cell>
          <cell r="AS292">
            <v>898.83</v>
          </cell>
          <cell r="AT292">
            <v>12171667.49</v>
          </cell>
          <cell r="AU292">
            <v>403993.21</v>
          </cell>
          <cell r="AV292">
            <v>1158707.3600000001</v>
          </cell>
          <cell r="AY292">
            <v>3791.6</v>
          </cell>
          <cell r="AZ292">
            <v>1677368.9</v>
          </cell>
          <cell r="BC292">
            <v>420794.09</v>
          </cell>
          <cell r="BE292">
            <v>51161.13</v>
          </cell>
          <cell r="BG292">
            <v>169064.22</v>
          </cell>
          <cell r="BH292">
            <v>940303.87</v>
          </cell>
          <cell r="BI292">
            <v>24713.05</v>
          </cell>
          <cell r="BJ292">
            <v>48008.959999999999</v>
          </cell>
          <cell r="BL292">
            <v>49120.34</v>
          </cell>
          <cell r="BM292">
            <v>614977.01</v>
          </cell>
          <cell r="BN292">
            <v>1274.4000000000001</v>
          </cell>
          <cell r="BS292">
            <v>72.88</v>
          </cell>
          <cell r="BW292">
            <v>77751.199999999997</v>
          </cell>
          <cell r="BZ292">
            <v>1186465.8999999999</v>
          </cell>
          <cell r="CD292">
            <v>37613.01</v>
          </cell>
          <cell r="CE292">
            <v>520507.53</v>
          </cell>
          <cell r="CF292">
            <v>3582.61</v>
          </cell>
          <cell r="CH292">
            <v>439052.17</v>
          </cell>
          <cell r="CI292">
            <v>152068.6</v>
          </cell>
          <cell r="CJ292">
            <v>83338.210000000006</v>
          </cell>
          <cell r="CO292">
            <v>27822</v>
          </cell>
          <cell r="CU292">
            <v>599284.76</v>
          </cell>
          <cell r="CV292">
            <v>57858.17</v>
          </cell>
          <cell r="DT292">
            <v>227113.1</v>
          </cell>
          <cell r="EH292">
            <v>4336.5</v>
          </cell>
          <cell r="ET292">
            <v>24810148.270000011</v>
          </cell>
          <cell r="EV292" t="str">
            <v>39202</v>
          </cell>
          <cell r="EW292" t="str">
            <v>439</v>
          </cell>
          <cell r="EX292">
            <v>3083335.05</v>
          </cell>
        </row>
        <row r="293">
          <cell r="Q293" t="str">
            <v>39119</v>
          </cell>
          <cell r="R293">
            <v>4181889.67</v>
          </cell>
          <cell r="T293">
            <v>5178.24</v>
          </cell>
          <cell r="W293">
            <v>35792.06</v>
          </cell>
          <cell r="X293">
            <v>11174.18</v>
          </cell>
          <cell r="AC293">
            <v>17012</v>
          </cell>
          <cell r="AE293">
            <v>7557.64</v>
          </cell>
          <cell r="AI293">
            <v>9222.17</v>
          </cell>
          <cell r="AJ293">
            <v>516531.98</v>
          </cell>
          <cell r="AL293">
            <v>63293.72</v>
          </cell>
          <cell r="AN293">
            <v>686.53</v>
          </cell>
          <cell r="AO293">
            <v>6326.1</v>
          </cell>
          <cell r="AP293">
            <v>4504.45</v>
          </cell>
          <cell r="AQ293">
            <v>2470.16</v>
          </cell>
          <cell r="AR293">
            <v>22017.48</v>
          </cell>
          <cell r="AS293">
            <v>14257.17</v>
          </cell>
          <cell r="AT293">
            <v>14813655.77</v>
          </cell>
          <cell r="AU293">
            <v>470759.06</v>
          </cell>
          <cell r="AV293">
            <v>1756943</v>
          </cell>
          <cell r="AY293">
            <v>66159.41</v>
          </cell>
          <cell r="AZ293">
            <v>2020239.06</v>
          </cell>
          <cell r="BA293">
            <v>141090.20000000001</v>
          </cell>
          <cell r="BB293">
            <v>8723.4500000000007</v>
          </cell>
          <cell r="BC293">
            <v>351698.81</v>
          </cell>
          <cell r="BE293">
            <v>143436.53</v>
          </cell>
          <cell r="BG293">
            <v>150807.35</v>
          </cell>
          <cell r="BH293">
            <v>1499086.6</v>
          </cell>
          <cell r="BI293">
            <v>30391.71</v>
          </cell>
          <cell r="BJ293">
            <v>70374.210000000006</v>
          </cell>
          <cell r="BL293">
            <v>22416.38</v>
          </cell>
          <cell r="BM293">
            <v>577676.30000000005</v>
          </cell>
          <cell r="BN293">
            <v>437580</v>
          </cell>
          <cell r="BQ293">
            <v>5000</v>
          </cell>
          <cell r="BS293">
            <v>112.69</v>
          </cell>
          <cell r="BW293">
            <v>94875.94</v>
          </cell>
          <cell r="BX293">
            <v>17311.5</v>
          </cell>
          <cell r="BZ293">
            <v>1481713</v>
          </cell>
          <cell r="CD293">
            <v>72470.789999999994</v>
          </cell>
          <cell r="CE293">
            <v>658028.82999999996</v>
          </cell>
          <cell r="CF293">
            <v>20593.84</v>
          </cell>
          <cell r="CH293">
            <v>542968.04</v>
          </cell>
          <cell r="CI293">
            <v>136462.82</v>
          </cell>
          <cell r="CO293">
            <v>27930.240000000002</v>
          </cell>
          <cell r="CU293">
            <v>548850.78</v>
          </cell>
          <cell r="DI293">
            <v>42818.81</v>
          </cell>
          <cell r="DN293">
            <v>1950.02</v>
          </cell>
          <cell r="DZ293">
            <v>69828.53</v>
          </cell>
          <cell r="ET293">
            <v>31179867.219999999</v>
          </cell>
          <cell r="EV293" t="str">
            <v>39203</v>
          </cell>
          <cell r="EW293" t="str">
            <v>439</v>
          </cell>
          <cell r="EX293">
            <v>984392.06</v>
          </cell>
        </row>
        <row r="294">
          <cell r="Q294" t="str">
            <v>39120</v>
          </cell>
          <cell r="R294">
            <v>195669.07</v>
          </cell>
          <cell r="T294">
            <v>494.15</v>
          </cell>
          <cell r="AA294">
            <v>6505</v>
          </cell>
          <cell r="AE294">
            <v>444.7</v>
          </cell>
          <cell r="AJ294">
            <v>22479.41</v>
          </cell>
          <cell r="AL294">
            <v>42956.24</v>
          </cell>
          <cell r="AN294">
            <v>100751.03999999999</v>
          </cell>
          <cell r="AO294">
            <v>771.04</v>
          </cell>
          <cell r="AP294">
            <v>249.75</v>
          </cell>
          <cell r="AR294">
            <v>25084.95</v>
          </cell>
          <cell r="AS294">
            <v>119484.86</v>
          </cell>
          <cell r="AT294">
            <v>4390953.9400000004</v>
          </cell>
          <cell r="AU294">
            <v>95432.71</v>
          </cell>
          <cell r="AV294">
            <v>902493.88</v>
          </cell>
          <cell r="AZ294">
            <v>493430.29</v>
          </cell>
          <cell r="BB294">
            <v>6779.95</v>
          </cell>
          <cell r="BC294">
            <v>391514.79</v>
          </cell>
          <cell r="BE294">
            <v>41092.86</v>
          </cell>
          <cell r="BG294">
            <v>328629.96000000002</v>
          </cell>
          <cell r="BH294">
            <v>308418.15000000002</v>
          </cell>
          <cell r="BI294">
            <v>8486.9599999999991</v>
          </cell>
          <cell r="BJ294">
            <v>24194.58</v>
          </cell>
          <cell r="BL294">
            <v>16244.14</v>
          </cell>
          <cell r="BM294">
            <v>143609.87</v>
          </cell>
          <cell r="BS294">
            <v>30.98</v>
          </cell>
          <cell r="BT294">
            <v>25988.12</v>
          </cell>
          <cell r="BU294">
            <v>1852.23</v>
          </cell>
          <cell r="BW294">
            <v>26323.35</v>
          </cell>
          <cell r="BX294">
            <v>2714.42</v>
          </cell>
          <cell r="BZ294">
            <v>409709</v>
          </cell>
          <cell r="CD294">
            <v>4411.7299999999996</v>
          </cell>
          <cell r="CE294">
            <v>188937.42</v>
          </cell>
          <cell r="CF294">
            <v>14136.62</v>
          </cell>
          <cell r="CH294">
            <v>521190.39</v>
          </cell>
          <cell r="CI294">
            <v>119071.08</v>
          </cell>
          <cell r="CJ294">
            <v>196305.53</v>
          </cell>
          <cell r="CO294">
            <v>78962.429999999993</v>
          </cell>
          <cell r="CT294">
            <v>15988.97</v>
          </cell>
          <cell r="CU294">
            <v>396911.25</v>
          </cell>
          <cell r="CV294">
            <v>434.86</v>
          </cell>
          <cell r="DH294">
            <v>129387.17</v>
          </cell>
          <cell r="DI294">
            <v>27802.080000000002</v>
          </cell>
          <cell r="DJ294">
            <v>157.13999999999999</v>
          </cell>
          <cell r="DZ294">
            <v>25457.81</v>
          </cell>
          <cell r="ET294">
            <v>9851944.8700000029</v>
          </cell>
          <cell r="EV294" t="str">
            <v>39204</v>
          </cell>
          <cell r="EW294" t="str">
            <v>439</v>
          </cell>
          <cell r="EX294">
            <v>2245799.67</v>
          </cell>
        </row>
        <row r="295">
          <cell r="Q295" t="str">
            <v>39200</v>
          </cell>
          <cell r="R295">
            <v>870980.94</v>
          </cell>
          <cell r="T295">
            <v>698.45</v>
          </cell>
          <cell r="W295">
            <v>42022.22</v>
          </cell>
          <cell r="AA295">
            <v>34377.5</v>
          </cell>
          <cell r="AE295">
            <v>5135.55</v>
          </cell>
          <cell r="AF295">
            <v>36636.11</v>
          </cell>
          <cell r="AI295">
            <v>2466.9499999999998</v>
          </cell>
          <cell r="AJ295">
            <v>133084.88</v>
          </cell>
          <cell r="AL295">
            <v>83591.33</v>
          </cell>
          <cell r="AN295">
            <v>8319.7800000000007</v>
          </cell>
          <cell r="AO295">
            <v>4936.7</v>
          </cell>
          <cell r="AP295">
            <v>12179</v>
          </cell>
          <cell r="AR295">
            <v>96553.18</v>
          </cell>
          <cell r="AS295">
            <v>65560.41</v>
          </cell>
          <cell r="AT295">
            <v>15042448.199999999</v>
          </cell>
          <cell r="AU295">
            <v>476781.02</v>
          </cell>
          <cell r="AV295">
            <v>2926242.68</v>
          </cell>
          <cell r="AZ295">
            <v>1801543.77</v>
          </cell>
          <cell r="BB295">
            <v>7803.06</v>
          </cell>
          <cell r="BC295">
            <v>1092974.32</v>
          </cell>
          <cell r="BE295">
            <v>306145.23</v>
          </cell>
          <cell r="BG295">
            <v>881308.57</v>
          </cell>
          <cell r="BH295">
            <v>1453207.73</v>
          </cell>
          <cell r="BI295">
            <v>30257.64</v>
          </cell>
          <cell r="BJ295">
            <v>71755.81</v>
          </cell>
          <cell r="BL295">
            <v>58381.25</v>
          </cell>
          <cell r="BM295">
            <v>434688.5</v>
          </cell>
          <cell r="BW295">
            <v>96086.85</v>
          </cell>
          <cell r="BX295">
            <v>114.63</v>
          </cell>
          <cell r="BZ295">
            <v>889941.62</v>
          </cell>
          <cell r="CA295">
            <v>12586.45</v>
          </cell>
          <cell r="CE295">
            <v>633194</v>
          </cell>
          <cell r="CF295">
            <v>40337</v>
          </cell>
          <cell r="CH295">
            <v>1151574.6100000001</v>
          </cell>
          <cell r="CI295">
            <v>332729.13</v>
          </cell>
          <cell r="CJ295">
            <v>292270.84000000003</v>
          </cell>
          <cell r="CK295">
            <v>379000</v>
          </cell>
          <cell r="CO295">
            <v>168763.22</v>
          </cell>
          <cell r="CT295">
            <v>32865.800000000003</v>
          </cell>
          <cell r="CU295">
            <v>1206332.3400000001</v>
          </cell>
          <cell r="DH295">
            <v>318724.14</v>
          </cell>
          <cell r="DI295">
            <v>54690.31</v>
          </cell>
          <cell r="DJ295">
            <v>17283.25</v>
          </cell>
          <cell r="DN295">
            <v>2400</v>
          </cell>
          <cell r="DZ295">
            <v>86678.31</v>
          </cell>
          <cell r="EI295">
            <v>66244.38</v>
          </cell>
          <cell r="EN295">
            <v>2504.3000000000002</v>
          </cell>
          <cell r="ET295">
            <v>31764401.959999993</v>
          </cell>
          <cell r="EV295" t="str">
            <v>39205</v>
          </cell>
          <cell r="EW295" t="str">
            <v>439</v>
          </cell>
          <cell r="EX295">
            <v>2049296.1</v>
          </cell>
        </row>
        <row r="296">
          <cell r="Q296" t="str">
            <v>39201</v>
          </cell>
          <cell r="R296">
            <v>1413753.34</v>
          </cell>
          <cell r="T296">
            <v>8182.8</v>
          </cell>
          <cell r="X296">
            <v>246482.02</v>
          </cell>
          <cell r="AA296">
            <v>40460.5</v>
          </cell>
          <cell r="AE296">
            <v>5754.71</v>
          </cell>
          <cell r="AF296">
            <v>22258.32</v>
          </cell>
          <cell r="AJ296">
            <v>45133.34</v>
          </cell>
          <cell r="AK296">
            <v>7216.65</v>
          </cell>
          <cell r="AL296">
            <v>80105.22</v>
          </cell>
          <cell r="AN296">
            <v>3383.54</v>
          </cell>
          <cell r="AO296">
            <v>5324.87</v>
          </cell>
          <cell r="AP296">
            <v>30946.6</v>
          </cell>
          <cell r="AQ296">
            <v>37888.61</v>
          </cell>
          <cell r="AR296">
            <v>2061.69</v>
          </cell>
          <cell r="AS296">
            <v>231046.47</v>
          </cell>
          <cell r="AT296">
            <v>25917524.219999999</v>
          </cell>
          <cell r="AU296">
            <v>746323.12</v>
          </cell>
          <cell r="AV296">
            <v>5158920.3600000003</v>
          </cell>
          <cell r="AY296">
            <v>629.71</v>
          </cell>
          <cell r="AZ296">
            <v>3446166.67</v>
          </cell>
          <cell r="BC296">
            <v>2026528.13</v>
          </cell>
          <cell r="BE296">
            <v>207196.19</v>
          </cell>
          <cell r="BG296">
            <v>1542384.84</v>
          </cell>
          <cell r="BH296">
            <v>2408581.21</v>
          </cell>
          <cell r="BI296">
            <v>52115.41</v>
          </cell>
          <cell r="BJ296">
            <v>87478.75</v>
          </cell>
          <cell r="BL296">
            <v>102510.06</v>
          </cell>
          <cell r="BM296">
            <v>1053652.3500000001</v>
          </cell>
          <cell r="BS296">
            <v>194.16</v>
          </cell>
          <cell r="BT296">
            <v>1069</v>
          </cell>
          <cell r="BW296">
            <v>162904.23000000001</v>
          </cell>
          <cell r="BZ296">
            <v>2429745</v>
          </cell>
          <cell r="CE296">
            <v>1183825</v>
          </cell>
          <cell r="CF296">
            <v>79802.240000000005</v>
          </cell>
          <cell r="CH296">
            <v>3210612.39</v>
          </cell>
          <cell r="CI296">
            <v>559793.09</v>
          </cell>
          <cell r="CJ296">
            <v>3567334.28</v>
          </cell>
          <cell r="CK296">
            <v>653999</v>
          </cell>
          <cell r="CO296">
            <v>276889.63</v>
          </cell>
          <cell r="CT296">
            <v>117757.18</v>
          </cell>
          <cell r="CU296">
            <v>2406404.5</v>
          </cell>
          <cell r="CV296">
            <v>163515.4</v>
          </cell>
          <cell r="DH296">
            <v>423035.68</v>
          </cell>
          <cell r="DI296">
            <v>83380.03</v>
          </cell>
          <cell r="DJ296">
            <v>43479.1</v>
          </cell>
          <cell r="DN296">
            <v>67585.490000000005</v>
          </cell>
          <cell r="DW296">
            <v>66963.45</v>
          </cell>
          <cell r="DZ296">
            <v>181487.9</v>
          </cell>
          <cell r="EA296">
            <v>251.91</v>
          </cell>
          <cell r="EB296">
            <v>55466.14</v>
          </cell>
          <cell r="EG296">
            <v>7933.54</v>
          </cell>
          <cell r="EI296">
            <v>25440.43</v>
          </cell>
          <cell r="EM296">
            <v>482.75</v>
          </cell>
          <cell r="EN296">
            <v>2900.82</v>
          </cell>
          <cell r="EP296">
            <v>4870.6000000000004</v>
          </cell>
          <cell r="ET296">
            <v>60707132.640000015</v>
          </cell>
          <cell r="EV296" t="str">
            <v>39207</v>
          </cell>
          <cell r="EW296" t="str">
            <v>439</v>
          </cell>
          <cell r="EX296">
            <v>2412158.31</v>
          </cell>
        </row>
        <row r="297">
          <cell r="Q297" t="str">
            <v>39202</v>
          </cell>
          <cell r="R297">
            <v>840125.01</v>
          </cell>
          <cell r="X297">
            <v>2027</v>
          </cell>
          <cell r="AA297">
            <v>21853</v>
          </cell>
          <cell r="AE297">
            <v>98138.559999999998</v>
          </cell>
          <cell r="AJ297">
            <v>93937.85</v>
          </cell>
          <cell r="AL297">
            <v>50542.400000000001</v>
          </cell>
          <cell r="AN297">
            <v>417953.68</v>
          </cell>
          <cell r="AO297">
            <v>4022.15</v>
          </cell>
          <cell r="AP297">
            <v>21479.96</v>
          </cell>
          <cell r="AQ297">
            <v>2366.46</v>
          </cell>
          <cell r="AR297">
            <v>98375.52</v>
          </cell>
          <cell r="AS297">
            <v>589670.36</v>
          </cell>
          <cell r="AT297">
            <v>15746197.25</v>
          </cell>
          <cell r="AV297">
            <v>3121875.4</v>
          </cell>
          <cell r="AY297">
            <v>74554.350000000006</v>
          </cell>
          <cell r="AZ297">
            <v>1923286.46</v>
          </cell>
          <cell r="BC297">
            <v>1326484.26</v>
          </cell>
          <cell r="BE297">
            <v>424519.19</v>
          </cell>
          <cell r="BG297">
            <v>1036634.11</v>
          </cell>
          <cell r="BH297">
            <v>1086026.3799999999</v>
          </cell>
          <cell r="BI297">
            <v>30365.79</v>
          </cell>
          <cell r="BL297">
            <v>70411.08</v>
          </cell>
          <cell r="BM297">
            <v>503712.45</v>
          </cell>
          <cell r="BQ297">
            <v>53012.38</v>
          </cell>
          <cell r="BS297">
            <v>110.18</v>
          </cell>
          <cell r="BU297">
            <v>42362.43</v>
          </cell>
          <cell r="BW297">
            <v>94313.64</v>
          </cell>
          <cell r="BX297">
            <v>1171.3</v>
          </cell>
          <cell r="BZ297">
            <v>1179832.96</v>
          </cell>
          <cell r="CE297">
            <v>660970</v>
          </cell>
          <cell r="CF297">
            <v>42927</v>
          </cell>
          <cell r="CH297">
            <v>1715105.28</v>
          </cell>
          <cell r="CI297">
            <v>335596.1</v>
          </cell>
          <cell r="CJ297">
            <v>280780.09000000003</v>
          </cell>
          <cell r="CK297">
            <v>504000</v>
          </cell>
          <cell r="CO297">
            <v>210262.39</v>
          </cell>
          <cell r="CT297">
            <v>18856.12</v>
          </cell>
          <cell r="CU297">
            <v>1626246.35</v>
          </cell>
          <cell r="DE297">
            <v>115586</v>
          </cell>
          <cell r="DH297">
            <v>365371.2</v>
          </cell>
          <cell r="DI297">
            <v>260361.95</v>
          </cell>
          <cell r="DJ297">
            <v>5262</v>
          </cell>
          <cell r="DN297">
            <v>11800</v>
          </cell>
          <cell r="DS297">
            <v>23391.24</v>
          </cell>
          <cell r="DZ297">
            <v>116923.22</v>
          </cell>
          <cell r="ES297">
            <v>150000</v>
          </cell>
          <cell r="ET297">
            <v>35398800.500000007</v>
          </cell>
          <cell r="EV297" t="str">
            <v>39208</v>
          </cell>
          <cell r="EW297" t="str">
            <v>439</v>
          </cell>
          <cell r="EX297">
            <v>3855890.74</v>
          </cell>
        </row>
        <row r="298">
          <cell r="Q298" t="str">
            <v>39203</v>
          </cell>
          <cell r="R298">
            <v>975945.54</v>
          </cell>
          <cell r="T298">
            <v>1935.59</v>
          </cell>
          <cell r="U298">
            <v>1002.36</v>
          </cell>
          <cell r="X298">
            <v>2308</v>
          </cell>
          <cell r="AE298">
            <v>1120.48</v>
          </cell>
          <cell r="AJ298">
            <v>93324.01</v>
          </cell>
          <cell r="AL298">
            <v>10245.73</v>
          </cell>
          <cell r="AN298">
            <v>65.650000000000006</v>
          </cell>
          <cell r="AO298">
            <v>1756.98</v>
          </cell>
          <cell r="AP298">
            <v>3826</v>
          </cell>
          <cell r="AR298">
            <v>43700.11</v>
          </cell>
          <cell r="AS298">
            <v>22117.21</v>
          </cell>
          <cell r="AT298">
            <v>5196988.0199999996</v>
          </cell>
          <cell r="AU298">
            <v>145490.39000000001</v>
          </cell>
          <cell r="AV298">
            <v>772009.28</v>
          </cell>
          <cell r="AZ298">
            <v>693379.99</v>
          </cell>
          <cell r="BC298">
            <v>318641.95</v>
          </cell>
          <cell r="BE298">
            <v>22799.05</v>
          </cell>
          <cell r="BG298">
            <v>199305.06</v>
          </cell>
          <cell r="BH298">
            <v>389504.46</v>
          </cell>
          <cell r="BI298">
            <v>10228.129999999999</v>
          </cell>
          <cell r="BJ298">
            <v>27764.84</v>
          </cell>
          <cell r="BL298">
            <v>18056.23</v>
          </cell>
          <cell r="BM298">
            <v>311059.96999999997</v>
          </cell>
          <cell r="BS298">
            <v>37.6</v>
          </cell>
          <cell r="BW298">
            <v>31701.9</v>
          </cell>
          <cell r="BZ298">
            <v>491410.9</v>
          </cell>
          <cell r="CA298">
            <v>240278.68</v>
          </cell>
          <cell r="CF298">
            <v>9135.1</v>
          </cell>
          <cell r="CH298">
            <v>324207.90999999997</v>
          </cell>
          <cell r="CI298">
            <v>92226.74</v>
          </cell>
          <cell r="CJ298">
            <v>133826.04</v>
          </cell>
          <cell r="CO298">
            <v>28947.07</v>
          </cell>
          <cell r="CU298">
            <v>405700.06</v>
          </cell>
          <cell r="DH298">
            <v>11451.43</v>
          </cell>
          <cell r="DZ298">
            <v>35011.74</v>
          </cell>
          <cell r="ET298">
            <v>11066510.200000003</v>
          </cell>
          <cell r="EV298" t="str">
            <v>39209</v>
          </cell>
          <cell r="EW298" t="str">
            <v>439</v>
          </cell>
          <cell r="EX298">
            <v>2016121.98</v>
          </cell>
        </row>
        <row r="299">
          <cell r="Q299" t="str">
            <v>39204</v>
          </cell>
          <cell r="R299">
            <v>492154.86</v>
          </cell>
          <cell r="AJ299">
            <v>57225.32</v>
          </cell>
          <cell r="AL299">
            <v>36980.050000000003</v>
          </cell>
          <cell r="AQ299">
            <v>15595.7</v>
          </cell>
          <cell r="AR299">
            <v>13904.25</v>
          </cell>
          <cell r="AT299">
            <v>6821078.4000000004</v>
          </cell>
          <cell r="AV299">
            <v>1351358.4</v>
          </cell>
          <cell r="AZ299">
            <v>704083.71</v>
          </cell>
          <cell r="BC299">
            <v>634581.80000000005</v>
          </cell>
          <cell r="BE299">
            <v>113607.97</v>
          </cell>
          <cell r="BG299">
            <v>456225.29</v>
          </cell>
          <cell r="BH299">
            <v>640770.61</v>
          </cell>
          <cell r="BI299">
            <v>12169.83</v>
          </cell>
          <cell r="BJ299">
            <v>30676.7</v>
          </cell>
          <cell r="BL299">
            <v>28487.22</v>
          </cell>
          <cell r="BM299">
            <v>259804.98</v>
          </cell>
          <cell r="BN299">
            <v>505643.81</v>
          </cell>
          <cell r="BS299">
            <v>50.59</v>
          </cell>
          <cell r="BT299">
            <v>122676.77</v>
          </cell>
          <cell r="BW299">
            <v>41338.21</v>
          </cell>
          <cell r="BZ299">
            <v>624106</v>
          </cell>
          <cell r="CD299">
            <v>10820.31</v>
          </cell>
          <cell r="CE299">
            <v>295648</v>
          </cell>
          <cell r="CF299">
            <v>23283</v>
          </cell>
          <cell r="CH299">
            <v>987609.06</v>
          </cell>
          <cell r="CI299">
            <v>249111.25</v>
          </cell>
          <cell r="CJ299">
            <v>102504.27</v>
          </cell>
          <cell r="CK299">
            <v>139287.79999999999</v>
          </cell>
          <cell r="CO299">
            <v>129688.67</v>
          </cell>
          <cell r="CT299">
            <v>22446.240000000002</v>
          </cell>
          <cell r="CU299">
            <v>747795.5</v>
          </cell>
          <cell r="DD299">
            <v>18951.45</v>
          </cell>
          <cell r="DE299">
            <v>16276</v>
          </cell>
          <cell r="DH299">
            <v>93402.880000000005</v>
          </cell>
          <cell r="DT299">
            <v>137311.72</v>
          </cell>
          <cell r="ET299">
            <v>15936656.620000005</v>
          </cell>
        </row>
        <row r="300">
          <cell r="Q300" t="str">
            <v>39205</v>
          </cell>
          <cell r="R300">
            <v>644387.23</v>
          </cell>
          <cell r="T300">
            <v>63.74</v>
          </cell>
          <cell r="AA300">
            <v>30720</v>
          </cell>
          <cell r="AE300">
            <v>2736</v>
          </cell>
          <cell r="AJ300">
            <v>175218.5</v>
          </cell>
          <cell r="AL300">
            <v>29885.96</v>
          </cell>
          <cell r="AN300">
            <v>9297</v>
          </cell>
          <cell r="AO300">
            <v>1594</v>
          </cell>
          <cell r="AP300">
            <v>4092</v>
          </cell>
          <cell r="AR300">
            <v>11443.21</v>
          </cell>
          <cell r="AS300">
            <v>27535.91</v>
          </cell>
          <cell r="AT300">
            <v>5999046.96</v>
          </cell>
          <cell r="AU300">
            <v>155175.54999999999</v>
          </cell>
          <cell r="AV300">
            <v>799297.28</v>
          </cell>
          <cell r="AZ300">
            <v>635424.19999999995</v>
          </cell>
          <cell r="BC300">
            <v>201369.4</v>
          </cell>
          <cell r="BE300">
            <v>52254.87</v>
          </cell>
          <cell r="BG300">
            <v>133955.28</v>
          </cell>
          <cell r="BH300">
            <v>443923.82</v>
          </cell>
          <cell r="BI300">
            <v>12168.59</v>
          </cell>
          <cell r="BJ300">
            <v>29969.21</v>
          </cell>
          <cell r="BL300">
            <v>15952.43</v>
          </cell>
          <cell r="BM300">
            <v>230885.2</v>
          </cell>
          <cell r="BS300">
            <v>42.82</v>
          </cell>
          <cell r="BW300">
            <v>37680.74</v>
          </cell>
          <cell r="BX300">
            <v>9600</v>
          </cell>
          <cell r="BZ300">
            <v>584290</v>
          </cell>
          <cell r="CD300">
            <v>11723.82</v>
          </cell>
          <cell r="CE300">
            <v>219731.65</v>
          </cell>
          <cell r="CF300">
            <v>6562</v>
          </cell>
          <cell r="CH300">
            <v>279045</v>
          </cell>
          <cell r="CI300">
            <v>64181</v>
          </cell>
          <cell r="CJ300">
            <v>39118</v>
          </cell>
          <cell r="CO300">
            <v>22685</v>
          </cell>
          <cell r="CU300">
            <v>351609.69</v>
          </cell>
          <cell r="CV300">
            <v>7500</v>
          </cell>
          <cell r="DH300">
            <v>99672.65</v>
          </cell>
          <cell r="ET300">
            <v>11379838.709999999</v>
          </cell>
        </row>
        <row r="301">
          <cell r="Q301" t="str">
            <v>39207</v>
          </cell>
          <cell r="R301">
            <v>589888.05000000005</v>
          </cell>
          <cell r="T301">
            <v>332.91</v>
          </cell>
          <cell r="AA301">
            <v>29650</v>
          </cell>
          <cell r="AE301">
            <v>3720.95</v>
          </cell>
          <cell r="AF301">
            <v>789.74</v>
          </cell>
          <cell r="AH301">
            <v>15778.16</v>
          </cell>
          <cell r="AJ301">
            <v>149532.4</v>
          </cell>
          <cell r="AK301">
            <v>9961.98</v>
          </cell>
          <cell r="AN301">
            <v>5283.32</v>
          </cell>
          <cell r="AO301">
            <v>2994.74</v>
          </cell>
          <cell r="AP301">
            <v>2898.15</v>
          </cell>
          <cell r="AQ301">
            <v>28642.25</v>
          </cell>
          <cell r="AR301">
            <v>10457.27</v>
          </cell>
          <cell r="AS301">
            <v>166575.04000000001</v>
          </cell>
          <cell r="AT301">
            <v>14537105.83</v>
          </cell>
          <cell r="AU301">
            <v>357660.75</v>
          </cell>
          <cell r="AV301">
            <v>2973789.16</v>
          </cell>
          <cell r="AZ301">
            <v>1950275.89</v>
          </cell>
          <cell r="BC301">
            <v>1149119</v>
          </cell>
          <cell r="BE301">
            <v>42401.83</v>
          </cell>
          <cell r="BG301">
            <v>723231.32</v>
          </cell>
          <cell r="BH301">
            <v>1135502.1100000001</v>
          </cell>
          <cell r="BI301">
            <v>29117.17</v>
          </cell>
          <cell r="BJ301">
            <v>57586.080000000002</v>
          </cell>
          <cell r="BL301">
            <v>66332.350000000006</v>
          </cell>
          <cell r="BM301">
            <v>681586.36</v>
          </cell>
          <cell r="BR301">
            <v>40273.519999999997</v>
          </cell>
          <cell r="BT301">
            <v>2291658.41</v>
          </cell>
          <cell r="BU301">
            <v>150922.06</v>
          </cell>
          <cell r="BW301">
            <v>92646.47</v>
          </cell>
          <cell r="BX301">
            <v>105145.18</v>
          </cell>
          <cell r="BY301">
            <v>5231.6400000000003</v>
          </cell>
          <cell r="BZ301">
            <v>1362116</v>
          </cell>
          <cell r="CD301">
            <v>16879.099999999999</v>
          </cell>
          <cell r="CE301">
            <v>658669.6</v>
          </cell>
          <cell r="CF301">
            <v>40581.26</v>
          </cell>
          <cell r="CH301">
            <v>1970269.85</v>
          </cell>
          <cell r="CI301">
            <v>366384.94</v>
          </cell>
          <cell r="CJ301">
            <v>295201.46000000002</v>
          </cell>
          <cell r="CK301">
            <v>264000</v>
          </cell>
          <cell r="CO301">
            <v>197090.35</v>
          </cell>
          <cell r="CU301">
            <v>1413071.74</v>
          </cell>
          <cell r="DD301">
            <v>50223.46</v>
          </cell>
          <cell r="DE301">
            <v>182341</v>
          </cell>
          <cell r="DH301">
            <v>312409.59000000003</v>
          </cell>
          <cell r="DO301">
            <v>387.15</v>
          </cell>
          <cell r="DZ301">
            <v>109380.08</v>
          </cell>
          <cell r="EB301">
            <v>50844.25</v>
          </cell>
          <cell r="EI301">
            <v>3419.35</v>
          </cell>
          <cell r="EK301">
            <v>3952.14</v>
          </cell>
          <cell r="EL301">
            <v>6202.26</v>
          </cell>
          <cell r="EN301">
            <v>3387.68</v>
          </cell>
          <cell r="ET301">
            <v>34712901.350000009</v>
          </cell>
        </row>
        <row r="302">
          <cell r="Q302" t="str">
            <v>39208</v>
          </cell>
          <cell r="R302">
            <v>5566740.7800000003</v>
          </cell>
          <cell r="U302">
            <v>6674.15</v>
          </cell>
          <cell r="X302">
            <v>114466.93</v>
          </cell>
          <cell r="AE302">
            <v>18259.939999999999</v>
          </cell>
          <cell r="AH302">
            <v>25621.5</v>
          </cell>
          <cell r="AI302">
            <v>83154.64</v>
          </cell>
          <cell r="AJ302">
            <v>905484.67</v>
          </cell>
          <cell r="AK302">
            <v>1684.86</v>
          </cell>
          <cell r="AL302">
            <v>109648.87</v>
          </cell>
          <cell r="AN302">
            <v>69362.33</v>
          </cell>
          <cell r="AO302">
            <v>19135.78</v>
          </cell>
          <cell r="AP302">
            <v>55569.35</v>
          </cell>
          <cell r="AR302">
            <v>43189.31</v>
          </cell>
          <cell r="AT302">
            <v>21845305.43</v>
          </cell>
          <cell r="AU302">
            <v>881866.1</v>
          </cell>
          <cell r="AV302">
            <v>1946423.32</v>
          </cell>
          <cell r="AY302">
            <v>104220.85</v>
          </cell>
          <cell r="AZ302">
            <v>3130813.53</v>
          </cell>
          <cell r="BC302">
            <v>430082.91</v>
          </cell>
          <cell r="BE302">
            <v>86840</v>
          </cell>
          <cell r="BG302">
            <v>50753.24</v>
          </cell>
          <cell r="BH302">
            <v>1674103.65</v>
          </cell>
          <cell r="BI302">
            <v>43884.54</v>
          </cell>
          <cell r="BJ302">
            <v>86422.080000000002</v>
          </cell>
          <cell r="BL302">
            <v>43673.94</v>
          </cell>
          <cell r="BM302">
            <v>890907.55</v>
          </cell>
          <cell r="BN302">
            <v>1180.79</v>
          </cell>
          <cell r="BS302">
            <v>160.38999999999999</v>
          </cell>
          <cell r="BW302">
            <v>137317.26</v>
          </cell>
          <cell r="BX302">
            <v>11065</v>
          </cell>
          <cell r="BZ302">
            <v>2167701</v>
          </cell>
          <cell r="CD302">
            <v>12730.56</v>
          </cell>
          <cell r="CE302">
            <v>920837</v>
          </cell>
          <cell r="CF302">
            <v>23948.41</v>
          </cell>
          <cell r="CH302">
            <v>442398.7</v>
          </cell>
          <cell r="CI302">
            <v>156238</v>
          </cell>
          <cell r="CJ302">
            <v>57450.85</v>
          </cell>
          <cell r="CU302">
            <v>769363.91</v>
          </cell>
          <cell r="CV302">
            <v>66144.479999999996</v>
          </cell>
          <cell r="DH302">
            <v>26600.02</v>
          </cell>
          <cell r="DZ302">
            <v>102188.87</v>
          </cell>
          <cell r="EN302">
            <v>3550.72</v>
          </cell>
          <cell r="ET302">
            <v>43133166.209999986</v>
          </cell>
        </row>
        <row r="303">
          <cell r="Q303" t="str">
            <v>39209</v>
          </cell>
          <cell r="R303">
            <v>102833.34</v>
          </cell>
          <cell r="U303">
            <v>1400.67</v>
          </cell>
          <cell r="AA303">
            <v>1852</v>
          </cell>
          <cell r="AJ303">
            <v>48021.8</v>
          </cell>
          <cell r="AK303">
            <v>17127.03</v>
          </cell>
          <cell r="AL303">
            <v>57094.76</v>
          </cell>
          <cell r="AN303">
            <v>5450.51</v>
          </cell>
          <cell r="AO303">
            <v>1124.3800000000001</v>
          </cell>
          <cell r="AP303">
            <v>5847.37</v>
          </cell>
          <cell r="AR303">
            <v>6386.79</v>
          </cell>
          <cell r="AS303">
            <v>8097.3</v>
          </cell>
          <cell r="AT303">
            <v>4569063.2300000004</v>
          </cell>
          <cell r="AV303">
            <v>649361.07999999996</v>
          </cell>
          <cell r="AY303">
            <v>23357.37</v>
          </cell>
          <cell r="AZ303">
            <v>627080.44999999995</v>
          </cell>
          <cell r="BB303">
            <v>2907.25</v>
          </cell>
          <cell r="BC303">
            <v>299432.36</v>
          </cell>
          <cell r="BE303">
            <v>27286.62</v>
          </cell>
          <cell r="BG303">
            <v>102537.47</v>
          </cell>
          <cell r="BH303">
            <v>324008.51</v>
          </cell>
          <cell r="BI303">
            <v>7723.56</v>
          </cell>
          <cell r="BL303">
            <v>19102.21</v>
          </cell>
          <cell r="BM303">
            <v>474532.71</v>
          </cell>
          <cell r="BS303">
            <v>32.86</v>
          </cell>
          <cell r="BT303">
            <v>2976115.3</v>
          </cell>
          <cell r="BU303">
            <v>63720</v>
          </cell>
          <cell r="BW303">
            <v>26434.98</v>
          </cell>
          <cell r="BZ303">
            <v>414890</v>
          </cell>
          <cell r="CE303">
            <v>230035.98</v>
          </cell>
          <cell r="CF303">
            <v>17467</v>
          </cell>
          <cell r="CH303">
            <v>727791.72</v>
          </cell>
          <cell r="CI303">
            <v>192608.09</v>
          </cell>
          <cell r="CJ303">
            <v>5814.42</v>
          </cell>
          <cell r="CO303">
            <v>37217.839999999997</v>
          </cell>
          <cell r="CU303">
            <v>388526.91</v>
          </cell>
          <cell r="DE303">
            <v>119295</v>
          </cell>
          <cell r="DZ303">
            <v>30549.77</v>
          </cell>
          <cell r="EI303">
            <v>165294.17000000001</v>
          </cell>
          <cell r="ET303">
            <v>12777422.810000001</v>
          </cell>
        </row>
        <row r="304">
          <cell r="Q304" t="str">
            <v>Grand Total</v>
          </cell>
          <cell r="R304">
            <v>1555621138.7899992</v>
          </cell>
          <cell r="S304">
            <v>73858.849999999977</v>
          </cell>
          <cell r="T304">
            <v>523111.80999999988</v>
          </cell>
          <cell r="U304">
            <v>4362566.3100000005</v>
          </cell>
          <cell r="V304">
            <v>590252.57999999996</v>
          </cell>
          <cell r="W304">
            <v>384449.46999999986</v>
          </cell>
          <cell r="X304">
            <v>39436294.410000004</v>
          </cell>
          <cell r="Y304">
            <v>420210.42</v>
          </cell>
          <cell r="Z304">
            <v>516823.79000000004</v>
          </cell>
          <cell r="AA304">
            <v>3675520.6499999994</v>
          </cell>
          <cell r="AB304">
            <v>2688953.04</v>
          </cell>
          <cell r="AC304">
            <v>4223406.1100000003</v>
          </cell>
          <cell r="AD304">
            <v>13870677.98</v>
          </cell>
          <cell r="AE304">
            <v>18675325.929999996</v>
          </cell>
          <cell r="AF304">
            <v>2099231.7600000002</v>
          </cell>
          <cell r="AG304">
            <v>907102.24</v>
          </cell>
          <cell r="AH304">
            <v>126678.27000000002</v>
          </cell>
          <cell r="AI304">
            <v>7932425.7500000047</v>
          </cell>
          <cell r="AJ304">
            <v>119876696.04999997</v>
          </cell>
          <cell r="AK304">
            <v>1507152.7299999997</v>
          </cell>
          <cell r="AL304">
            <v>19192473.140000001</v>
          </cell>
          <cell r="AM304">
            <v>7795.09</v>
          </cell>
          <cell r="AN304">
            <v>41251482.539999977</v>
          </cell>
          <cell r="AO304">
            <v>2207796.7400000007</v>
          </cell>
          <cell r="AP304">
            <v>18237994.969999999</v>
          </cell>
          <cell r="AQ304">
            <v>6493868.6300000027</v>
          </cell>
          <cell r="AR304">
            <v>27456350.399999999</v>
          </cell>
          <cell r="AS304">
            <v>9561487.0700000003</v>
          </cell>
          <cell r="AT304">
            <v>4642599911.1100016</v>
          </cell>
          <cell r="AU304">
            <v>149790642.98000011</v>
          </cell>
          <cell r="AV304">
            <v>226728215.38000005</v>
          </cell>
          <cell r="AW304">
            <v>9795912.6400000043</v>
          </cell>
          <cell r="AX304">
            <v>223612.41999999998</v>
          </cell>
          <cell r="AY304">
            <v>3534234.3299999996</v>
          </cell>
          <cell r="AZ304">
            <v>638357386.70000017</v>
          </cell>
          <cell r="BA304">
            <v>3048212.44</v>
          </cell>
          <cell r="BB304">
            <v>977652.10999999987</v>
          </cell>
          <cell r="BC304">
            <v>122871437.04000005</v>
          </cell>
          <cell r="BD304">
            <v>14291600.680000002</v>
          </cell>
          <cell r="BE304">
            <v>45934019.209999971</v>
          </cell>
          <cell r="BF304">
            <v>254103.15999999997</v>
          </cell>
          <cell r="BG304">
            <v>74737126.720000014</v>
          </cell>
          <cell r="BH304">
            <v>358320011.54999989</v>
          </cell>
          <cell r="BI304">
            <v>8827378.5900000017</v>
          </cell>
          <cell r="BJ304">
            <v>19470986.300000001</v>
          </cell>
          <cell r="BK304">
            <v>181414.89</v>
          </cell>
          <cell r="BL304">
            <v>9630164.8900000006</v>
          </cell>
          <cell r="BM304">
            <v>269809256.04999989</v>
          </cell>
          <cell r="BN304">
            <v>17691587.539999995</v>
          </cell>
          <cell r="BO304">
            <v>2920.36</v>
          </cell>
          <cell r="BP304">
            <v>447423.1</v>
          </cell>
          <cell r="BQ304">
            <v>3906769.6199999992</v>
          </cell>
          <cell r="BR304">
            <v>2379981.6299999994</v>
          </cell>
          <cell r="BS304">
            <v>2882956.3899999992</v>
          </cell>
          <cell r="BT304">
            <v>50646826.149999991</v>
          </cell>
          <cell r="BU304">
            <v>2906191.79</v>
          </cell>
          <cell r="BV304">
            <v>586772.65</v>
          </cell>
          <cell r="BW304">
            <v>18013663.359999999</v>
          </cell>
          <cell r="BX304">
            <v>5570159.8599999994</v>
          </cell>
          <cell r="BY304">
            <v>98857.819999999992</v>
          </cell>
          <cell r="BZ304">
            <v>444387261.4199999</v>
          </cell>
          <cell r="CA304">
            <v>798468.8600000001</v>
          </cell>
          <cell r="CB304">
            <v>810.1400000000001</v>
          </cell>
          <cell r="CC304">
            <v>53536.480000000003</v>
          </cell>
          <cell r="CD304">
            <v>2920971.3899999992</v>
          </cell>
          <cell r="CE304">
            <v>208264389.12000006</v>
          </cell>
          <cell r="CF304">
            <v>7675797.2400000002</v>
          </cell>
          <cell r="CG304">
            <v>545236.57000000007</v>
          </cell>
          <cell r="CH304">
            <v>186494206.84999996</v>
          </cell>
          <cell r="CI304">
            <v>58284723.140000015</v>
          </cell>
          <cell r="CJ304">
            <v>12411557.769999996</v>
          </cell>
          <cell r="CK304">
            <v>13247742.640000001</v>
          </cell>
          <cell r="CL304">
            <v>645838.55999999994</v>
          </cell>
          <cell r="CM304">
            <v>1019735.96</v>
          </cell>
          <cell r="CN304">
            <v>656492.28</v>
          </cell>
          <cell r="CO304">
            <v>12929049.910000004</v>
          </cell>
          <cell r="CP304">
            <v>2870.97</v>
          </cell>
          <cell r="CQ304">
            <v>29804</v>
          </cell>
          <cell r="CR304">
            <v>11334.96</v>
          </cell>
          <cell r="CS304">
            <v>468889.42</v>
          </cell>
          <cell r="CT304">
            <v>2482519.3400000003</v>
          </cell>
          <cell r="CU304">
            <v>178372423.37000009</v>
          </cell>
          <cell r="CV304">
            <v>10227875.409999996</v>
          </cell>
          <cell r="CW304">
            <v>45685.39</v>
          </cell>
          <cell r="CX304">
            <v>21738.43</v>
          </cell>
          <cell r="CY304">
            <v>656.94</v>
          </cell>
          <cell r="CZ304">
            <v>723817.39</v>
          </cell>
          <cell r="DA304">
            <v>2065920.7800000003</v>
          </cell>
          <cell r="DB304">
            <v>12658188.25</v>
          </cell>
          <cell r="DC304">
            <v>2298.13</v>
          </cell>
          <cell r="DD304">
            <v>75782.91</v>
          </cell>
          <cell r="DE304">
            <v>4119042.18</v>
          </cell>
          <cell r="DF304">
            <v>409147.91</v>
          </cell>
          <cell r="DG304">
            <v>373603.67</v>
          </cell>
          <cell r="DH304">
            <v>12746391.999999996</v>
          </cell>
          <cell r="DI304">
            <v>8357384.120000001</v>
          </cell>
          <cell r="DJ304">
            <v>9322515.1999999974</v>
          </cell>
          <cell r="DK304">
            <v>947078.51</v>
          </cell>
          <cell r="DL304">
            <v>5268.5</v>
          </cell>
          <cell r="DM304">
            <v>50456.4</v>
          </cell>
          <cell r="DN304">
            <v>627998.1</v>
          </cell>
          <cell r="DO304">
            <v>387.15</v>
          </cell>
          <cell r="DP304">
            <v>2560608.5099999998</v>
          </cell>
          <cell r="DQ304">
            <v>122719</v>
          </cell>
          <cell r="DR304">
            <v>109189.76000000001</v>
          </cell>
          <cell r="DS304">
            <v>24398.240000000002</v>
          </cell>
          <cell r="DT304">
            <v>466394.56999999995</v>
          </cell>
          <cell r="DU304">
            <v>293123.20000000001</v>
          </cell>
          <cell r="DV304">
            <v>126163.26</v>
          </cell>
          <cell r="DW304">
            <v>1645402.4</v>
          </cell>
          <cell r="DX304">
            <v>118773.98000000001</v>
          </cell>
          <cell r="DY304">
            <v>21687.05</v>
          </cell>
          <cell r="DZ304">
            <v>18833202.639999989</v>
          </cell>
          <cell r="EA304">
            <v>6663492.830000001</v>
          </cell>
          <cell r="EB304">
            <v>10601565.34</v>
          </cell>
          <cell r="EC304">
            <v>523970.73</v>
          </cell>
          <cell r="ED304">
            <v>367970.66</v>
          </cell>
          <cell r="EE304">
            <v>410075.75000000006</v>
          </cell>
          <cell r="EF304">
            <v>218111.94</v>
          </cell>
          <cell r="EG304">
            <v>3353601.3699999992</v>
          </cell>
          <cell r="EH304">
            <v>4746123.67</v>
          </cell>
          <cell r="EI304">
            <v>17259833.620000012</v>
          </cell>
          <cell r="EJ304">
            <v>146538.09</v>
          </cell>
          <cell r="EK304">
            <v>1868863.87</v>
          </cell>
          <cell r="EL304">
            <v>82293.539999999994</v>
          </cell>
          <cell r="EM304">
            <v>162089.18</v>
          </cell>
          <cell r="EN304">
            <v>3036692.67</v>
          </cell>
          <cell r="EO304">
            <v>224437.5</v>
          </cell>
          <cell r="EP304">
            <v>273720.18</v>
          </cell>
          <cell r="EQ304">
            <v>345813.82</v>
          </cell>
          <cell r="ER304">
            <v>1028436.6799999999</v>
          </cell>
          <cell r="ES304">
            <v>16025129.070000002</v>
          </cell>
          <cell r="ET304">
            <v>9892583835.8600044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Symbology"/>
      <sheetName val="Misc"/>
      <sheetName val="SchoolDistrictMap"/>
    </sheetNames>
    <sheetDataSet>
      <sheetData sheetId="0">
        <row r="3">
          <cell r="B3" t="str">
            <v>14005</v>
          </cell>
          <cell r="C3" t="str">
            <v>Aberdeen</v>
          </cell>
          <cell r="D3">
            <v>1</v>
          </cell>
          <cell r="E3">
            <v>2</v>
          </cell>
        </row>
        <row r="4">
          <cell r="B4" t="str">
            <v>21226</v>
          </cell>
          <cell r="C4" t="str">
            <v>Adna</v>
          </cell>
          <cell r="D4">
            <v>1</v>
          </cell>
          <cell r="E4">
            <v>2</v>
          </cell>
        </row>
        <row r="5">
          <cell r="B5" t="str">
            <v>22017</v>
          </cell>
          <cell r="C5" t="str">
            <v>Almira</v>
          </cell>
          <cell r="D5">
            <v>1</v>
          </cell>
          <cell r="E5">
            <v>2</v>
          </cell>
        </row>
        <row r="6">
          <cell r="B6" t="str">
            <v>29103</v>
          </cell>
          <cell r="C6" t="str">
            <v>Anacortes</v>
          </cell>
          <cell r="D6">
            <v>0</v>
          </cell>
          <cell r="E6">
            <v>1</v>
          </cell>
        </row>
        <row r="7">
          <cell r="B7" t="str">
            <v>31016</v>
          </cell>
          <cell r="C7" t="str">
            <v>Arlington</v>
          </cell>
          <cell r="D7">
            <v>1</v>
          </cell>
          <cell r="E7">
            <v>2</v>
          </cell>
        </row>
        <row r="8">
          <cell r="B8" t="str">
            <v>02420</v>
          </cell>
          <cell r="C8" t="str">
            <v>Asotin-Anatone</v>
          </cell>
          <cell r="D8">
            <v>1</v>
          </cell>
          <cell r="E8">
            <v>2</v>
          </cell>
        </row>
        <row r="9">
          <cell r="B9" t="str">
            <v>17408</v>
          </cell>
          <cell r="C9" t="str">
            <v>Auburn</v>
          </cell>
          <cell r="D9">
            <v>1</v>
          </cell>
          <cell r="E9">
            <v>2</v>
          </cell>
        </row>
        <row r="10">
          <cell r="B10" t="str">
            <v>18303</v>
          </cell>
          <cell r="C10" t="str">
            <v>Bainbridge Island</v>
          </cell>
          <cell r="D10">
            <v>0</v>
          </cell>
          <cell r="E10">
            <v>1</v>
          </cell>
        </row>
        <row r="11">
          <cell r="B11" t="str">
            <v>06119</v>
          </cell>
          <cell r="C11" t="str">
            <v>Battle Ground</v>
          </cell>
          <cell r="D11">
            <v>1</v>
          </cell>
          <cell r="E11">
            <v>2</v>
          </cell>
        </row>
        <row r="12">
          <cell r="B12" t="str">
            <v>17405</v>
          </cell>
          <cell r="C12" t="str">
            <v>Bellevue</v>
          </cell>
          <cell r="D12">
            <v>0</v>
          </cell>
          <cell r="E12">
            <v>1</v>
          </cell>
        </row>
        <row r="13">
          <cell r="B13" t="str">
            <v>37501</v>
          </cell>
          <cell r="C13" t="str">
            <v>Bellingham</v>
          </cell>
          <cell r="D13">
            <v>0</v>
          </cell>
          <cell r="E13">
            <v>1</v>
          </cell>
        </row>
        <row r="14">
          <cell r="B14" t="str">
            <v>01122</v>
          </cell>
          <cell r="C14" t="str">
            <v>Benge</v>
          </cell>
          <cell r="D14">
            <v>1</v>
          </cell>
          <cell r="E14">
            <v>2</v>
          </cell>
        </row>
        <row r="15">
          <cell r="B15" t="str">
            <v>27403</v>
          </cell>
          <cell r="C15" t="str">
            <v>Bethel</v>
          </cell>
          <cell r="D15">
            <v>1</v>
          </cell>
          <cell r="E15">
            <v>2</v>
          </cell>
          <cell r="I15">
            <v>2</v>
          </cell>
          <cell r="L15">
            <v>1</v>
          </cell>
          <cell r="N15" t="str">
            <v>Local Effort Assistance Recipients</v>
          </cell>
        </row>
        <row r="16">
          <cell r="B16" t="str">
            <v>20203</v>
          </cell>
          <cell r="C16" t="str">
            <v>Bickleton</v>
          </cell>
          <cell r="D16">
            <v>0</v>
          </cell>
          <cell r="E16">
            <v>1</v>
          </cell>
          <cell r="I16">
            <v>39</v>
          </cell>
          <cell r="J16">
            <v>1</v>
          </cell>
          <cell r="L16">
            <v>2</v>
          </cell>
          <cell r="N16" t="str">
            <v>Washington State K-12 School Districts</v>
          </cell>
        </row>
        <row r="17">
          <cell r="B17" t="str">
            <v>37503</v>
          </cell>
          <cell r="C17" t="str">
            <v>Blaine</v>
          </cell>
          <cell r="D17">
            <v>0</v>
          </cell>
          <cell r="E17">
            <v>1</v>
          </cell>
          <cell r="L17">
            <v>3</v>
          </cell>
          <cell r="N17" t="str">
            <v>2010 Calendar Year</v>
          </cell>
        </row>
        <row r="18">
          <cell r="B18" t="str">
            <v>21234</v>
          </cell>
          <cell r="C18" t="str">
            <v>Boistfort</v>
          </cell>
          <cell r="D18">
            <v>1</v>
          </cell>
          <cell r="E18">
            <v>2</v>
          </cell>
          <cell r="L18">
            <v>4</v>
          </cell>
        </row>
        <row r="19">
          <cell r="B19" t="str">
            <v>18100</v>
          </cell>
          <cell r="C19" t="str">
            <v>Bremerton</v>
          </cell>
          <cell r="D19">
            <v>1</v>
          </cell>
          <cell r="E19">
            <v>2</v>
          </cell>
          <cell r="L19">
            <v>5</v>
          </cell>
        </row>
        <row r="20">
          <cell r="B20" t="str">
            <v>24111</v>
          </cell>
          <cell r="C20" t="str">
            <v>Brewster</v>
          </cell>
          <cell r="D20">
            <v>1</v>
          </cell>
          <cell r="E20">
            <v>2</v>
          </cell>
        </row>
        <row r="21">
          <cell r="B21" t="str">
            <v>09075</v>
          </cell>
          <cell r="C21" t="str">
            <v>Bridgeport</v>
          </cell>
          <cell r="D21">
            <v>1</v>
          </cell>
          <cell r="E21">
            <v>2</v>
          </cell>
        </row>
        <row r="22">
          <cell r="B22" t="str">
            <v>16046</v>
          </cell>
          <cell r="C22" t="str">
            <v>Brinnon</v>
          </cell>
          <cell r="D22">
            <v>0</v>
          </cell>
          <cell r="E22">
            <v>1</v>
          </cell>
        </row>
        <row r="23">
          <cell r="B23" t="str">
            <v>29100</v>
          </cell>
          <cell r="C23" t="str">
            <v>Burlington-Edison</v>
          </cell>
          <cell r="D23">
            <v>1</v>
          </cell>
          <cell r="E23">
            <v>2</v>
          </cell>
        </row>
        <row r="24">
          <cell r="B24" t="str">
            <v>06117</v>
          </cell>
          <cell r="C24" t="str">
            <v>Camas</v>
          </cell>
          <cell r="D24">
            <v>1</v>
          </cell>
          <cell r="E24">
            <v>2</v>
          </cell>
        </row>
        <row r="25">
          <cell r="B25" t="str">
            <v>05401</v>
          </cell>
          <cell r="C25" t="str">
            <v>Cape Flattery</v>
          </cell>
          <cell r="D25">
            <v>1</v>
          </cell>
          <cell r="E25">
            <v>2</v>
          </cell>
        </row>
        <row r="26">
          <cell r="B26" t="str">
            <v>27019</v>
          </cell>
          <cell r="C26" t="str">
            <v>Carbonado</v>
          </cell>
          <cell r="D26">
            <v>1</v>
          </cell>
          <cell r="E26">
            <v>2</v>
          </cell>
        </row>
        <row r="27">
          <cell r="B27" t="str">
            <v>04228</v>
          </cell>
          <cell r="C27" t="str">
            <v>Cascade</v>
          </cell>
          <cell r="D27">
            <v>0</v>
          </cell>
          <cell r="E27">
            <v>1</v>
          </cell>
        </row>
        <row r="28">
          <cell r="B28" t="str">
            <v>04222</v>
          </cell>
          <cell r="C28" t="str">
            <v>Cashmere</v>
          </cell>
          <cell r="D28">
            <v>1</v>
          </cell>
          <cell r="E28">
            <v>2</v>
          </cell>
        </row>
        <row r="29">
          <cell r="B29" t="str">
            <v>08401</v>
          </cell>
          <cell r="C29" t="str">
            <v>Castle Rock</v>
          </cell>
          <cell r="D29">
            <v>1</v>
          </cell>
          <cell r="E29">
            <v>2</v>
          </cell>
        </row>
        <row r="30">
          <cell r="B30" t="str">
            <v>20215</v>
          </cell>
          <cell r="C30" t="str">
            <v>Centerville</v>
          </cell>
          <cell r="D30">
            <v>1</v>
          </cell>
          <cell r="E30">
            <v>2</v>
          </cell>
        </row>
        <row r="31">
          <cell r="B31" t="str">
            <v>18401</v>
          </cell>
          <cell r="C31" t="str">
            <v>Central Kitsap</v>
          </cell>
          <cell r="D31">
            <v>1</v>
          </cell>
          <cell r="E31">
            <v>2</v>
          </cell>
        </row>
        <row r="32">
          <cell r="B32" t="str">
            <v>32356</v>
          </cell>
          <cell r="C32" t="str">
            <v>Central Valley</v>
          </cell>
          <cell r="D32">
            <v>1</v>
          </cell>
          <cell r="E32">
            <v>2</v>
          </cell>
        </row>
        <row r="33">
          <cell r="B33" t="str">
            <v>21401</v>
          </cell>
          <cell r="C33" t="str">
            <v>Centralia</v>
          </cell>
          <cell r="D33">
            <v>1</v>
          </cell>
          <cell r="E33">
            <v>2</v>
          </cell>
        </row>
        <row r="34">
          <cell r="B34" t="str">
            <v>21302</v>
          </cell>
          <cell r="C34" t="str">
            <v>Chehalis</v>
          </cell>
          <cell r="D34">
            <v>1</v>
          </cell>
          <cell r="E34">
            <v>2</v>
          </cell>
        </row>
        <row r="35">
          <cell r="B35" t="str">
            <v>32360</v>
          </cell>
          <cell r="C35" t="str">
            <v>Cheney</v>
          </cell>
          <cell r="D35">
            <v>1</v>
          </cell>
          <cell r="E35">
            <v>2</v>
          </cell>
        </row>
        <row r="36">
          <cell r="B36" t="str">
            <v>33036</v>
          </cell>
          <cell r="C36" t="str">
            <v>Chewelah</v>
          </cell>
          <cell r="D36">
            <v>1</v>
          </cell>
          <cell r="E36">
            <v>2</v>
          </cell>
        </row>
        <row r="37">
          <cell r="B37" t="str">
            <v>16049</v>
          </cell>
          <cell r="C37" t="str">
            <v>Chimacum</v>
          </cell>
          <cell r="D37">
            <v>0</v>
          </cell>
          <cell r="E37">
            <v>1</v>
          </cell>
        </row>
        <row r="38">
          <cell r="B38" t="str">
            <v>02250</v>
          </cell>
          <cell r="C38" t="str">
            <v>Clarkston</v>
          </cell>
          <cell r="D38">
            <v>1</v>
          </cell>
          <cell r="E38">
            <v>2</v>
          </cell>
        </row>
        <row r="39">
          <cell r="B39" t="str">
            <v>19404</v>
          </cell>
          <cell r="C39" t="str">
            <v>Cle Elum-Roslyn</v>
          </cell>
          <cell r="D39">
            <v>0</v>
          </cell>
          <cell r="E39">
            <v>1</v>
          </cell>
        </row>
        <row r="40">
          <cell r="B40" t="str">
            <v>27400</v>
          </cell>
          <cell r="C40" t="str">
            <v>Clover Park</v>
          </cell>
          <cell r="D40">
            <v>1</v>
          </cell>
          <cell r="E40">
            <v>2</v>
          </cell>
        </row>
        <row r="41">
          <cell r="B41" t="str">
            <v>38300</v>
          </cell>
          <cell r="C41" t="str">
            <v>Colfax</v>
          </cell>
          <cell r="D41">
            <v>1</v>
          </cell>
          <cell r="E41">
            <v>2</v>
          </cell>
        </row>
        <row r="42">
          <cell r="B42" t="str">
            <v>36250</v>
          </cell>
          <cell r="C42" t="str">
            <v>College Place</v>
          </cell>
          <cell r="D42">
            <v>1</v>
          </cell>
          <cell r="E42">
            <v>2</v>
          </cell>
        </row>
        <row r="43">
          <cell r="B43" t="str">
            <v>38306</v>
          </cell>
          <cell r="C43" t="str">
            <v>Colton</v>
          </cell>
          <cell r="D43">
            <v>1</v>
          </cell>
          <cell r="E43">
            <v>2</v>
          </cell>
        </row>
        <row r="44">
          <cell r="B44" t="str">
            <v>33206</v>
          </cell>
          <cell r="C44" t="str">
            <v>Columbia (Stevens)</v>
          </cell>
          <cell r="D44">
            <v>1</v>
          </cell>
          <cell r="E44">
            <v>2</v>
          </cell>
        </row>
        <row r="45">
          <cell r="B45" t="str">
            <v>36400</v>
          </cell>
          <cell r="C45" t="str">
            <v>Columbia (Walla Walla)</v>
          </cell>
          <cell r="D45">
            <v>1</v>
          </cell>
          <cell r="E45">
            <v>2</v>
          </cell>
        </row>
        <row r="46">
          <cell r="B46" t="str">
            <v>33115</v>
          </cell>
          <cell r="C46" t="str">
            <v>Colville</v>
          </cell>
          <cell r="D46">
            <v>1</v>
          </cell>
          <cell r="E46">
            <v>2</v>
          </cell>
        </row>
        <row r="47">
          <cell r="B47" t="str">
            <v>29011</v>
          </cell>
          <cell r="C47" t="str">
            <v>Concrete</v>
          </cell>
          <cell r="D47">
            <v>1</v>
          </cell>
          <cell r="E47">
            <v>2</v>
          </cell>
        </row>
        <row r="48">
          <cell r="B48" t="str">
            <v>29317</v>
          </cell>
          <cell r="C48" t="str">
            <v>Conway</v>
          </cell>
          <cell r="D48">
            <v>1</v>
          </cell>
          <cell r="E48">
            <v>2</v>
          </cell>
        </row>
        <row r="49">
          <cell r="B49" t="str">
            <v>14099</v>
          </cell>
          <cell r="C49" t="str">
            <v>Cosmopolis</v>
          </cell>
          <cell r="D49">
            <v>1</v>
          </cell>
          <cell r="E49">
            <v>2</v>
          </cell>
        </row>
        <row r="50">
          <cell r="B50" t="str">
            <v>13151</v>
          </cell>
          <cell r="C50" t="str">
            <v>Coulee-Hartline</v>
          </cell>
          <cell r="D50">
            <v>1</v>
          </cell>
          <cell r="E50">
            <v>2</v>
          </cell>
        </row>
        <row r="51">
          <cell r="B51" t="str">
            <v>15204</v>
          </cell>
          <cell r="C51" t="str">
            <v>Coupeville</v>
          </cell>
          <cell r="D51">
            <v>0</v>
          </cell>
          <cell r="E51">
            <v>1</v>
          </cell>
        </row>
        <row r="52">
          <cell r="B52" t="str">
            <v>05313</v>
          </cell>
          <cell r="C52" t="str">
            <v>Crescent</v>
          </cell>
          <cell r="D52">
            <v>0</v>
          </cell>
          <cell r="E52">
            <v>1</v>
          </cell>
        </row>
        <row r="53">
          <cell r="B53" t="str">
            <v>22073</v>
          </cell>
          <cell r="C53" t="str">
            <v>Creston</v>
          </cell>
          <cell r="D53">
            <v>1</v>
          </cell>
          <cell r="E53">
            <v>2</v>
          </cell>
        </row>
        <row r="54">
          <cell r="B54" t="str">
            <v>10050</v>
          </cell>
          <cell r="C54" t="str">
            <v>Curlew</v>
          </cell>
          <cell r="D54">
            <v>1</v>
          </cell>
          <cell r="E54">
            <v>2</v>
          </cell>
        </row>
        <row r="55">
          <cell r="B55" t="str">
            <v>26059</v>
          </cell>
          <cell r="C55" t="str">
            <v>Cusick</v>
          </cell>
          <cell r="D55">
            <v>0</v>
          </cell>
          <cell r="E55">
            <v>1</v>
          </cell>
        </row>
        <row r="56">
          <cell r="B56" t="str">
            <v>19007</v>
          </cell>
          <cell r="C56" t="str">
            <v>Damman</v>
          </cell>
          <cell r="D56">
            <v>0</v>
          </cell>
          <cell r="E56">
            <v>1</v>
          </cell>
        </row>
        <row r="57">
          <cell r="B57" t="str">
            <v>31330</v>
          </cell>
          <cell r="C57" t="str">
            <v>Darrington</v>
          </cell>
          <cell r="D57">
            <v>1</v>
          </cell>
          <cell r="E57">
            <v>2</v>
          </cell>
        </row>
        <row r="58">
          <cell r="B58" t="str">
            <v>22207</v>
          </cell>
          <cell r="C58" t="str">
            <v>Davenport</v>
          </cell>
          <cell r="D58">
            <v>1</v>
          </cell>
          <cell r="E58">
            <v>2</v>
          </cell>
        </row>
        <row r="59">
          <cell r="B59" t="str">
            <v>07002</v>
          </cell>
          <cell r="C59" t="str">
            <v>Dayton</v>
          </cell>
          <cell r="D59">
            <v>1</v>
          </cell>
          <cell r="E59">
            <v>2</v>
          </cell>
        </row>
        <row r="60">
          <cell r="B60" t="str">
            <v>32414</v>
          </cell>
          <cell r="C60" t="str">
            <v>Deer Park</v>
          </cell>
          <cell r="D60">
            <v>1</v>
          </cell>
          <cell r="E60">
            <v>2</v>
          </cell>
        </row>
        <row r="61">
          <cell r="B61" t="str">
            <v>27343</v>
          </cell>
          <cell r="C61" t="str">
            <v>Dieringer</v>
          </cell>
          <cell r="D61">
            <v>0</v>
          </cell>
          <cell r="E61">
            <v>1</v>
          </cell>
        </row>
        <row r="62">
          <cell r="B62" t="str">
            <v>36101</v>
          </cell>
          <cell r="C62" t="str">
            <v>Dixie</v>
          </cell>
          <cell r="D62">
            <v>1</v>
          </cell>
          <cell r="E62">
            <v>2</v>
          </cell>
        </row>
        <row r="63">
          <cell r="B63" t="str">
            <v>32361</v>
          </cell>
          <cell r="C63" t="str">
            <v>East Valley (Spokane)</v>
          </cell>
          <cell r="D63">
            <v>1</v>
          </cell>
          <cell r="E63">
            <v>2</v>
          </cell>
        </row>
        <row r="64">
          <cell r="B64" t="str">
            <v>39090</v>
          </cell>
          <cell r="C64" t="str">
            <v>East Valley (Yakima)</v>
          </cell>
          <cell r="D64">
            <v>1</v>
          </cell>
          <cell r="E64">
            <v>2</v>
          </cell>
        </row>
        <row r="65">
          <cell r="B65" t="str">
            <v>09206</v>
          </cell>
          <cell r="C65" t="str">
            <v>Eastmont</v>
          </cell>
          <cell r="D65">
            <v>1</v>
          </cell>
          <cell r="E65">
            <v>2</v>
          </cell>
        </row>
        <row r="66">
          <cell r="B66" t="str">
            <v>19028</v>
          </cell>
          <cell r="C66" t="str">
            <v>Easton</v>
          </cell>
          <cell r="D66">
            <v>0</v>
          </cell>
          <cell r="E66">
            <v>1</v>
          </cell>
        </row>
        <row r="67">
          <cell r="B67" t="str">
            <v>27404</v>
          </cell>
          <cell r="C67" t="str">
            <v>Eatonville</v>
          </cell>
          <cell r="D67">
            <v>1</v>
          </cell>
          <cell r="E67">
            <v>2</v>
          </cell>
        </row>
        <row r="68">
          <cell r="B68" t="str">
            <v>31015</v>
          </cell>
          <cell r="C68" t="str">
            <v>Edmonds</v>
          </cell>
          <cell r="D68">
            <v>0</v>
          </cell>
          <cell r="E68">
            <v>1</v>
          </cell>
        </row>
        <row r="69">
          <cell r="B69" t="str">
            <v>19401</v>
          </cell>
          <cell r="C69" t="str">
            <v>Ellensburg</v>
          </cell>
          <cell r="D69">
            <v>1</v>
          </cell>
          <cell r="E69">
            <v>2</v>
          </cell>
        </row>
        <row r="70">
          <cell r="B70" t="str">
            <v>14068</v>
          </cell>
          <cell r="C70" t="str">
            <v>Elma</v>
          </cell>
          <cell r="D70">
            <v>1</v>
          </cell>
          <cell r="E70">
            <v>2</v>
          </cell>
        </row>
        <row r="71">
          <cell r="B71" t="str">
            <v>38308</v>
          </cell>
          <cell r="C71" t="str">
            <v>Endicott</v>
          </cell>
          <cell r="D71">
            <v>1</v>
          </cell>
          <cell r="E71">
            <v>2</v>
          </cell>
        </row>
        <row r="72">
          <cell r="B72" t="str">
            <v>04127</v>
          </cell>
          <cell r="C72" t="str">
            <v>Entiat</v>
          </cell>
          <cell r="D72">
            <v>1</v>
          </cell>
          <cell r="E72">
            <v>2</v>
          </cell>
        </row>
        <row r="73">
          <cell r="B73" t="str">
            <v>17216</v>
          </cell>
          <cell r="C73" t="str">
            <v>Enumclaw</v>
          </cell>
          <cell r="D73">
            <v>1</v>
          </cell>
          <cell r="E73">
            <v>2</v>
          </cell>
        </row>
        <row r="74">
          <cell r="B74" t="str">
            <v>13165</v>
          </cell>
          <cell r="C74" t="str">
            <v>Ephrata</v>
          </cell>
          <cell r="D74">
            <v>1</v>
          </cell>
          <cell r="E74">
            <v>2</v>
          </cell>
        </row>
        <row r="75">
          <cell r="B75" t="str">
            <v>21036</v>
          </cell>
          <cell r="C75" t="str">
            <v>Evaline</v>
          </cell>
          <cell r="D75">
            <v>0</v>
          </cell>
          <cell r="E75">
            <v>1</v>
          </cell>
        </row>
        <row r="76">
          <cell r="B76" t="str">
            <v>31002</v>
          </cell>
          <cell r="C76" t="str">
            <v>Everett</v>
          </cell>
          <cell r="D76">
            <v>1</v>
          </cell>
          <cell r="E76">
            <v>2</v>
          </cell>
        </row>
        <row r="77">
          <cell r="B77" t="str">
            <v>06114</v>
          </cell>
          <cell r="C77" t="str">
            <v>Evergreen (Clark)</v>
          </cell>
          <cell r="D77">
            <v>1</v>
          </cell>
          <cell r="E77">
            <v>2</v>
          </cell>
        </row>
        <row r="78">
          <cell r="B78" t="str">
            <v>33205</v>
          </cell>
          <cell r="C78" t="str">
            <v>Evergreen (Stevens)</v>
          </cell>
          <cell r="D78">
            <v>1</v>
          </cell>
          <cell r="E78">
            <v>2</v>
          </cell>
        </row>
        <row r="79">
          <cell r="B79" t="str">
            <v>17210</v>
          </cell>
          <cell r="C79" t="str">
            <v>Federal Way</v>
          </cell>
          <cell r="D79">
            <v>1</v>
          </cell>
          <cell r="E79">
            <v>2</v>
          </cell>
        </row>
        <row r="80">
          <cell r="B80" t="str">
            <v>37502</v>
          </cell>
          <cell r="C80" t="str">
            <v>Ferndale</v>
          </cell>
          <cell r="D80">
            <v>1</v>
          </cell>
          <cell r="E80">
            <v>2</v>
          </cell>
        </row>
        <row r="81">
          <cell r="B81" t="str">
            <v>27417</v>
          </cell>
          <cell r="C81" t="str">
            <v>Fife</v>
          </cell>
          <cell r="D81">
            <v>0</v>
          </cell>
          <cell r="E81">
            <v>1</v>
          </cell>
        </row>
        <row r="82">
          <cell r="B82" t="str">
            <v>03053</v>
          </cell>
          <cell r="C82" t="str">
            <v>Finley</v>
          </cell>
          <cell r="D82">
            <v>1</v>
          </cell>
          <cell r="E82">
            <v>2</v>
          </cell>
        </row>
        <row r="83">
          <cell r="B83" t="str">
            <v>27402</v>
          </cell>
          <cell r="C83" t="str">
            <v>Franklin Pierce</v>
          </cell>
          <cell r="D83">
            <v>1</v>
          </cell>
          <cell r="E83">
            <v>2</v>
          </cell>
        </row>
        <row r="84">
          <cell r="B84" t="str">
            <v>32358</v>
          </cell>
          <cell r="C84" t="str">
            <v>Freeman</v>
          </cell>
          <cell r="D84">
            <v>1</v>
          </cell>
          <cell r="E84">
            <v>2</v>
          </cell>
        </row>
        <row r="85">
          <cell r="B85" t="str">
            <v>38302</v>
          </cell>
          <cell r="C85" t="str">
            <v>Garfield</v>
          </cell>
          <cell r="D85">
            <v>1</v>
          </cell>
          <cell r="E85">
            <v>2</v>
          </cell>
        </row>
        <row r="86">
          <cell r="B86" t="str">
            <v>20401</v>
          </cell>
          <cell r="C86" t="str">
            <v>Glenwood</v>
          </cell>
          <cell r="D86">
            <v>1</v>
          </cell>
          <cell r="E86">
            <v>2</v>
          </cell>
        </row>
        <row r="87">
          <cell r="B87" t="str">
            <v>20404</v>
          </cell>
          <cell r="C87" t="str">
            <v>Goldendale</v>
          </cell>
          <cell r="D87">
            <v>1</v>
          </cell>
          <cell r="E87">
            <v>2</v>
          </cell>
        </row>
        <row r="88">
          <cell r="B88" t="str">
            <v>13301</v>
          </cell>
          <cell r="C88" t="str">
            <v>Grand Coulee Dam</v>
          </cell>
          <cell r="D88">
            <v>1</v>
          </cell>
          <cell r="E88">
            <v>2</v>
          </cell>
        </row>
        <row r="89">
          <cell r="B89" t="str">
            <v>39200</v>
          </cell>
          <cell r="C89" t="str">
            <v>Grandview</v>
          </cell>
          <cell r="D89">
            <v>1</v>
          </cell>
          <cell r="E89">
            <v>2</v>
          </cell>
        </row>
        <row r="90">
          <cell r="B90" t="str">
            <v>39204</v>
          </cell>
          <cell r="C90" t="str">
            <v>Granger</v>
          </cell>
          <cell r="D90">
            <v>1</v>
          </cell>
          <cell r="E90">
            <v>2</v>
          </cell>
        </row>
        <row r="91">
          <cell r="B91" t="str">
            <v>31332</v>
          </cell>
          <cell r="C91" t="str">
            <v>Granite Falls</v>
          </cell>
          <cell r="D91">
            <v>1</v>
          </cell>
          <cell r="E91">
            <v>2</v>
          </cell>
        </row>
        <row r="92">
          <cell r="B92" t="str">
            <v>23054</v>
          </cell>
          <cell r="C92" t="str">
            <v>Grapeview</v>
          </cell>
          <cell r="D92">
            <v>0</v>
          </cell>
          <cell r="E92">
            <v>1</v>
          </cell>
        </row>
        <row r="93">
          <cell r="B93" t="str">
            <v>32312</v>
          </cell>
          <cell r="C93" t="str">
            <v>Great Northern</v>
          </cell>
          <cell r="D93">
            <v>1</v>
          </cell>
          <cell r="E93">
            <v>2</v>
          </cell>
        </row>
        <row r="94">
          <cell r="B94" t="str">
            <v>06103</v>
          </cell>
          <cell r="C94" t="str">
            <v>Green Mountain</v>
          </cell>
          <cell r="D94">
            <v>1</v>
          </cell>
          <cell r="E94">
            <v>2</v>
          </cell>
        </row>
        <row r="95">
          <cell r="B95" t="str">
            <v>34324</v>
          </cell>
          <cell r="C95" t="str">
            <v>Griffin</v>
          </cell>
          <cell r="D95">
            <v>0</v>
          </cell>
          <cell r="E95">
            <v>1</v>
          </cell>
        </row>
        <row r="96">
          <cell r="B96" t="str">
            <v>22204</v>
          </cell>
          <cell r="C96" t="str">
            <v>Harrington</v>
          </cell>
          <cell r="D96">
            <v>1</v>
          </cell>
          <cell r="E96">
            <v>2</v>
          </cell>
        </row>
        <row r="97">
          <cell r="B97" t="str">
            <v>39203</v>
          </cell>
          <cell r="C97" t="str">
            <v>Highland</v>
          </cell>
          <cell r="D97">
            <v>1</v>
          </cell>
          <cell r="E97">
            <v>2</v>
          </cell>
        </row>
        <row r="98">
          <cell r="B98" t="str">
            <v>17401</v>
          </cell>
          <cell r="C98" t="str">
            <v>Highline</v>
          </cell>
          <cell r="D98">
            <v>1</v>
          </cell>
          <cell r="E98">
            <v>2</v>
          </cell>
        </row>
        <row r="99">
          <cell r="B99" t="str">
            <v>06098</v>
          </cell>
          <cell r="C99" t="str">
            <v>Hockinson</v>
          </cell>
          <cell r="D99">
            <v>1</v>
          </cell>
          <cell r="E99">
            <v>2</v>
          </cell>
        </row>
        <row r="100">
          <cell r="B100" t="str">
            <v>23404</v>
          </cell>
          <cell r="C100" t="str">
            <v>Hood Canal</v>
          </cell>
          <cell r="D100">
            <v>0</v>
          </cell>
          <cell r="E100">
            <v>1</v>
          </cell>
        </row>
        <row r="101">
          <cell r="B101" t="str">
            <v>14028</v>
          </cell>
          <cell r="C101" t="str">
            <v>Hoquiam</v>
          </cell>
          <cell r="D101">
            <v>1</v>
          </cell>
          <cell r="E101">
            <v>2</v>
          </cell>
        </row>
        <row r="102">
          <cell r="B102" t="str">
            <v>10070</v>
          </cell>
          <cell r="C102" t="str">
            <v>Inchelium</v>
          </cell>
          <cell r="D102">
            <v>1</v>
          </cell>
          <cell r="E102">
            <v>2</v>
          </cell>
        </row>
        <row r="103">
          <cell r="B103" t="str">
            <v>31063</v>
          </cell>
          <cell r="C103" t="str">
            <v>Index</v>
          </cell>
          <cell r="D103">
            <v>0</v>
          </cell>
          <cell r="E103">
            <v>1</v>
          </cell>
        </row>
        <row r="104">
          <cell r="B104" t="str">
            <v>17411</v>
          </cell>
          <cell r="C104" t="str">
            <v>Issaquah</v>
          </cell>
          <cell r="D104">
            <v>0</v>
          </cell>
          <cell r="E104">
            <v>1</v>
          </cell>
        </row>
        <row r="105">
          <cell r="B105" t="str">
            <v>11056</v>
          </cell>
          <cell r="C105" t="str">
            <v>Kahlotus</v>
          </cell>
          <cell r="D105">
            <v>1</v>
          </cell>
          <cell r="E105">
            <v>2</v>
          </cell>
        </row>
        <row r="106">
          <cell r="B106" t="str">
            <v>08402</v>
          </cell>
          <cell r="C106" t="str">
            <v>Kalama</v>
          </cell>
          <cell r="D106">
            <v>0</v>
          </cell>
          <cell r="E106">
            <v>1</v>
          </cell>
        </row>
        <row r="107">
          <cell r="B107" t="str">
            <v>10003</v>
          </cell>
          <cell r="C107" t="str">
            <v>Keller</v>
          </cell>
          <cell r="D107">
            <v>1</v>
          </cell>
          <cell r="E107">
            <v>2</v>
          </cell>
        </row>
        <row r="108">
          <cell r="B108" t="str">
            <v>08458</v>
          </cell>
          <cell r="C108" t="str">
            <v>Kelso</v>
          </cell>
          <cell r="D108">
            <v>1</v>
          </cell>
          <cell r="E108">
            <v>2</v>
          </cell>
        </row>
        <row r="109">
          <cell r="B109" t="str">
            <v>03017</v>
          </cell>
          <cell r="C109" t="str">
            <v>Kennewick</v>
          </cell>
          <cell r="D109">
            <v>1</v>
          </cell>
          <cell r="E109">
            <v>2</v>
          </cell>
        </row>
        <row r="110">
          <cell r="B110" t="str">
            <v>17415</v>
          </cell>
          <cell r="C110" t="str">
            <v>Kent</v>
          </cell>
          <cell r="D110">
            <v>1</v>
          </cell>
          <cell r="E110">
            <v>2</v>
          </cell>
        </row>
        <row r="111">
          <cell r="B111" t="str">
            <v>33212</v>
          </cell>
          <cell r="C111" t="str">
            <v>Kettle Falls</v>
          </cell>
          <cell r="D111">
            <v>1</v>
          </cell>
          <cell r="E111">
            <v>2</v>
          </cell>
        </row>
        <row r="112">
          <cell r="B112" t="str">
            <v>03052</v>
          </cell>
          <cell r="C112" t="str">
            <v>Kiona-Benton City</v>
          </cell>
          <cell r="D112">
            <v>1</v>
          </cell>
          <cell r="E112">
            <v>2</v>
          </cell>
        </row>
        <row r="113">
          <cell r="B113" t="str">
            <v>19403</v>
          </cell>
          <cell r="C113" t="str">
            <v>Kittitas</v>
          </cell>
          <cell r="D113">
            <v>1</v>
          </cell>
          <cell r="E113">
            <v>2</v>
          </cell>
        </row>
        <row r="114">
          <cell r="B114" t="str">
            <v>20402</v>
          </cell>
          <cell r="C114" t="str">
            <v>Klickitat</v>
          </cell>
          <cell r="D114">
            <v>1</v>
          </cell>
          <cell r="E114">
            <v>2</v>
          </cell>
        </row>
        <row r="115">
          <cell r="B115" t="str">
            <v>06101</v>
          </cell>
          <cell r="C115" t="str">
            <v>La Center</v>
          </cell>
          <cell r="D115">
            <v>1</v>
          </cell>
          <cell r="E115">
            <v>2</v>
          </cell>
        </row>
        <row r="116">
          <cell r="B116" t="str">
            <v>29311</v>
          </cell>
          <cell r="C116" t="str">
            <v>La Conner</v>
          </cell>
          <cell r="D116">
            <v>0</v>
          </cell>
          <cell r="E116">
            <v>1</v>
          </cell>
        </row>
        <row r="117">
          <cell r="B117" t="str">
            <v>38126</v>
          </cell>
          <cell r="C117" t="str">
            <v>Lacrosse</v>
          </cell>
          <cell r="D117">
            <v>1</v>
          </cell>
          <cell r="E117">
            <v>2</v>
          </cell>
        </row>
        <row r="118">
          <cell r="B118" t="str">
            <v>04129</v>
          </cell>
          <cell r="C118" t="str">
            <v>Lake Chelan</v>
          </cell>
          <cell r="D118">
            <v>0</v>
          </cell>
          <cell r="E118">
            <v>1</v>
          </cell>
        </row>
        <row r="119">
          <cell r="B119" t="str">
            <v>31004</v>
          </cell>
          <cell r="C119" t="str">
            <v>Lake Stevens</v>
          </cell>
          <cell r="D119">
            <v>1</v>
          </cell>
          <cell r="E119">
            <v>2</v>
          </cell>
        </row>
        <row r="120">
          <cell r="B120" t="str">
            <v>17414</v>
          </cell>
          <cell r="C120" t="str">
            <v>Lake Washington</v>
          </cell>
          <cell r="D120">
            <v>0</v>
          </cell>
          <cell r="E120">
            <v>1</v>
          </cell>
        </row>
        <row r="121">
          <cell r="B121" t="str">
            <v>31306</v>
          </cell>
          <cell r="C121" t="str">
            <v>Lakewood</v>
          </cell>
          <cell r="D121">
            <v>1</v>
          </cell>
          <cell r="E121">
            <v>2</v>
          </cell>
        </row>
        <row r="122">
          <cell r="B122" t="str">
            <v>38264</v>
          </cell>
          <cell r="C122" t="str">
            <v>Lamont</v>
          </cell>
          <cell r="D122">
            <v>1</v>
          </cell>
          <cell r="E122">
            <v>2</v>
          </cell>
        </row>
        <row r="123">
          <cell r="B123" t="str">
            <v>32362</v>
          </cell>
          <cell r="C123" t="str">
            <v>Liberty</v>
          </cell>
          <cell r="D123">
            <v>1</v>
          </cell>
          <cell r="E123">
            <v>2</v>
          </cell>
        </row>
        <row r="124">
          <cell r="B124" t="str">
            <v>01158</v>
          </cell>
          <cell r="C124" t="str">
            <v>Lind</v>
          </cell>
          <cell r="D124">
            <v>1</v>
          </cell>
          <cell r="E124">
            <v>2</v>
          </cell>
        </row>
        <row r="125">
          <cell r="B125" t="str">
            <v>08122</v>
          </cell>
          <cell r="C125" t="str">
            <v>Longview</v>
          </cell>
          <cell r="D125">
            <v>1</v>
          </cell>
          <cell r="E125">
            <v>2</v>
          </cell>
        </row>
        <row r="126">
          <cell r="B126" t="str">
            <v>33183</v>
          </cell>
          <cell r="C126" t="str">
            <v>Loon Lake</v>
          </cell>
          <cell r="D126">
            <v>0</v>
          </cell>
          <cell r="E126">
            <v>1</v>
          </cell>
        </row>
        <row r="127">
          <cell r="B127" t="str">
            <v>28144</v>
          </cell>
          <cell r="C127" t="str">
            <v>Lopez Island</v>
          </cell>
          <cell r="D127">
            <v>0</v>
          </cell>
          <cell r="E127">
            <v>1</v>
          </cell>
        </row>
        <row r="128">
          <cell r="B128" t="str">
            <v>20406</v>
          </cell>
          <cell r="C128" t="str">
            <v>Lyle</v>
          </cell>
          <cell r="D128">
            <v>1</v>
          </cell>
          <cell r="E128">
            <v>2</v>
          </cell>
        </row>
        <row r="129">
          <cell r="B129" t="str">
            <v>37504</v>
          </cell>
          <cell r="C129" t="str">
            <v>Lynden</v>
          </cell>
          <cell r="D129">
            <v>1</v>
          </cell>
          <cell r="E129">
            <v>2</v>
          </cell>
        </row>
        <row r="130">
          <cell r="B130" t="str">
            <v>39120</v>
          </cell>
          <cell r="C130" t="str">
            <v>Mabton</v>
          </cell>
          <cell r="D130">
            <v>1</v>
          </cell>
          <cell r="E130">
            <v>2</v>
          </cell>
        </row>
        <row r="131">
          <cell r="B131" t="str">
            <v>09207</v>
          </cell>
          <cell r="C131" t="str">
            <v>Mansfield</v>
          </cell>
          <cell r="D131">
            <v>1</v>
          </cell>
          <cell r="E131">
            <v>2</v>
          </cell>
        </row>
        <row r="132">
          <cell r="B132" t="str">
            <v>04019</v>
          </cell>
          <cell r="C132" t="str">
            <v>Manson</v>
          </cell>
          <cell r="D132">
            <v>0</v>
          </cell>
          <cell r="E132">
            <v>1</v>
          </cell>
        </row>
        <row r="133">
          <cell r="B133" t="str">
            <v>23311</v>
          </cell>
          <cell r="C133" t="str">
            <v>Mary M. Knight</v>
          </cell>
          <cell r="D133">
            <v>1</v>
          </cell>
          <cell r="E133">
            <v>2</v>
          </cell>
        </row>
        <row r="134">
          <cell r="B134" t="str">
            <v>33207</v>
          </cell>
          <cell r="C134" t="str">
            <v>Mary Walker</v>
          </cell>
          <cell r="D134">
            <v>1</v>
          </cell>
          <cell r="E134">
            <v>2</v>
          </cell>
        </row>
        <row r="135">
          <cell r="B135" t="str">
            <v>31025</v>
          </cell>
          <cell r="C135" t="str">
            <v>Marysville</v>
          </cell>
          <cell r="D135">
            <v>1</v>
          </cell>
          <cell r="E135">
            <v>2</v>
          </cell>
        </row>
        <row r="136">
          <cell r="B136" t="str">
            <v>14065</v>
          </cell>
          <cell r="C136" t="str">
            <v>McCleary</v>
          </cell>
          <cell r="D136">
            <v>1</v>
          </cell>
          <cell r="E136">
            <v>2</v>
          </cell>
        </row>
        <row r="137">
          <cell r="B137" t="str">
            <v>32354</v>
          </cell>
          <cell r="C137" t="str">
            <v>Mead</v>
          </cell>
          <cell r="D137">
            <v>1</v>
          </cell>
          <cell r="E137">
            <v>2</v>
          </cell>
        </row>
        <row r="138">
          <cell r="B138" t="str">
            <v>32326</v>
          </cell>
          <cell r="C138" t="str">
            <v>Medical Lake</v>
          </cell>
          <cell r="D138">
            <v>1</v>
          </cell>
          <cell r="E138">
            <v>2</v>
          </cell>
        </row>
        <row r="139">
          <cell r="B139" t="str">
            <v>17400</v>
          </cell>
          <cell r="C139" t="str">
            <v>Mercer Island</v>
          </cell>
          <cell r="D139">
            <v>0</v>
          </cell>
          <cell r="E139">
            <v>1</v>
          </cell>
        </row>
        <row r="140">
          <cell r="B140" t="str">
            <v>37505</v>
          </cell>
          <cell r="C140" t="str">
            <v>Meridian</v>
          </cell>
          <cell r="D140">
            <v>1</v>
          </cell>
          <cell r="E140">
            <v>2</v>
          </cell>
        </row>
        <row r="141">
          <cell r="B141" t="str">
            <v>24350</v>
          </cell>
          <cell r="C141" t="str">
            <v>Methow Valley</v>
          </cell>
          <cell r="D141">
            <v>0</v>
          </cell>
          <cell r="E141">
            <v>1</v>
          </cell>
        </row>
        <row r="142">
          <cell r="B142" t="str">
            <v>30031</v>
          </cell>
          <cell r="C142" t="str">
            <v>Mill A</v>
          </cell>
          <cell r="D142">
            <v>1</v>
          </cell>
          <cell r="E142">
            <v>2</v>
          </cell>
        </row>
        <row r="143">
          <cell r="B143" t="str">
            <v>31103</v>
          </cell>
          <cell r="C143" t="str">
            <v>Monroe</v>
          </cell>
          <cell r="D143">
            <v>1</v>
          </cell>
          <cell r="E143">
            <v>2</v>
          </cell>
        </row>
        <row r="144">
          <cell r="B144" t="str">
            <v>14066</v>
          </cell>
          <cell r="C144" t="str">
            <v>Montesano</v>
          </cell>
          <cell r="D144">
            <v>1</v>
          </cell>
          <cell r="E144">
            <v>2</v>
          </cell>
        </row>
        <row r="145">
          <cell r="B145" t="str">
            <v>21214</v>
          </cell>
          <cell r="C145" t="str">
            <v>Morton</v>
          </cell>
          <cell r="D145">
            <v>1</v>
          </cell>
          <cell r="E145">
            <v>2</v>
          </cell>
        </row>
        <row r="146">
          <cell r="B146" t="str">
            <v>13161</v>
          </cell>
          <cell r="C146" t="str">
            <v>Moses Lake</v>
          </cell>
          <cell r="D146">
            <v>1</v>
          </cell>
          <cell r="E146">
            <v>2</v>
          </cell>
        </row>
        <row r="147">
          <cell r="B147" t="str">
            <v>21206</v>
          </cell>
          <cell r="C147" t="str">
            <v>Mossyrock</v>
          </cell>
          <cell r="D147">
            <v>1</v>
          </cell>
          <cell r="E147">
            <v>2</v>
          </cell>
        </row>
        <row r="148">
          <cell r="B148" t="str">
            <v>39209</v>
          </cell>
          <cell r="C148" t="str">
            <v>Mount Adams</v>
          </cell>
          <cell r="D148">
            <v>1</v>
          </cell>
          <cell r="E148">
            <v>2</v>
          </cell>
        </row>
        <row r="149">
          <cell r="B149" t="str">
            <v>37507</v>
          </cell>
          <cell r="C149" t="str">
            <v>Mount Baker</v>
          </cell>
          <cell r="D149">
            <v>1</v>
          </cell>
          <cell r="E149">
            <v>2</v>
          </cell>
        </row>
        <row r="150">
          <cell r="B150" t="str">
            <v>30029</v>
          </cell>
          <cell r="C150" t="str">
            <v>Mount Pleasant</v>
          </cell>
          <cell r="D150">
            <v>1</v>
          </cell>
          <cell r="E150">
            <v>2</v>
          </cell>
        </row>
        <row r="151">
          <cell r="B151" t="str">
            <v>29320</v>
          </cell>
          <cell r="C151" t="str">
            <v>Mount Vernon</v>
          </cell>
          <cell r="D151">
            <v>1</v>
          </cell>
          <cell r="E151">
            <v>2</v>
          </cell>
        </row>
        <row r="152">
          <cell r="B152" t="str">
            <v>31006</v>
          </cell>
          <cell r="C152" t="str">
            <v>Mukilteo</v>
          </cell>
          <cell r="D152">
            <v>0</v>
          </cell>
          <cell r="E152">
            <v>1</v>
          </cell>
        </row>
        <row r="153">
          <cell r="B153" t="str">
            <v>39003</v>
          </cell>
          <cell r="C153" t="str">
            <v>Naches Valley</v>
          </cell>
          <cell r="D153">
            <v>1</v>
          </cell>
          <cell r="E153">
            <v>2</v>
          </cell>
        </row>
        <row r="154">
          <cell r="B154" t="str">
            <v>21014</v>
          </cell>
          <cell r="C154" t="str">
            <v>Napavine</v>
          </cell>
          <cell r="D154">
            <v>1</v>
          </cell>
          <cell r="E154">
            <v>2</v>
          </cell>
        </row>
        <row r="155">
          <cell r="B155" t="str">
            <v>25155</v>
          </cell>
          <cell r="C155" t="str">
            <v>Naselle-Grays River</v>
          </cell>
          <cell r="D155">
            <v>1</v>
          </cell>
          <cell r="E155">
            <v>2</v>
          </cell>
        </row>
        <row r="156">
          <cell r="B156" t="str">
            <v>24014</v>
          </cell>
          <cell r="C156" t="str">
            <v>Nespelem</v>
          </cell>
          <cell r="D156">
            <v>1</v>
          </cell>
          <cell r="E156">
            <v>2</v>
          </cell>
        </row>
        <row r="157">
          <cell r="B157" t="str">
            <v>26056</v>
          </cell>
          <cell r="C157" t="str">
            <v>Newport</v>
          </cell>
          <cell r="D157">
            <v>1</v>
          </cell>
          <cell r="E157">
            <v>2</v>
          </cell>
        </row>
        <row r="158">
          <cell r="B158" t="str">
            <v>32325</v>
          </cell>
          <cell r="C158" t="str">
            <v>Nine Mile Falls</v>
          </cell>
          <cell r="D158">
            <v>1</v>
          </cell>
          <cell r="E158">
            <v>2</v>
          </cell>
        </row>
        <row r="159">
          <cell r="B159" t="str">
            <v>37506</v>
          </cell>
          <cell r="C159" t="str">
            <v>Nooksack Valley</v>
          </cell>
          <cell r="D159">
            <v>1</v>
          </cell>
          <cell r="E159">
            <v>2</v>
          </cell>
        </row>
        <row r="160">
          <cell r="B160" t="str">
            <v>14064</v>
          </cell>
          <cell r="C160" t="str">
            <v>North Beach</v>
          </cell>
          <cell r="D160">
            <v>0</v>
          </cell>
          <cell r="E160">
            <v>1</v>
          </cell>
        </row>
        <row r="161">
          <cell r="B161" t="str">
            <v>11051</v>
          </cell>
          <cell r="C161" t="str">
            <v>North Franklin</v>
          </cell>
          <cell r="D161">
            <v>1</v>
          </cell>
          <cell r="E161">
            <v>2</v>
          </cell>
        </row>
        <row r="162">
          <cell r="B162" t="str">
            <v>18400</v>
          </cell>
          <cell r="C162" t="str">
            <v>North Kitsap</v>
          </cell>
          <cell r="D162">
            <v>0</v>
          </cell>
          <cell r="E162">
            <v>1</v>
          </cell>
        </row>
        <row r="163">
          <cell r="B163" t="str">
            <v>23403</v>
          </cell>
          <cell r="C163" t="str">
            <v>North Mason</v>
          </cell>
          <cell r="D163">
            <v>1</v>
          </cell>
          <cell r="E163">
            <v>2</v>
          </cell>
        </row>
        <row r="164">
          <cell r="B164" t="str">
            <v>25200</v>
          </cell>
          <cell r="C164" t="str">
            <v>North River</v>
          </cell>
          <cell r="D164">
            <v>1</v>
          </cell>
          <cell r="E164">
            <v>2</v>
          </cell>
        </row>
        <row r="165">
          <cell r="B165" t="str">
            <v>34003</v>
          </cell>
          <cell r="C165" t="str">
            <v>North Thurston</v>
          </cell>
          <cell r="D165">
            <v>1</v>
          </cell>
          <cell r="E165">
            <v>2</v>
          </cell>
        </row>
        <row r="166">
          <cell r="B166" t="str">
            <v>33211</v>
          </cell>
          <cell r="C166" t="str">
            <v>Northport</v>
          </cell>
          <cell r="D166">
            <v>1</v>
          </cell>
          <cell r="E166">
            <v>2</v>
          </cell>
        </row>
        <row r="167">
          <cell r="B167" t="str">
            <v>17417</v>
          </cell>
          <cell r="C167" t="str">
            <v>Northshore</v>
          </cell>
          <cell r="D167">
            <v>0</v>
          </cell>
          <cell r="E167">
            <v>1</v>
          </cell>
        </row>
        <row r="168">
          <cell r="B168" t="str">
            <v>15201</v>
          </cell>
          <cell r="C168" t="str">
            <v>Oak Harbor</v>
          </cell>
          <cell r="D168">
            <v>1</v>
          </cell>
          <cell r="E168">
            <v>2</v>
          </cell>
        </row>
        <row r="169">
          <cell r="B169" t="str">
            <v>38324</v>
          </cell>
          <cell r="C169" t="str">
            <v>Oakesdale</v>
          </cell>
          <cell r="D169">
            <v>1</v>
          </cell>
          <cell r="E169">
            <v>2</v>
          </cell>
        </row>
        <row r="170">
          <cell r="B170" t="str">
            <v>14400</v>
          </cell>
          <cell r="C170" t="str">
            <v>Oakville</v>
          </cell>
          <cell r="D170">
            <v>1</v>
          </cell>
          <cell r="E170">
            <v>2</v>
          </cell>
        </row>
        <row r="171">
          <cell r="B171" t="str">
            <v>25101</v>
          </cell>
          <cell r="C171" t="str">
            <v>Ocean Beach</v>
          </cell>
          <cell r="D171">
            <v>0</v>
          </cell>
          <cell r="E171">
            <v>1</v>
          </cell>
        </row>
        <row r="172">
          <cell r="B172" t="str">
            <v>14172</v>
          </cell>
          <cell r="C172" t="str">
            <v>Ocosta</v>
          </cell>
          <cell r="D172">
            <v>0</v>
          </cell>
          <cell r="E172">
            <v>1</v>
          </cell>
        </row>
        <row r="173">
          <cell r="B173" t="str">
            <v>22105</v>
          </cell>
          <cell r="C173" t="str">
            <v>Odessa</v>
          </cell>
          <cell r="D173">
            <v>1</v>
          </cell>
          <cell r="E173">
            <v>2</v>
          </cell>
        </row>
        <row r="174">
          <cell r="B174" t="str">
            <v>24105</v>
          </cell>
          <cell r="C174" t="str">
            <v>Okanogan</v>
          </cell>
          <cell r="D174">
            <v>1</v>
          </cell>
          <cell r="E174">
            <v>2</v>
          </cell>
        </row>
        <row r="175">
          <cell r="B175" t="str">
            <v>34111</v>
          </cell>
          <cell r="C175" t="str">
            <v>Olympia</v>
          </cell>
          <cell r="D175">
            <v>0</v>
          </cell>
          <cell r="E175">
            <v>1</v>
          </cell>
        </row>
        <row r="176">
          <cell r="B176" t="str">
            <v>24019</v>
          </cell>
          <cell r="C176" t="str">
            <v>Omak</v>
          </cell>
          <cell r="D176">
            <v>1</v>
          </cell>
          <cell r="E176">
            <v>2</v>
          </cell>
        </row>
        <row r="177">
          <cell r="B177" t="str">
            <v>21300</v>
          </cell>
          <cell r="C177" t="str">
            <v>Onalaska</v>
          </cell>
          <cell r="D177">
            <v>1</v>
          </cell>
          <cell r="E177">
            <v>2</v>
          </cell>
        </row>
        <row r="178">
          <cell r="B178" t="str">
            <v>33030</v>
          </cell>
          <cell r="C178" t="str">
            <v>Onion Creek</v>
          </cell>
          <cell r="D178">
            <v>1</v>
          </cell>
          <cell r="E178">
            <v>2</v>
          </cell>
        </row>
        <row r="179">
          <cell r="B179" t="str">
            <v>28137</v>
          </cell>
          <cell r="C179" t="str">
            <v>Orcas Island</v>
          </cell>
          <cell r="D179">
            <v>0</v>
          </cell>
          <cell r="E179">
            <v>1</v>
          </cell>
        </row>
        <row r="180">
          <cell r="B180" t="str">
            <v>32123</v>
          </cell>
          <cell r="C180" t="str">
            <v>Orchard Prairie</v>
          </cell>
          <cell r="D180">
            <v>1</v>
          </cell>
          <cell r="E180">
            <v>2</v>
          </cell>
        </row>
        <row r="181">
          <cell r="B181" t="str">
            <v>10065</v>
          </cell>
          <cell r="C181" t="str">
            <v>Orient</v>
          </cell>
          <cell r="D181">
            <v>1</v>
          </cell>
          <cell r="E181">
            <v>2</v>
          </cell>
        </row>
        <row r="182">
          <cell r="B182" t="str">
            <v>09013</v>
          </cell>
          <cell r="C182" t="str">
            <v>Orondo</v>
          </cell>
          <cell r="D182">
            <v>1</v>
          </cell>
          <cell r="E182">
            <v>2</v>
          </cell>
        </row>
        <row r="183">
          <cell r="B183" t="str">
            <v>24410</v>
          </cell>
          <cell r="C183" t="str">
            <v>Oroville</v>
          </cell>
          <cell r="D183">
            <v>0</v>
          </cell>
          <cell r="E183">
            <v>1</v>
          </cell>
        </row>
        <row r="184">
          <cell r="B184" t="str">
            <v>27344</v>
          </cell>
          <cell r="C184" t="str">
            <v>Orting</v>
          </cell>
          <cell r="D184">
            <v>1</v>
          </cell>
          <cell r="E184">
            <v>2</v>
          </cell>
        </row>
        <row r="185">
          <cell r="B185" t="str">
            <v>01147</v>
          </cell>
          <cell r="C185" t="str">
            <v>Othello</v>
          </cell>
          <cell r="D185">
            <v>1</v>
          </cell>
          <cell r="E185">
            <v>2</v>
          </cell>
        </row>
        <row r="186">
          <cell r="B186" t="str">
            <v>09102</v>
          </cell>
          <cell r="C186" t="str">
            <v>Palisades</v>
          </cell>
          <cell r="D186">
            <v>1</v>
          </cell>
          <cell r="E186">
            <v>2</v>
          </cell>
        </row>
        <row r="187">
          <cell r="B187" t="str">
            <v>38301</v>
          </cell>
          <cell r="C187" t="str">
            <v>Palouse</v>
          </cell>
          <cell r="D187">
            <v>1</v>
          </cell>
          <cell r="E187">
            <v>2</v>
          </cell>
        </row>
        <row r="188">
          <cell r="B188" t="str">
            <v>11001</v>
          </cell>
          <cell r="C188" t="str">
            <v>Pasco</v>
          </cell>
          <cell r="D188">
            <v>1</v>
          </cell>
          <cell r="E188">
            <v>2</v>
          </cell>
        </row>
        <row r="189">
          <cell r="B189" t="str">
            <v>24122</v>
          </cell>
          <cell r="C189" t="str">
            <v>Pateros</v>
          </cell>
          <cell r="D189">
            <v>1</v>
          </cell>
          <cell r="E189">
            <v>2</v>
          </cell>
        </row>
        <row r="190">
          <cell r="B190" t="str">
            <v>03050</v>
          </cell>
          <cell r="C190" t="str">
            <v>Paterson</v>
          </cell>
          <cell r="D190">
            <v>0</v>
          </cell>
          <cell r="E190">
            <v>1</v>
          </cell>
        </row>
        <row r="191">
          <cell r="B191" t="str">
            <v>21301</v>
          </cell>
          <cell r="C191" t="str">
            <v>Pe Ell</v>
          </cell>
          <cell r="D191">
            <v>1</v>
          </cell>
          <cell r="E191">
            <v>2</v>
          </cell>
        </row>
        <row r="192">
          <cell r="B192" t="str">
            <v>27401</v>
          </cell>
          <cell r="C192" t="str">
            <v>Peninsula</v>
          </cell>
          <cell r="D192">
            <v>0</v>
          </cell>
          <cell r="E192">
            <v>1</v>
          </cell>
        </row>
        <row r="193">
          <cell r="B193" t="str">
            <v>23402</v>
          </cell>
          <cell r="C193" t="str">
            <v>Pioneer</v>
          </cell>
          <cell r="D193">
            <v>0</v>
          </cell>
          <cell r="E193">
            <v>1</v>
          </cell>
        </row>
        <row r="194">
          <cell r="B194" t="str">
            <v>12110</v>
          </cell>
          <cell r="C194" t="str">
            <v>Pomeroy</v>
          </cell>
          <cell r="D194">
            <v>1</v>
          </cell>
          <cell r="E194">
            <v>2</v>
          </cell>
        </row>
        <row r="195">
          <cell r="B195" t="str">
            <v>05121</v>
          </cell>
          <cell r="C195" t="str">
            <v>Port Angeles</v>
          </cell>
          <cell r="D195">
            <v>1</v>
          </cell>
          <cell r="E195">
            <v>2</v>
          </cell>
        </row>
        <row r="196">
          <cell r="B196" t="str">
            <v>16050</v>
          </cell>
          <cell r="C196" t="str">
            <v>Port Townsend</v>
          </cell>
          <cell r="D196">
            <v>0</v>
          </cell>
          <cell r="E196">
            <v>1</v>
          </cell>
        </row>
        <row r="197">
          <cell r="B197" t="str">
            <v>36402</v>
          </cell>
          <cell r="C197" t="str">
            <v>Prescott</v>
          </cell>
          <cell r="D197">
            <v>1</v>
          </cell>
          <cell r="E197">
            <v>2</v>
          </cell>
        </row>
        <row r="198">
          <cell r="B198" t="str">
            <v>03116</v>
          </cell>
          <cell r="C198" t="str">
            <v>Prosser</v>
          </cell>
          <cell r="D198">
            <v>1</v>
          </cell>
          <cell r="E198">
            <v>2</v>
          </cell>
        </row>
        <row r="199">
          <cell r="B199" t="str">
            <v>38267</v>
          </cell>
          <cell r="C199" t="str">
            <v>Pullman</v>
          </cell>
          <cell r="D199">
            <v>1</v>
          </cell>
          <cell r="E199">
            <v>2</v>
          </cell>
        </row>
        <row r="200">
          <cell r="B200" t="str">
            <v>27003</v>
          </cell>
          <cell r="C200" t="str">
            <v>Puyallup</v>
          </cell>
          <cell r="D200">
            <v>1</v>
          </cell>
          <cell r="E200">
            <v>2</v>
          </cell>
        </row>
        <row r="201">
          <cell r="B201" t="str">
            <v>16020</v>
          </cell>
          <cell r="C201" t="str">
            <v>Queets-Clearwater</v>
          </cell>
          <cell r="D201">
            <v>1</v>
          </cell>
          <cell r="E201">
            <v>2</v>
          </cell>
        </row>
        <row r="202">
          <cell r="B202" t="str">
            <v>16048</v>
          </cell>
          <cell r="C202" t="str">
            <v>Quilcene</v>
          </cell>
          <cell r="D202">
            <v>0</v>
          </cell>
          <cell r="E202">
            <v>1</v>
          </cell>
        </row>
        <row r="203">
          <cell r="B203" t="str">
            <v>05402</v>
          </cell>
          <cell r="C203" t="str">
            <v>Quillayute Valley</v>
          </cell>
          <cell r="D203">
            <v>1</v>
          </cell>
          <cell r="E203">
            <v>2</v>
          </cell>
        </row>
        <row r="204">
          <cell r="B204" t="str">
            <v>14097</v>
          </cell>
          <cell r="C204" t="str">
            <v>Quinault</v>
          </cell>
          <cell r="D204">
            <v>1</v>
          </cell>
          <cell r="E204">
            <v>2</v>
          </cell>
        </row>
        <row r="205">
          <cell r="B205" t="str">
            <v>13144</v>
          </cell>
          <cell r="C205" t="str">
            <v>Quincy</v>
          </cell>
          <cell r="D205">
            <v>1</v>
          </cell>
          <cell r="E205">
            <v>2</v>
          </cell>
        </row>
        <row r="206">
          <cell r="B206" t="str">
            <v>34307</v>
          </cell>
          <cell r="C206" t="str">
            <v>Rainier</v>
          </cell>
          <cell r="D206">
            <v>1</v>
          </cell>
          <cell r="E206">
            <v>2</v>
          </cell>
        </row>
        <row r="207">
          <cell r="B207" t="str">
            <v>25116</v>
          </cell>
          <cell r="C207" t="str">
            <v>Raymond</v>
          </cell>
          <cell r="D207">
            <v>1</v>
          </cell>
          <cell r="E207">
            <v>2</v>
          </cell>
        </row>
        <row r="208">
          <cell r="B208" t="str">
            <v>22009</v>
          </cell>
          <cell r="C208" t="str">
            <v>Reardan</v>
          </cell>
          <cell r="D208">
            <v>1</v>
          </cell>
          <cell r="E208">
            <v>2</v>
          </cell>
        </row>
        <row r="209">
          <cell r="B209" t="str">
            <v>17403</v>
          </cell>
          <cell r="C209" t="str">
            <v>Renton</v>
          </cell>
          <cell r="D209">
            <v>0</v>
          </cell>
          <cell r="E209">
            <v>1</v>
          </cell>
        </row>
        <row r="210">
          <cell r="B210" t="str">
            <v>10309</v>
          </cell>
          <cell r="C210" t="str">
            <v>Republic</v>
          </cell>
          <cell r="D210">
            <v>1</v>
          </cell>
          <cell r="E210">
            <v>2</v>
          </cell>
        </row>
        <row r="211">
          <cell r="B211" t="str">
            <v>03400</v>
          </cell>
          <cell r="C211" t="str">
            <v>Richland</v>
          </cell>
          <cell r="D211">
            <v>1</v>
          </cell>
          <cell r="E211">
            <v>2</v>
          </cell>
        </row>
        <row r="212">
          <cell r="B212" t="str">
            <v>06122</v>
          </cell>
          <cell r="C212" t="str">
            <v>Ridgefield</v>
          </cell>
          <cell r="D212">
            <v>0</v>
          </cell>
          <cell r="E212">
            <v>1</v>
          </cell>
        </row>
        <row r="213">
          <cell r="B213" t="str">
            <v>01160</v>
          </cell>
          <cell r="C213" t="str">
            <v>Ritzville</v>
          </cell>
          <cell r="D213">
            <v>1</v>
          </cell>
          <cell r="E213">
            <v>2</v>
          </cell>
        </row>
        <row r="214">
          <cell r="B214" t="str">
            <v>32416</v>
          </cell>
          <cell r="C214" t="str">
            <v>Riverside</v>
          </cell>
          <cell r="D214">
            <v>1</v>
          </cell>
          <cell r="E214">
            <v>2</v>
          </cell>
        </row>
        <row r="215">
          <cell r="B215" t="str">
            <v>17407</v>
          </cell>
          <cell r="C215" t="str">
            <v>Riverview</v>
          </cell>
          <cell r="D215">
            <v>0</v>
          </cell>
          <cell r="E215">
            <v>1</v>
          </cell>
        </row>
        <row r="216">
          <cell r="B216" t="str">
            <v>34401</v>
          </cell>
          <cell r="C216" t="str">
            <v>Rochester</v>
          </cell>
          <cell r="D216">
            <v>1</v>
          </cell>
          <cell r="E216">
            <v>2</v>
          </cell>
        </row>
        <row r="217">
          <cell r="B217" t="str">
            <v>20403</v>
          </cell>
          <cell r="C217" t="str">
            <v>Roosevelt</v>
          </cell>
          <cell r="D217">
            <v>1</v>
          </cell>
          <cell r="E217">
            <v>2</v>
          </cell>
        </row>
        <row r="218">
          <cell r="B218" t="str">
            <v>38320</v>
          </cell>
          <cell r="C218" t="str">
            <v>Rosalia</v>
          </cell>
          <cell r="D218">
            <v>1</v>
          </cell>
          <cell r="E218">
            <v>2</v>
          </cell>
        </row>
        <row r="219">
          <cell r="B219" t="str">
            <v>13160</v>
          </cell>
          <cell r="C219" t="str">
            <v>Royal</v>
          </cell>
          <cell r="D219">
            <v>1</v>
          </cell>
          <cell r="E219">
            <v>2</v>
          </cell>
        </row>
        <row r="220">
          <cell r="B220" t="str">
            <v>28149</v>
          </cell>
          <cell r="C220" t="str">
            <v>San Juan Island</v>
          </cell>
          <cell r="D220">
            <v>0</v>
          </cell>
          <cell r="E220">
            <v>1</v>
          </cell>
        </row>
        <row r="221">
          <cell r="B221" t="str">
            <v>14104</v>
          </cell>
          <cell r="C221" t="str">
            <v>Satsop</v>
          </cell>
          <cell r="D221">
            <v>1</v>
          </cell>
          <cell r="E221">
            <v>2</v>
          </cell>
        </row>
        <row r="222">
          <cell r="B222" t="str">
            <v>17001</v>
          </cell>
          <cell r="C222" t="str">
            <v>Seattle</v>
          </cell>
          <cell r="D222">
            <v>0</v>
          </cell>
          <cell r="E222">
            <v>1</v>
          </cell>
        </row>
        <row r="223">
          <cell r="B223" t="str">
            <v>29101</v>
          </cell>
          <cell r="C223" t="str">
            <v>Sedro-Woolley</v>
          </cell>
          <cell r="D223">
            <v>1</v>
          </cell>
          <cell r="E223">
            <v>2</v>
          </cell>
        </row>
        <row r="224">
          <cell r="B224" t="str">
            <v>39119</v>
          </cell>
          <cell r="C224" t="str">
            <v>Selah</v>
          </cell>
          <cell r="D224">
            <v>1</v>
          </cell>
          <cell r="E224">
            <v>2</v>
          </cell>
        </row>
        <row r="225">
          <cell r="B225" t="str">
            <v>26070</v>
          </cell>
          <cell r="C225" t="str">
            <v>Selkirk</v>
          </cell>
          <cell r="D225">
            <v>1</v>
          </cell>
          <cell r="E225">
            <v>2</v>
          </cell>
        </row>
        <row r="226">
          <cell r="B226" t="str">
            <v>05323</v>
          </cell>
          <cell r="C226" t="str">
            <v>Sequim</v>
          </cell>
          <cell r="D226">
            <v>0</v>
          </cell>
          <cell r="E226">
            <v>1</v>
          </cell>
        </row>
        <row r="227">
          <cell r="B227" t="str">
            <v>28010</v>
          </cell>
          <cell r="C227" t="str">
            <v>Shaw Island</v>
          </cell>
          <cell r="D227">
            <v>0</v>
          </cell>
          <cell r="E227">
            <v>1</v>
          </cell>
        </row>
        <row r="228">
          <cell r="B228" t="str">
            <v>23309</v>
          </cell>
          <cell r="C228" t="str">
            <v>Shelton</v>
          </cell>
          <cell r="D228">
            <v>1</v>
          </cell>
          <cell r="E228">
            <v>2</v>
          </cell>
        </row>
        <row r="229">
          <cell r="B229" t="str">
            <v>17412</v>
          </cell>
          <cell r="C229" t="str">
            <v>Shoreline</v>
          </cell>
          <cell r="D229">
            <v>0</v>
          </cell>
          <cell r="E229">
            <v>1</v>
          </cell>
        </row>
        <row r="230">
          <cell r="B230" t="str">
            <v>30002</v>
          </cell>
          <cell r="C230" t="str">
            <v>Skamania</v>
          </cell>
          <cell r="D230">
            <v>0</v>
          </cell>
          <cell r="E230">
            <v>1</v>
          </cell>
        </row>
        <row r="231">
          <cell r="B231" t="str">
            <v>17404</v>
          </cell>
          <cell r="C231" t="str">
            <v>Skykomish</v>
          </cell>
          <cell r="D231">
            <v>0</v>
          </cell>
          <cell r="E231">
            <v>1</v>
          </cell>
        </row>
        <row r="232">
          <cell r="B232" t="str">
            <v>31201</v>
          </cell>
          <cell r="C232" t="str">
            <v>Snohomish</v>
          </cell>
          <cell r="D232">
            <v>1</v>
          </cell>
          <cell r="E232">
            <v>2</v>
          </cell>
        </row>
        <row r="233">
          <cell r="B233" t="str">
            <v>17410</v>
          </cell>
          <cell r="C233" t="str">
            <v>Snoqualmie Valley</v>
          </cell>
          <cell r="D233">
            <v>0</v>
          </cell>
          <cell r="E233">
            <v>1</v>
          </cell>
        </row>
        <row r="234">
          <cell r="B234" t="str">
            <v>13156</v>
          </cell>
          <cell r="C234" t="str">
            <v>Soap Lake</v>
          </cell>
          <cell r="D234">
            <v>1</v>
          </cell>
          <cell r="E234">
            <v>2</v>
          </cell>
        </row>
        <row r="235">
          <cell r="B235" t="str">
            <v>25118</v>
          </cell>
          <cell r="C235" t="str">
            <v>South Bend</v>
          </cell>
          <cell r="D235">
            <v>1</v>
          </cell>
          <cell r="E235">
            <v>2</v>
          </cell>
        </row>
        <row r="236">
          <cell r="B236" t="str">
            <v>18402</v>
          </cell>
          <cell r="C236" t="str">
            <v>South Kitsap</v>
          </cell>
          <cell r="D236">
            <v>1</v>
          </cell>
          <cell r="E236">
            <v>2</v>
          </cell>
        </row>
        <row r="237">
          <cell r="B237" t="str">
            <v>15206</v>
          </cell>
          <cell r="C237" t="str">
            <v>South Whidbey</v>
          </cell>
          <cell r="D237">
            <v>0</v>
          </cell>
          <cell r="E237">
            <v>1</v>
          </cell>
        </row>
        <row r="238">
          <cell r="B238" t="str">
            <v>23042</v>
          </cell>
          <cell r="C238" t="str">
            <v>Southside</v>
          </cell>
          <cell r="D238">
            <v>1</v>
          </cell>
          <cell r="E238">
            <v>2</v>
          </cell>
        </row>
        <row r="239">
          <cell r="B239" t="str">
            <v>32081</v>
          </cell>
          <cell r="C239" t="str">
            <v>Spokane</v>
          </cell>
          <cell r="D239">
            <v>1</v>
          </cell>
          <cell r="E239">
            <v>2</v>
          </cell>
        </row>
        <row r="240">
          <cell r="B240" t="str">
            <v>22008</v>
          </cell>
          <cell r="C240" t="str">
            <v>Sprague</v>
          </cell>
          <cell r="D240">
            <v>1</v>
          </cell>
          <cell r="E240">
            <v>2</v>
          </cell>
        </row>
        <row r="241">
          <cell r="B241" t="str">
            <v>38322</v>
          </cell>
          <cell r="C241" t="str">
            <v>St. John</v>
          </cell>
          <cell r="D241">
            <v>1</v>
          </cell>
          <cell r="E241">
            <v>2</v>
          </cell>
        </row>
        <row r="242">
          <cell r="B242" t="str">
            <v>31401</v>
          </cell>
          <cell r="C242" t="str">
            <v>Stanwood-Camano</v>
          </cell>
          <cell r="D242">
            <v>0</v>
          </cell>
          <cell r="E242">
            <v>1</v>
          </cell>
        </row>
        <row r="243">
          <cell r="B243" t="str">
            <v>11054</v>
          </cell>
          <cell r="C243" t="str">
            <v>Star</v>
          </cell>
          <cell r="D243">
            <v>1</v>
          </cell>
          <cell r="E243">
            <v>2</v>
          </cell>
        </row>
        <row r="244">
          <cell r="B244" t="str">
            <v>07035</v>
          </cell>
          <cell r="C244" t="str">
            <v>Starbuck</v>
          </cell>
          <cell r="D244">
            <v>1</v>
          </cell>
          <cell r="E244">
            <v>2</v>
          </cell>
        </row>
        <row r="245">
          <cell r="B245" t="str">
            <v>04069</v>
          </cell>
          <cell r="C245" t="str">
            <v>Stehekin</v>
          </cell>
          <cell r="D245">
            <v>1</v>
          </cell>
          <cell r="E245">
            <v>2</v>
          </cell>
        </row>
        <row r="246">
          <cell r="B246" t="str">
            <v>27001</v>
          </cell>
          <cell r="C246" t="str">
            <v>Steilacoom Historical</v>
          </cell>
          <cell r="D246">
            <v>1</v>
          </cell>
          <cell r="E246">
            <v>2</v>
          </cell>
        </row>
        <row r="247">
          <cell r="B247" t="str">
            <v>38304</v>
          </cell>
          <cell r="C247" t="str">
            <v>Steptoe</v>
          </cell>
          <cell r="D247">
            <v>1</v>
          </cell>
          <cell r="E247">
            <v>2</v>
          </cell>
        </row>
        <row r="248">
          <cell r="B248" t="str">
            <v>30303</v>
          </cell>
          <cell r="C248" t="str">
            <v>Stevenson-Carson</v>
          </cell>
          <cell r="D248">
            <v>1</v>
          </cell>
          <cell r="E248">
            <v>2</v>
          </cell>
        </row>
        <row r="249">
          <cell r="B249" t="str">
            <v>31311</v>
          </cell>
          <cell r="C249" t="str">
            <v>Sultan</v>
          </cell>
          <cell r="D249">
            <v>1</v>
          </cell>
          <cell r="E249">
            <v>2</v>
          </cell>
        </row>
        <row r="250">
          <cell r="B250" t="str">
            <v>33202</v>
          </cell>
          <cell r="C250" t="str">
            <v>Summit Valley</v>
          </cell>
          <cell r="D250">
            <v>1</v>
          </cell>
          <cell r="E250">
            <v>2</v>
          </cell>
        </row>
        <row r="251">
          <cell r="B251" t="str">
            <v>27320</v>
          </cell>
          <cell r="C251" t="str">
            <v>Sumner</v>
          </cell>
          <cell r="D251">
            <v>1</v>
          </cell>
          <cell r="E251">
            <v>2</v>
          </cell>
        </row>
        <row r="252">
          <cell r="B252" t="str">
            <v>39201</v>
          </cell>
          <cell r="C252" t="str">
            <v>Sunnyside</v>
          </cell>
          <cell r="D252">
            <v>1</v>
          </cell>
          <cell r="E252">
            <v>2</v>
          </cell>
        </row>
        <row r="253">
          <cell r="B253" t="str">
            <v>27010</v>
          </cell>
          <cell r="C253" t="str">
            <v>Tacoma</v>
          </cell>
          <cell r="D253">
            <v>1</v>
          </cell>
          <cell r="E253">
            <v>2</v>
          </cell>
        </row>
        <row r="254">
          <cell r="B254" t="str">
            <v>14077</v>
          </cell>
          <cell r="C254" t="str">
            <v>Taholah</v>
          </cell>
          <cell r="D254">
            <v>1</v>
          </cell>
          <cell r="E254">
            <v>2</v>
          </cell>
        </row>
        <row r="255">
          <cell r="B255" t="str">
            <v>17409</v>
          </cell>
          <cell r="C255" t="str">
            <v>Tahoma</v>
          </cell>
          <cell r="D255">
            <v>1</v>
          </cell>
          <cell r="E255">
            <v>2</v>
          </cell>
        </row>
        <row r="256">
          <cell r="B256" t="str">
            <v>38265</v>
          </cell>
          <cell r="C256" t="str">
            <v>Tekoa</v>
          </cell>
          <cell r="D256">
            <v>1</v>
          </cell>
          <cell r="E256">
            <v>2</v>
          </cell>
        </row>
        <row r="257">
          <cell r="B257" t="str">
            <v>34402</v>
          </cell>
          <cell r="C257" t="str">
            <v>Tenino</v>
          </cell>
          <cell r="D257">
            <v>1</v>
          </cell>
          <cell r="E257">
            <v>2</v>
          </cell>
        </row>
        <row r="258">
          <cell r="B258" t="str">
            <v>19400</v>
          </cell>
          <cell r="C258" t="str">
            <v>Thorp</v>
          </cell>
          <cell r="D258">
            <v>1</v>
          </cell>
          <cell r="E258">
            <v>2</v>
          </cell>
        </row>
        <row r="259">
          <cell r="B259" t="str">
            <v>21237</v>
          </cell>
          <cell r="C259" t="str">
            <v>Toledo</v>
          </cell>
          <cell r="D259">
            <v>1</v>
          </cell>
          <cell r="E259">
            <v>2</v>
          </cell>
        </row>
        <row r="260">
          <cell r="B260" t="str">
            <v>24404</v>
          </cell>
          <cell r="C260" t="str">
            <v>Tonasket</v>
          </cell>
          <cell r="D260">
            <v>1</v>
          </cell>
          <cell r="E260">
            <v>2</v>
          </cell>
        </row>
        <row r="261">
          <cell r="B261" t="str">
            <v>39202</v>
          </cell>
          <cell r="C261" t="str">
            <v>Toppenish</v>
          </cell>
          <cell r="D261">
            <v>1</v>
          </cell>
          <cell r="E261">
            <v>2</v>
          </cell>
        </row>
        <row r="262">
          <cell r="B262" t="str">
            <v>36300</v>
          </cell>
          <cell r="C262" t="str">
            <v>Touchet</v>
          </cell>
          <cell r="D262">
            <v>1</v>
          </cell>
          <cell r="E262">
            <v>2</v>
          </cell>
        </row>
        <row r="263">
          <cell r="B263" t="str">
            <v>08130</v>
          </cell>
          <cell r="C263" t="str">
            <v>Toutle Lake</v>
          </cell>
          <cell r="D263">
            <v>1</v>
          </cell>
          <cell r="E263">
            <v>2</v>
          </cell>
        </row>
        <row r="264">
          <cell r="B264" t="str">
            <v>20400</v>
          </cell>
          <cell r="C264" t="str">
            <v>Trout Lake</v>
          </cell>
          <cell r="D264">
            <v>1</v>
          </cell>
          <cell r="E264">
            <v>2</v>
          </cell>
        </row>
        <row r="265">
          <cell r="B265" t="str">
            <v>17406</v>
          </cell>
          <cell r="C265" t="str">
            <v>Tukwila</v>
          </cell>
          <cell r="D265">
            <v>0</v>
          </cell>
          <cell r="E265">
            <v>1</v>
          </cell>
        </row>
        <row r="266">
          <cell r="B266" t="str">
            <v>34033</v>
          </cell>
          <cell r="C266" t="str">
            <v>Tumwater</v>
          </cell>
          <cell r="D266">
            <v>1</v>
          </cell>
          <cell r="E266">
            <v>2</v>
          </cell>
        </row>
        <row r="267">
          <cell r="B267" t="str">
            <v>39002</v>
          </cell>
          <cell r="C267" t="str">
            <v>Union Gap</v>
          </cell>
          <cell r="D267">
            <v>1</v>
          </cell>
          <cell r="E267">
            <v>2</v>
          </cell>
        </row>
        <row r="268">
          <cell r="B268" t="str">
            <v>27083</v>
          </cell>
          <cell r="C268" t="str">
            <v>University Place</v>
          </cell>
          <cell r="D268">
            <v>1</v>
          </cell>
          <cell r="E268">
            <v>2</v>
          </cell>
        </row>
        <row r="269">
          <cell r="B269" t="str">
            <v>21018</v>
          </cell>
          <cell r="C269" t="str">
            <v>Vader</v>
          </cell>
          <cell r="D269">
            <v>1</v>
          </cell>
          <cell r="E269">
            <v>2</v>
          </cell>
        </row>
        <row r="270">
          <cell r="B270" t="str">
            <v>33070</v>
          </cell>
          <cell r="C270" t="str">
            <v>Valley</v>
          </cell>
          <cell r="D270">
            <v>1</v>
          </cell>
          <cell r="E270">
            <v>2</v>
          </cell>
        </row>
        <row r="271">
          <cell r="B271" t="str">
            <v>06037</v>
          </cell>
          <cell r="C271" t="str">
            <v>Vancouver</v>
          </cell>
          <cell r="D271">
            <v>1</v>
          </cell>
          <cell r="E271">
            <v>2</v>
          </cell>
        </row>
        <row r="272">
          <cell r="B272" t="str">
            <v>17402</v>
          </cell>
          <cell r="C272" t="str">
            <v>Vashon Island</v>
          </cell>
          <cell r="D272">
            <v>0</v>
          </cell>
          <cell r="E272">
            <v>1</v>
          </cell>
        </row>
        <row r="273">
          <cell r="B273" t="str">
            <v>35200</v>
          </cell>
          <cell r="C273" t="str">
            <v>Wahkiakum</v>
          </cell>
          <cell r="D273">
            <v>1</v>
          </cell>
          <cell r="E273">
            <v>2</v>
          </cell>
        </row>
        <row r="274">
          <cell r="B274" t="str">
            <v>13073</v>
          </cell>
          <cell r="C274" t="str">
            <v>Wahluke</v>
          </cell>
          <cell r="D274">
            <v>1</v>
          </cell>
          <cell r="E274">
            <v>2</v>
          </cell>
        </row>
        <row r="275">
          <cell r="B275" t="str">
            <v>36401</v>
          </cell>
          <cell r="C275" t="str">
            <v>Waitsburg</v>
          </cell>
          <cell r="D275">
            <v>1</v>
          </cell>
          <cell r="E275">
            <v>2</v>
          </cell>
        </row>
        <row r="276">
          <cell r="B276" t="str">
            <v>36140</v>
          </cell>
          <cell r="C276" t="str">
            <v>Walla Walla</v>
          </cell>
          <cell r="D276">
            <v>1</v>
          </cell>
          <cell r="E276">
            <v>2</v>
          </cell>
        </row>
        <row r="277">
          <cell r="B277" t="str">
            <v>39207</v>
          </cell>
          <cell r="C277" t="str">
            <v>Wapato</v>
          </cell>
          <cell r="D277">
            <v>1</v>
          </cell>
          <cell r="E277">
            <v>2</v>
          </cell>
        </row>
        <row r="278">
          <cell r="B278" t="str">
            <v>13146</v>
          </cell>
          <cell r="C278" t="str">
            <v>Warden</v>
          </cell>
          <cell r="D278">
            <v>1</v>
          </cell>
          <cell r="E278">
            <v>2</v>
          </cell>
        </row>
        <row r="279">
          <cell r="B279" t="str">
            <v>06112</v>
          </cell>
          <cell r="C279" t="str">
            <v>Washougal</v>
          </cell>
          <cell r="D279">
            <v>1</v>
          </cell>
          <cell r="E279">
            <v>2</v>
          </cell>
        </row>
        <row r="280">
          <cell r="B280" t="str">
            <v>01109</v>
          </cell>
          <cell r="C280" t="str">
            <v>Washtucna</v>
          </cell>
          <cell r="D280">
            <v>1</v>
          </cell>
          <cell r="E280">
            <v>2</v>
          </cell>
        </row>
        <row r="281">
          <cell r="B281" t="str">
            <v>09209</v>
          </cell>
          <cell r="C281" t="str">
            <v>Waterville</v>
          </cell>
          <cell r="D281">
            <v>1</v>
          </cell>
          <cell r="E281">
            <v>2</v>
          </cell>
        </row>
        <row r="282">
          <cell r="B282" t="str">
            <v>33049</v>
          </cell>
          <cell r="C282" t="str">
            <v>Wellpinit</v>
          </cell>
          <cell r="D282">
            <v>1</v>
          </cell>
          <cell r="E282">
            <v>2</v>
          </cell>
        </row>
        <row r="283">
          <cell r="B283" t="str">
            <v>04246</v>
          </cell>
          <cell r="C283" t="str">
            <v>Wenatchee</v>
          </cell>
          <cell r="D283">
            <v>1</v>
          </cell>
          <cell r="E283">
            <v>2</v>
          </cell>
        </row>
        <row r="284">
          <cell r="B284" t="str">
            <v>32363</v>
          </cell>
          <cell r="C284" t="str">
            <v>West Valley (Spokane)</v>
          </cell>
          <cell r="D284">
            <v>1</v>
          </cell>
          <cell r="E284">
            <v>2</v>
          </cell>
        </row>
        <row r="285">
          <cell r="B285" t="str">
            <v>39208</v>
          </cell>
          <cell r="C285" t="str">
            <v>West Valley (Yakima)</v>
          </cell>
          <cell r="D285">
            <v>1</v>
          </cell>
          <cell r="E285">
            <v>2</v>
          </cell>
        </row>
        <row r="286">
          <cell r="B286" t="str">
            <v>21303</v>
          </cell>
          <cell r="C286" t="str">
            <v>White Pass</v>
          </cell>
          <cell r="D286">
            <v>1</v>
          </cell>
          <cell r="E286">
            <v>2</v>
          </cell>
        </row>
        <row r="287">
          <cell r="B287" t="str">
            <v>27416</v>
          </cell>
          <cell r="C287" t="str">
            <v>White River</v>
          </cell>
          <cell r="D287">
            <v>1</v>
          </cell>
          <cell r="E287">
            <v>2</v>
          </cell>
        </row>
        <row r="288">
          <cell r="B288" t="str">
            <v>20405</v>
          </cell>
          <cell r="C288" t="str">
            <v>White Salmon</v>
          </cell>
          <cell r="D288">
            <v>0</v>
          </cell>
          <cell r="E288">
            <v>1</v>
          </cell>
        </row>
        <row r="289">
          <cell r="B289" t="str">
            <v>22200</v>
          </cell>
          <cell r="C289" t="str">
            <v>Wilbur</v>
          </cell>
          <cell r="D289">
            <v>1</v>
          </cell>
          <cell r="E289">
            <v>2</v>
          </cell>
        </row>
        <row r="290">
          <cell r="B290" t="str">
            <v>25160</v>
          </cell>
          <cell r="C290" t="str">
            <v>Willapa Valley</v>
          </cell>
          <cell r="D290">
            <v>1</v>
          </cell>
          <cell r="E290">
            <v>2</v>
          </cell>
        </row>
        <row r="291">
          <cell r="B291" t="str">
            <v>13167</v>
          </cell>
          <cell r="C291" t="str">
            <v>Wilson Creek</v>
          </cell>
          <cell r="D291">
            <v>1</v>
          </cell>
          <cell r="E291">
            <v>2</v>
          </cell>
        </row>
        <row r="292">
          <cell r="B292" t="str">
            <v>21232</v>
          </cell>
          <cell r="C292" t="str">
            <v>Winlock</v>
          </cell>
          <cell r="D292">
            <v>1</v>
          </cell>
          <cell r="E292">
            <v>2</v>
          </cell>
        </row>
        <row r="293">
          <cell r="B293" t="str">
            <v>14117</v>
          </cell>
          <cell r="C293" t="str">
            <v>Wishkah Valley</v>
          </cell>
          <cell r="D293">
            <v>1</v>
          </cell>
          <cell r="E293">
            <v>2</v>
          </cell>
        </row>
        <row r="294">
          <cell r="B294" t="str">
            <v>20094</v>
          </cell>
          <cell r="C294" t="str">
            <v>Wishram</v>
          </cell>
          <cell r="D294">
            <v>1</v>
          </cell>
          <cell r="E294">
            <v>2</v>
          </cell>
        </row>
        <row r="295">
          <cell r="B295" t="str">
            <v>08404</v>
          </cell>
          <cell r="C295" t="str">
            <v>Woodland</v>
          </cell>
          <cell r="D295">
            <v>1</v>
          </cell>
          <cell r="E295">
            <v>2</v>
          </cell>
        </row>
        <row r="296">
          <cell r="B296" t="str">
            <v>39007</v>
          </cell>
          <cell r="C296" t="str">
            <v>Yakima</v>
          </cell>
          <cell r="D296">
            <v>1</v>
          </cell>
          <cell r="E296">
            <v>2</v>
          </cell>
        </row>
        <row r="297">
          <cell r="B297" t="str">
            <v>34002</v>
          </cell>
          <cell r="C297" t="str">
            <v>Yelm</v>
          </cell>
          <cell r="D297">
            <v>1</v>
          </cell>
          <cell r="E297">
            <v>2</v>
          </cell>
        </row>
        <row r="298">
          <cell r="B298" t="str">
            <v>39205</v>
          </cell>
          <cell r="C298" t="str">
            <v>Zillah</v>
          </cell>
          <cell r="D298">
            <v>1</v>
          </cell>
          <cell r="E298">
            <v>2</v>
          </cell>
        </row>
      </sheetData>
      <sheetData sheetId="1">
        <row r="2">
          <cell r="D2">
            <v>1</v>
          </cell>
          <cell r="E2">
            <v>2</v>
          </cell>
        </row>
        <row r="3">
          <cell r="D3">
            <v>2</v>
          </cell>
          <cell r="E3">
            <v>39</v>
          </cell>
        </row>
        <row r="4">
          <cell r="D4">
            <v>3</v>
          </cell>
          <cell r="E4">
            <v>0</v>
          </cell>
        </row>
        <row r="5">
          <cell r="D5">
            <v>4</v>
          </cell>
          <cell r="E5">
            <v>0</v>
          </cell>
        </row>
        <row r="6">
          <cell r="D6">
            <v>5</v>
          </cell>
          <cell r="E6">
            <v>0</v>
          </cell>
        </row>
        <row r="10">
          <cell r="C10" t="str">
            <v>39205</v>
          </cell>
        </row>
        <row r="11">
          <cell r="C11">
            <v>2</v>
          </cell>
        </row>
        <row r="12">
          <cell r="C12">
            <v>39</v>
          </cell>
        </row>
      </sheetData>
      <sheetData sheetId="2">
        <row r="8">
          <cell r="L8" t="str">
            <v>2</v>
          </cell>
          <cell r="M8">
            <v>0</v>
          </cell>
        </row>
        <row r="9">
          <cell r="L9" t="str">
            <v>3</v>
          </cell>
          <cell r="M9">
            <v>0</v>
          </cell>
        </row>
        <row r="10">
          <cell r="L10" t="str">
            <v>4</v>
          </cell>
          <cell r="M10">
            <v>0</v>
          </cell>
        </row>
        <row r="11">
          <cell r="L11" t="str">
            <v>5</v>
          </cell>
          <cell r="M11">
            <v>255</v>
          </cell>
        </row>
        <row r="12">
          <cell r="L12" t="str">
            <v>6</v>
          </cell>
          <cell r="M12">
            <v>0</v>
          </cell>
        </row>
        <row r="13">
          <cell r="L13" t="str">
            <v>7</v>
          </cell>
          <cell r="M13">
            <v>0</v>
          </cell>
        </row>
        <row r="14">
          <cell r="L14" t="str">
            <v>8</v>
          </cell>
          <cell r="M14">
            <v>0</v>
          </cell>
        </row>
        <row r="15">
          <cell r="L15" t="str">
            <v>9</v>
          </cell>
          <cell r="M15">
            <v>255</v>
          </cell>
        </row>
        <row r="16">
          <cell r="L16" t="str">
            <v>12</v>
          </cell>
          <cell r="M16">
            <v>255</v>
          </cell>
        </row>
        <row r="17">
          <cell r="L17" t="str">
            <v>13</v>
          </cell>
          <cell r="M17">
            <v>255</v>
          </cell>
        </row>
        <row r="18">
          <cell r="L18" t="str">
            <v>14</v>
          </cell>
          <cell r="M18">
            <v>255</v>
          </cell>
        </row>
        <row r="19">
          <cell r="L19" t="str">
            <v>15</v>
          </cell>
          <cell r="M19">
            <v>0</v>
          </cell>
        </row>
        <row r="20">
          <cell r="L20" t="str">
            <v>16</v>
          </cell>
          <cell r="M20">
            <v>0</v>
          </cell>
        </row>
        <row r="21">
          <cell r="L21" t="str">
            <v>17</v>
          </cell>
          <cell r="M21">
            <v>0</v>
          </cell>
        </row>
        <row r="22">
          <cell r="L22" t="str">
            <v>18</v>
          </cell>
          <cell r="M22">
            <v>255</v>
          </cell>
        </row>
        <row r="23">
          <cell r="L23" t="str">
            <v>19</v>
          </cell>
          <cell r="M23">
            <v>0</v>
          </cell>
        </row>
        <row r="24">
          <cell r="L24" t="str">
            <v>20</v>
          </cell>
          <cell r="M24">
            <v>0</v>
          </cell>
        </row>
        <row r="25">
          <cell r="L25" t="str">
            <v>22</v>
          </cell>
          <cell r="M25">
            <v>0</v>
          </cell>
        </row>
        <row r="26">
          <cell r="L26" t="str">
            <v>23</v>
          </cell>
          <cell r="M26">
            <v>255</v>
          </cell>
        </row>
        <row r="27">
          <cell r="L27" t="str">
            <v>24</v>
          </cell>
          <cell r="M27">
            <v>0</v>
          </cell>
        </row>
        <row r="28">
          <cell r="L28" t="str">
            <v>33</v>
          </cell>
          <cell r="M28">
            <v>0</v>
          </cell>
        </row>
        <row r="29">
          <cell r="L29" t="str">
            <v>35</v>
          </cell>
          <cell r="M29">
            <v>0</v>
          </cell>
        </row>
        <row r="30">
          <cell r="L30" t="str">
            <v>36</v>
          </cell>
          <cell r="M30">
            <v>0</v>
          </cell>
        </row>
        <row r="31">
          <cell r="L31" t="str">
            <v>37</v>
          </cell>
          <cell r="M31">
            <v>0</v>
          </cell>
        </row>
        <row r="32">
          <cell r="L32" t="str">
            <v>38</v>
          </cell>
          <cell r="M32">
            <v>0</v>
          </cell>
        </row>
        <row r="33">
          <cell r="L33" t="str">
            <v>39</v>
          </cell>
          <cell r="M33">
            <v>0</v>
          </cell>
        </row>
        <row r="34">
          <cell r="L34" t="str">
            <v>40</v>
          </cell>
          <cell r="M34">
            <v>0</v>
          </cell>
        </row>
        <row r="35">
          <cell r="L35" t="str">
            <v>41</v>
          </cell>
          <cell r="M35">
            <v>255</v>
          </cell>
        </row>
        <row r="36">
          <cell r="L36" t="str">
            <v>43</v>
          </cell>
          <cell r="M36">
            <v>0</v>
          </cell>
        </row>
        <row r="37">
          <cell r="L37" t="str">
            <v>44</v>
          </cell>
          <cell r="M37">
            <v>0</v>
          </cell>
        </row>
        <row r="38">
          <cell r="L38" t="str">
            <v>45</v>
          </cell>
          <cell r="M38">
            <v>0</v>
          </cell>
        </row>
        <row r="39">
          <cell r="L39" t="str">
            <v>46</v>
          </cell>
          <cell r="M39">
            <v>0</v>
          </cell>
        </row>
        <row r="40">
          <cell r="L40" t="str">
            <v>47</v>
          </cell>
          <cell r="M40">
            <v>255</v>
          </cell>
        </row>
        <row r="41">
          <cell r="L41" t="str">
            <v>50</v>
          </cell>
          <cell r="M41">
            <v>255</v>
          </cell>
        </row>
        <row r="42">
          <cell r="L42" t="str">
            <v>53</v>
          </cell>
          <cell r="M42">
            <v>255</v>
          </cell>
        </row>
        <row r="43">
          <cell r="L43" t="str">
            <v>55</v>
          </cell>
          <cell r="M43">
            <v>255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Updates"/>
      <sheetName val="ASM"/>
      <sheetName val="Current Law Calc"/>
      <sheetName val="2011 Session Policy Calc"/>
      <sheetName val="Tier Calc"/>
      <sheetName val="1815 Per Student Calc"/>
      <sheetName val="1815 District Calc"/>
      <sheetName val="Phase-In Calc"/>
      <sheetName val="(E) 2009-10 Projection"/>
      <sheetName val="Summary Output"/>
      <sheetName val="Convert all LEA to SY"/>
      <sheetName val="Convert LEA to SY"/>
      <sheetName val="Hist"/>
      <sheetName val="LBASE"/>
      <sheetName val="6211Allocations"/>
      <sheetName val="VAL"/>
      <sheetName val="AAV"/>
      <sheetName val="2009 to 2010 AAV"/>
      <sheetName val="AAV %ch"/>
      <sheetName val="TRN"/>
      <sheetName val="Resident FTEs"/>
      <sheetName val="AA FTES"/>
      <sheetName val="BEA Rate"/>
      <sheetName val="Ed Jobs"/>
    </sheetNames>
    <sheetDataSet>
      <sheetData sheetId="0"/>
      <sheetData sheetId="1">
        <row r="17">
          <cell r="D17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ASM"/>
      <sheetName val="Hist"/>
      <sheetName val="CALC"/>
      <sheetName val="LBASE"/>
      <sheetName val="TRN"/>
      <sheetName val="AAV"/>
      <sheetName val="AAV %ch"/>
      <sheetName val="VAL"/>
      <sheetName val="FTEs"/>
      <sheetName val="LEA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00-01"/>
      <sheetName val="99-00"/>
      <sheetName val="98-99"/>
      <sheetName val="97-98"/>
      <sheetName val="96-97"/>
      <sheetName val="95-96"/>
      <sheetName val="94-95"/>
      <sheetName val="93-94"/>
      <sheetName val="00-01wksht"/>
      <sheetName val="Nonhig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P12" t="str">
            <v>01109</v>
          </cell>
          <cell r="Q12">
            <v>3</v>
          </cell>
          <cell r="T12" t="str">
            <v>01122</v>
          </cell>
          <cell r="U12">
            <v>6</v>
          </cell>
        </row>
        <row r="13">
          <cell r="P13" t="str">
            <v>01160</v>
          </cell>
          <cell r="Q13">
            <v>1</v>
          </cell>
          <cell r="T13" t="str">
            <v>03050</v>
          </cell>
          <cell r="U13">
            <v>15</v>
          </cell>
        </row>
        <row r="14">
          <cell r="P14" t="str">
            <v>03116</v>
          </cell>
          <cell r="Q14">
            <v>15</v>
          </cell>
          <cell r="T14" t="str">
            <v>06098</v>
          </cell>
          <cell r="U14">
            <v>532.19000000000005</v>
          </cell>
        </row>
        <row r="15">
          <cell r="P15" t="str">
            <v>04129</v>
          </cell>
          <cell r="Q15">
            <v>13</v>
          </cell>
          <cell r="T15" t="str">
            <v>06103</v>
          </cell>
          <cell r="U15">
            <v>43.54</v>
          </cell>
        </row>
        <row r="16">
          <cell r="P16" t="str">
            <v>06037</v>
          </cell>
          <cell r="Q16">
            <v>71.81</v>
          </cell>
          <cell r="T16" t="str">
            <v>07035</v>
          </cell>
          <cell r="U16">
            <v>3.75</v>
          </cell>
        </row>
        <row r="17">
          <cell r="P17" t="str">
            <v>06101</v>
          </cell>
          <cell r="Q17">
            <v>15</v>
          </cell>
          <cell r="T17" t="str">
            <v>09013</v>
          </cell>
          <cell r="U17">
            <v>85.58</v>
          </cell>
        </row>
        <row r="18">
          <cell r="P18" t="str">
            <v>06112</v>
          </cell>
          <cell r="Q18">
            <v>20</v>
          </cell>
          <cell r="T18" t="str">
            <v>09102</v>
          </cell>
          <cell r="U18">
            <v>30.8</v>
          </cell>
        </row>
        <row r="19">
          <cell r="P19" t="str">
            <v>06114</v>
          </cell>
          <cell r="Q19">
            <v>47</v>
          </cell>
          <cell r="T19" t="str">
            <v>10003</v>
          </cell>
          <cell r="U19">
            <v>38.590000000000003</v>
          </cell>
        </row>
        <row r="20">
          <cell r="P20" t="str">
            <v>06117</v>
          </cell>
          <cell r="T20" t="str">
            <v>10065</v>
          </cell>
          <cell r="U20">
            <v>49.47</v>
          </cell>
        </row>
        <row r="21">
          <cell r="P21" t="str">
            <v>06119</v>
          </cell>
          <cell r="Q21">
            <v>398.23</v>
          </cell>
          <cell r="T21" t="str">
            <v>11054</v>
          </cell>
          <cell r="U21">
            <v>12.66</v>
          </cell>
        </row>
        <row r="22">
          <cell r="P22" t="str">
            <v>06122</v>
          </cell>
          <cell r="Q22">
            <v>25.15</v>
          </cell>
          <cell r="T22" t="str">
            <v>14065</v>
          </cell>
          <cell r="U22">
            <v>131.84</v>
          </cell>
        </row>
        <row r="23">
          <cell r="P23" t="str">
            <v>07002</v>
          </cell>
          <cell r="Q23">
            <v>3.75</v>
          </cell>
          <cell r="T23" t="str">
            <v>14099</v>
          </cell>
          <cell r="U23">
            <v>147.26</v>
          </cell>
        </row>
        <row r="24">
          <cell r="P24" t="str">
            <v>08401</v>
          </cell>
          <cell r="Q24">
            <v>20.28</v>
          </cell>
          <cell r="T24" t="str">
            <v>14104</v>
          </cell>
          <cell r="U24">
            <v>21.73</v>
          </cell>
        </row>
        <row r="25">
          <cell r="P25" t="str">
            <v>08404</v>
          </cell>
          <cell r="Q25">
            <v>20.54</v>
          </cell>
          <cell r="T25" t="str">
            <v>16020</v>
          </cell>
          <cell r="U25">
            <v>14</v>
          </cell>
        </row>
        <row r="26">
          <cell r="P26" t="str">
            <v>09206</v>
          </cell>
          <cell r="Q26">
            <v>76.760000000000005</v>
          </cell>
          <cell r="T26" t="str">
            <v>16046</v>
          </cell>
          <cell r="U26">
            <v>43.92</v>
          </cell>
        </row>
        <row r="27">
          <cell r="P27" t="str">
            <v>09209</v>
          </cell>
          <cell r="Q27">
            <v>26.62</v>
          </cell>
          <cell r="T27" t="str">
            <v>19007</v>
          </cell>
          <cell r="U27">
            <v>50</v>
          </cell>
        </row>
        <row r="28">
          <cell r="P28" t="str">
            <v>10050</v>
          </cell>
          <cell r="T28" t="str">
            <v>20215</v>
          </cell>
          <cell r="U28">
            <v>28.86</v>
          </cell>
        </row>
        <row r="29">
          <cell r="P29" t="str">
            <v>10309</v>
          </cell>
          <cell r="Q29">
            <v>1</v>
          </cell>
          <cell r="T29" t="str">
            <v>20403</v>
          </cell>
          <cell r="U29">
            <v>5.88</v>
          </cell>
        </row>
        <row r="30">
          <cell r="P30" t="str">
            <v>11051</v>
          </cell>
          <cell r="Q30">
            <v>5</v>
          </cell>
          <cell r="T30" t="str">
            <v>21018</v>
          </cell>
          <cell r="U30">
            <v>131.16999999999999</v>
          </cell>
        </row>
        <row r="31">
          <cell r="P31" t="str">
            <v>11056</v>
          </cell>
          <cell r="Q31">
            <v>7.66</v>
          </cell>
          <cell r="T31" t="str">
            <v>21036</v>
          </cell>
          <cell r="U31">
            <v>52.58</v>
          </cell>
        </row>
        <row r="32">
          <cell r="P32" t="str">
            <v>13301</v>
          </cell>
          <cell r="Q32">
            <v>58.98</v>
          </cell>
          <cell r="T32" t="str">
            <v>21234</v>
          </cell>
          <cell r="U32">
            <v>50.34</v>
          </cell>
        </row>
        <row r="33">
          <cell r="P33" t="str">
            <v>14005</v>
          </cell>
          <cell r="Q33">
            <v>140.26</v>
          </cell>
          <cell r="T33" t="str">
            <v>23042</v>
          </cell>
          <cell r="U33">
            <v>116.89</v>
          </cell>
        </row>
        <row r="34">
          <cell r="P34" t="str">
            <v>14068</v>
          </cell>
          <cell r="Q34">
            <v>153.57</v>
          </cell>
          <cell r="T34" t="str">
            <v>23054</v>
          </cell>
          <cell r="U34">
            <v>90.18</v>
          </cell>
        </row>
        <row r="35">
          <cell r="P35" t="str">
            <v>14097</v>
          </cell>
          <cell r="Q35">
            <v>14</v>
          </cell>
          <cell r="T35" t="str">
            <v>23402</v>
          </cell>
          <cell r="U35">
            <v>369.9</v>
          </cell>
        </row>
        <row r="36">
          <cell r="P36" t="str">
            <v>14172</v>
          </cell>
          <cell r="T36" t="str">
            <v>23404</v>
          </cell>
          <cell r="U36">
            <v>203.72</v>
          </cell>
        </row>
        <row r="37">
          <cell r="P37" t="str">
            <v>16048</v>
          </cell>
          <cell r="Q37">
            <v>36.83</v>
          </cell>
          <cell r="T37" t="str">
            <v>24014</v>
          </cell>
          <cell r="U37">
            <v>51.54</v>
          </cell>
        </row>
        <row r="38">
          <cell r="P38" t="str">
            <v>16049</v>
          </cell>
          <cell r="Q38">
            <v>6.09</v>
          </cell>
          <cell r="T38" t="str">
            <v>27019</v>
          </cell>
          <cell r="U38">
            <v>49.02</v>
          </cell>
        </row>
        <row r="39">
          <cell r="P39" t="str">
            <v>16050</v>
          </cell>
          <cell r="Q39">
            <v>1</v>
          </cell>
          <cell r="T39" t="str">
            <v>27343</v>
          </cell>
          <cell r="U39">
            <v>435.3</v>
          </cell>
        </row>
        <row r="40">
          <cell r="P40" t="str">
            <v>17404</v>
          </cell>
          <cell r="Q40">
            <v>2.77</v>
          </cell>
          <cell r="T40" t="str">
            <v>28010</v>
          </cell>
        </row>
        <row r="41">
          <cell r="P41" t="str">
            <v>17408</v>
          </cell>
          <cell r="Q41">
            <v>409.15</v>
          </cell>
          <cell r="T41" t="str">
            <v>29317</v>
          </cell>
          <cell r="U41">
            <v>127</v>
          </cell>
        </row>
        <row r="42">
          <cell r="P42" t="str">
            <v>19401</v>
          </cell>
          <cell r="Q42">
            <v>50</v>
          </cell>
          <cell r="T42" t="str">
            <v>30002</v>
          </cell>
          <cell r="U42">
            <v>33.299999999999997</v>
          </cell>
        </row>
        <row r="43">
          <cell r="P43" t="str">
            <v>20203</v>
          </cell>
          <cell r="Q43">
            <v>3.64</v>
          </cell>
          <cell r="T43" t="str">
            <v>30029</v>
          </cell>
          <cell r="U43">
            <v>20</v>
          </cell>
        </row>
        <row r="44">
          <cell r="P44" t="str">
            <v>20404</v>
          </cell>
          <cell r="Q44">
            <v>31.1</v>
          </cell>
          <cell r="T44" t="str">
            <v>30031</v>
          </cell>
          <cell r="U44">
            <v>22.86</v>
          </cell>
        </row>
        <row r="45">
          <cell r="P45" t="str">
            <v>21014</v>
          </cell>
          <cell r="Q45">
            <v>21</v>
          </cell>
          <cell r="T45" t="str">
            <v>31063</v>
          </cell>
          <cell r="U45">
            <v>5.77</v>
          </cell>
        </row>
        <row r="46">
          <cell r="P46" t="str">
            <v>21226</v>
          </cell>
          <cell r="Q46">
            <v>30.44</v>
          </cell>
          <cell r="T46" t="str">
            <v>32123</v>
          </cell>
          <cell r="U46">
            <v>35.090000000000003</v>
          </cell>
        </row>
        <row r="47">
          <cell r="P47" t="str">
            <v>21232</v>
          </cell>
          <cell r="Q47">
            <v>46.75</v>
          </cell>
          <cell r="T47" t="str">
            <v>32312</v>
          </cell>
          <cell r="U47">
            <v>19.16</v>
          </cell>
        </row>
        <row r="48">
          <cell r="P48" t="str">
            <v>21237</v>
          </cell>
          <cell r="Q48">
            <v>79.72</v>
          </cell>
          <cell r="T48" t="str">
            <v>33030</v>
          </cell>
          <cell r="U48">
            <v>23.5</v>
          </cell>
        </row>
        <row r="49">
          <cell r="P49" t="str">
            <v>21301</v>
          </cell>
          <cell r="T49" t="str">
            <v>33070</v>
          </cell>
          <cell r="U49">
            <v>75.180000000000007</v>
          </cell>
        </row>
        <row r="50">
          <cell r="P50" t="str">
            <v>21302</v>
          </cell>
          <cell r="Q50">
            <v>35.9</v>
          </cell>
          <cell r="T50" t="str">
            <v>33183</v>
          </cell>
          <cell r="U50">
            <v>111.58</v>
          </cell>
        </row>
        <row r="51">
          <cell r="P51" t="str">
            <v>21401</v>
          </cell>
          <cell r="T51" t="str">
            <v>33202</v>
          </cell>
          <cell r="U51">
            <v>42</v>
          </cell>
        </row>
        <row r="52">
          <cell r="P52" t="str">
            <v>22008</v>
          </cell>
          <cell r="Q52">
            <v>11</v>
          </cell>
          <cell r="T52" t="str">
            <v>33205</v>
          </cell>
          <cell r="U52">
            <v>28.3</v>
          </cell>
        </row>
        <row r="53">
          <cell r="P53" t="str">
            <v>22200</v>
          </cell>
          <cell r="Q53">
            <v>30.15</v>
          </cell>
          <cell r="T53" t="str">
            <v>34324</v>
          </cell>
          <cell r="U53">
            <v>259.95</v>
          </cell>
        </row>
        <row r="54">
          <cell r="P54" t="str">
            <v>23309</v>
          </cell>
          <cell r="Q54">
            <v>683.08</v>
          </cell>
          <cell r="T54" t="str">
            <v>36101</v>
          </cell>
          <cell r="U54">
            <v>41.5</v>
          </cell>
        </row>
        <row r="55">
          <cell r="P55" t="str">
            <v>23311</v>
          </cell>
          <cell r="T55" t="str">
            <v>36250</v>
          </cell>
          <cell r="U55">
            <v>371.08</v>
          </cell>
        </row>
        <row r="56">
          <cell r="P56" t="str">
            <v>23403</v>
          </cell>
          <cell r="Q56">
            <v>97.61</v>
          </cell>
          <cell r="T56" t="str">
            <v>38264</v>
          </cell>
          <cell r="U56">
            <v>13</v>
          </cell>
        </row>
        <row r="57">
          <cell r="P57" t="str">
            <v>25200</v>
          </cell>
          <cell r="Q57">
            <v>7</v>
          </cell>
          <cell r="T57" t="str">
            <v>38304</v>
          </cell>
          <cell r="U57">
            <v>23.55</v>
          </cell>
        </row>
        <row r="58">
          <cell r="P58" t="str">
            <v>27003</v>
          </cell>
          <cell r="T58" t="str">
            <v>39002</v>
          </cell>
          <cell r="U58">
            <v>125.61</v>
          </cell>
        </row>
        <row r="59">
          <cell r="P59" t="str">
            <v>27083</v>
          </cell>
          <cell r="T59" t="str">
            <v>Grand Total</v>
          </cell>
          <cell r="U59">
            <v>4190.1400000000003</v>
          </cell>
        </row>
        <row r="60">
          <cell r="P60" t="str">
            <v>27320</v>
          </cell>
          <cell r="Q60">
            <v>22.6</v>
          </cell>
        </row>
        <row r="61">
          <cell r="P61" t="str">
            <v>27416</v>
          </cell>
          <cell r="Q61">
            <v>52.57</v>
          </cell>
        </row>
        <row r="62">
          <cell r="P62" t="str">
            <v>28137</v>
          </cell>
        </row>
        <row r="63">
          <cell r="P63" t="str">
            <v>28144</v>
          </cell>
        </row>
        <row r="64">
          <cell r="P64" t="str">
            <v>28149</v>
          </cell>
        </row>
        <row r="65">
          <cell r="P65" t="str">
            <v>29103</v>
          </cell>
        </row>
        <row r="66">
          <cell r="P66" t="str">
            <v>29311</v>
          </cell>
          <cell r="Q66">
            <v>17</v>
          </cell>
        </row>
        <row r="67">
          <cell r="P67" t="str">
            <v>29320</v>
          </cell>
          <cell r="Q67">
            <v>110</v>
          </cell>
        </row>
        <row r="68">
          <cell r="P68" t="str">
            <v>30303</v>
          </cell>
          <cell r="Q68">
            <v>54.16</v>
          </cell>
        </row>
        <row r="69">
          <cell r="P69" t="str">
            <v>31103</v>
          </cell>
        </row>
        <row r="70">
          <cell r="P70" t="str">
            <v>31311</v>
          </cell>
          <cell r="Q70">
            <v>3</v>
          </cell>
        </row>
        <row r="71">
          <cell r="P71" t="str">
            <v>31401</v>
          </cell>
        </row>
        <row r="72">
          <cell r="P72" t="str">
            <v>32081</v>
          </cell>
        </row>
        <row r="73">
          <cell r="P73" t="str">
            <v>32326</v>
          </cell>
          <cell r="Q73">
            <v>8.16</v>
          </cell>
        </row>
        <row r="74">
          <cell r="P74" t="str">
            <v>32354</v>
          </cell>
          <cell r="Q74">
            <v>18.09</v>
          </cell>
        </row>
        <row r="75">
          <cell r="P75" t="str">
            <v>32360</v>
          </cell>
          <cell r="Q75">
            <v>11</v>
          </cell>
        </row>
        <row r="76">
          <cell r="P76" t="str">
            <v>32363</v>
          </cell>
          <cell r="Q76">
            <v>17</v>
          </cell>
        </row>
        <row r="77">
          <cell r="P77" t="str">
            <v>32414</v>
          </cell>
          <cell r="Q77">
            <v>94.62</v>
          </cell>
        </row>
        <row r="78">
          <cell r="P78" t="str">
            <v>33036</v>
          </cell>
          <cell r="Q78">
            <v>115.96</v>
          </cell>
        </row>
        <row r="79">
          <cell r="P79" t="str">
            <v>33115</v>
          </cell>
          <cell r="Q79">
            <v>23.28</v>
          </cell>
        </row>
        <row r="80">
          <cell r="P80" t="str">
            <v>33206</v>
          </cell>
          <cell r="Q80">
            <v>12.3</v>
          </cell>
        </row>
        <row r="81">
          <cell r="P81" t="str">
            <v>33207</v>
          </cell>
          <cell r="Q81">
            <v>18.399999999999999</v>
          </cell>
        </row>
        <row r="82">
          <cell r="P82" t="str">
            <v>33211</v>
          </cell>
          <cell r="Q82">
            <v>10</v>
          </cell>
        </row>
        <row r="83">
          <cell r="P83" t="str">
            <v>33212</v>
          </cell>
          <cell r="Q83">
            <v>55.47</v>
          </cell>
        </row>
        <row r="84">
          <cell r="P84" t="str">
            <v>34003</v>
          </cell>
          <cell r="Q84">
            <v>2</v>
          </cell>
        </row>
        <row r="85">
          <cell r="P85" t="str">
            <v>34033</v>
          </cell>
        </row>
        <row r="86">
          <cell r="P86" t="str">
            <v>34111</v>
          </cell>
          <cell r="Q86">
            <v>257.95</v>
          </cell>
        </row>
        <row r="87">
          <cell r="P87" t="str">
            <v>36140</v>
          </cell>
          <cell r="Q87">
            <v>389.58</v>
          </cell>
        </row>
        <row r="88">
          <cell r="P88" t="str">
            <v>36401</v>
          </cell>
          <cell r="Q88">
            <v>23</v>
          </cell>
        </row>
        <row r="89">
          <cell r="P89" t="str">
            <v>36402</v>
          </cell>
        </row>
        <row r="90">
          <cell r="P90" t="str">
            <v>38126</v>
          </cell>
          <cell r="Q90">
            <v>2</v>
          </cell>
        </row>
        <row r="91">
          <cell r="P91" t="str">
            <v>38300</v>
          </cell>
          <cell r="Q91">
            <v>17.55</v>
          </cell>
        </row>
        <row r="92">
          <cell r="P92" t="str">
            <v>38322</v>
          </cell>
          <cell r="Q92">
            <v>8</v>
          </cell>
        </row>
        <row r="93">
          <cell r="P93" t="str">
            <v>38324</v>
          </cell>
        </row>
        <row r="94">
          <cell r="P94" t="str">
            <v>39007</v>
          </cell>
          <cell r="Q94">
            <v>120.44</v>
          </cell>
        </row>
        <row r="95">
          <cell r="P95" t="str">
            <v>39090</v>
          </cell>
          <cell r="Q95">
            <v>5.17</v>
          </cell>
        </row>
        <row r="96">
          <cell r="P96" t="str">
            <v>39119</v>
          </cell>
        </row>
        <row r="97">
          <cell r="P97" t="str">
            <v>Grand Total</v>
          </cell>
          <cell r="Q97">
            <v>4190.1400000000003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ummaryResults"/>
      <sheetName val="Compare"/>
      <sheetName val="CurrentResults"/>
      <sheetName val="Proposal"/>
      <sheetName val="AltResults"/>
      <sheetName val="ASM"/>
      <sheetName val="AltModel"/>
      <sheetName val="CALC"/>
      <sheetName val="FTEs"/>
      <sheetName val="LBASE"/>
      <sheetName val="TRN"/>
      <sheetName val="AAV"/>
      <sheetName val="AAV %ch"/>
      <sheetName val="VAL"/>
      <sheetName val="VAL2003"/>
      <sheetName val="M&amp;OLevies"/>
      <sheetName val="Hist"/>
      <sheetName val="CurrentResult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8:O14"/>
  <sheetViews>
    <sheetView tabSelected="1" workbookViewId="0">
      <selection activeCell="C10" sqref="C10"/>
    </sheetView>
  </sheetViews>
  <sheetFormatPr defaultRowHeight="14.4"/>
  <sheetData>
    <row r="8" spans="1:15" ht="15" thickBot="1"/>
    <row r="9" spans="1:15" ht="28.8">
      <c r="A9" s="227" t="s">
        <v>1088</v>
      </c>
      <c r="B9" s="195"/>
      <c r="C9" s="195"/>
      <c r="D9" s="195"/>
      <c r="E9" s="195"/>
      <c r="F9" s="195"/>
      <c r="G9" s="195"/>
      <c r="H9" s="196"/>
      <c r="I9" s="196"/>
      <c r="J9" s="196"/>
      <c r="K9" s="196"/>
      <c r="L9" s="196"/>
      <c r="M9" s="196"/>
      <c r="N9" s="196"/>
      <c r="O9" s="197"/>
    </row>
    <row r="10" spans="1:15" ht="28.8">
      <c r="A10" s="228"/>
      <c r="B10" s="198"/>
      <c r="C10" s="198"/>
      <c r="D10" s="198"/>
      <c r="E10" s="198"/>
      <c r="F10" s="198"/>
      <c r="G10" s="198"/>
      <c r="H10" s="199"/>
      <c r="I10" s="199"/>
      <c r="J10" s="199"/>
      <c r="K10" s="199"/>
      <c r="L10" s="199"/>
      <c r="M10" s="199"/>
      <c r="N10" s="199"/>
      <c r="O10" s="200"/>
    </row>
    <row r="11" spans="1:15" ht="28.8">
      <c r="A11" s="228"/>
      <c r="B11" s="198"/>
      <c r="C11" s="198"/>
      <c r="D11" s="198"/>
      <c r="E11" s="198"/>
      <c r="F11" s="198"/>
      <c r="G11" s="198"/>
      <c r="H11" s="199"/>
      <c r="I11" s="199"/>
      <c r="J11" s="199"/>
      <c r="K11" s="199"/>
      <c r="L11" s="199"/>
      <c r="M11" s="199"/>
      <c r="N11" s="199"/>
      <c r="O11" s="200"/>
    </row>
    <row r="12" spans="1:15" ht="28.8">
      <c r="A12" s="228" t="s">
        <v>1065</v>
      </c>
      <c r="B12" s="198"/>
      <c r="C12" s="198"/>
      <c r="D12" s="198"/>
      <c r="E12" s="198"/>
      <c r="F12" s="198"/>
      <c r="G12" s="198"/>
      <c r="H12" s="199"/>
      <c r="I12" s="199"/>
      <c r="J12" s="199"/>
      <c r="K12" s="199"/>
      <c r="L12" s="199"/>
      <c r="M12" s="199"/>
      <c r="N12" s="199"/>
      <c r="O12" s="200"/>
    </row>
    <row r="13" spans="1:15" ht="28.8">
      <c r="A13" s="228"/>
      <c r="B13" s="198"/>
      <c r="C13" s="198"/>
      <c r="D13" s="198"/>
      <c r="E13" s="198"/>
      <c r="F13" s="198"/>
      <c r="G13" s="198"/>
      <c r="H13" s="199"/>
      <c r="I13" s="199"/>
      <c r="J13" s="199"/>
      <c r="K13" s="199"/>
      <c r="L13" s="199"/>
      <c r="M13" s="199"/>
      <c r="N13" s="199"/>
      <c r="O13" s="200"/>
    </row>
    <row r="14" spans="1:15" ht="29.4" thickBot="1">
      <c r="A14" s="229"/>
      <c r="B14" s="201"/>
      <c r="C14" s="201"/>
      <c r="D14" s="201"/>
      <c r="E14" s="201"/>
      <c r="F14" s="201"/>
      <c r="G14" s="201"/>
      <c r="H14" s="202"/>
      <c r="I14" s="202"/>
      <c r="J14" s="202"/>
      <c r="K14" s="202"/>
      <c r="L14" s="202"/>
      <c r="M14" s="202"/>
      <c r="N14" s="202"/>
      <c r="O14" s="203"/>
    </row>
  </sheetData>
  <pageMargins left="0.7" right="0.7" top="0.75" bottom="0.75" header="0.3" footer="0.3"/>
  <pageSetup paperSize="5" orientation="landscape" r:id="rId1"/>
  <headerFooter>
    <oddFooter>&amp;L&amp;8Levy &amp; LEA Technical Working Group&amp;C&amp;8&amp;K000000Technical Appendix for Option 4: State and Local Property Tax Shift &amp;R&amp;8Tab A-Page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pageSetUpPr fitToPage="1"/>
  </sheetPr>
  <dimension ref="A1:BI311"/>
  <sheetViews>
    <sheetView workbookViewId="0">
      <selection sqref="A1:XFD1"/>
    </sheetView>
  </sheetViews>
  <sheetFormatPr defaultRowHeight="14.4"/>
  <cols>
    <col min="2" max="3" width="16.77734375" customWidth="1"/>
    <col min="4" max="4" width="13.44140625" customWidth="1"/>
    <col min="5" max="5" width="14.5546875" customWidth="1"/>
    <col min="6" max="6" width="13.44140625" customWidth="1"/>
    <col min="7" max="7" width="14.5546875" style="4" customWidth="1"/>
    <col min="8" max="8" width="13.44140625" customWidth="1"/>
    <col min="9" max="9" width="8.44140625" customWidth="1"/>
    <col min="10" max="10" width="7.21875" customWidth="1"/>
    <col min="11" max="11" width="9.33203125" customWidth="1"/>
    <col min="12" max="12" width="3.21875" customWidth="1"/>
    <col min="13" max="13" width="13.44140625" customWidth="1"/>
    <col min="14" max="15" width="14.5546875" style="1" customWidth="1"/>
    <col min="16" max="16" width="13.5546875" style="1" customWidth="1"/>
    <col min="17" max="17" width="13.5546875" customWidth="1"/>
    <col min="18" max="18" width="9.44140625" customWidth="1"/>
    <col min="19" max="19" width="9.5546875" customWidth="1"/>
    <col min="20" max="20" width="10.21875" customWidth="1"/>
    <col min="21" max="21" width="3.109375" customWidth="1"/>
    <col min="22" max="22" width="12.109375" customWidth="1"/>
    <col min="23" max="23" width="14.44140625" customWidth="1"/>
    <col min="24" max="24" width="12.77734375" customWidth="1"/>
    <col min="25" max="25" width="11.109375" customWidth="1"/>
    <col min="26" max="27" width="12.77734375" customWidth="1"/>
    <col min="28" max="28" width="10.6640625" customWidth="1"/>
    <col min="29" max="29" width="12.109375" customWidth="1"/>
    <col min="30" max="30" width="10.88671875" customWidth="1"/>
    <col min="31" max="31" width="5.5546875" customWidth="1"/>
    <col min="32" max="33" width="11.6640625" customWidth="1"/>
    <col min="34" max="35" width="8.88671875" customWidth="1"/>
    <col min="37" max="37" width="12.109375" bestFit="1" customWidth="1"/>
    <col min="38" max="38" width="10.44140625" customWidth="1"/>
    <col min="41" max="42" width="8.88671875" style="211"/>
    <col min="43" max="44" width="10.109375" style="215" customWidth="1"/>
    <col min="45" max="46" width="8.88671875" style="215"/>
    <col min="48" max="48" width="9.109375" bestFit="1" customWidth="1"/>
    <col min="50" max="50" width="10.88671875" customWidth="1"/>
    <col min="52" max="52" width="9.109375" bestFit="1" customWidth="1"/>
    <col min="54" max="54" width="11" customWidth="1"/>
    <col min="55" max="55" width="10.44140625" customWidth="1"/>
    <col min="56" max="56" width="11.109375" customWidth="1"/>
    <col min="60" max="60" width="11.21875" customWidth="1"/>
  </cols>
  <sheetData>
    <row r="1" spans="1:61" s="233" customFormat="1" ht="15.6">
      <c r="A1" s="234" t="s">
        <v>1088</v>
      </c>
      <c r="G1" s="153"/>
      <c r="N1" s="237"/>
      <c r="O1" s="237"/>
      <c r="P1" s="237"/>
      <c r="AO1" s="238"/>
      <c r="AP1" s="238"/>
      <c r="AQ1" s="239"/>
      <c r="AR1" s="239"/>
      <c r="AS1" s="239"/>
      <c r="AT1" s="239"/>
    </row>
    <row r="2" spans="1:61">
      <c r="A2" s="1" t="s">
        <v>1069</v>
      </c>
      <c r="E2" s="4"/>
      <c r="F2" s="4"/>
    </row>
    <row r="3" spans="1:61">
      <c r="A3" t="s">
        <v>1012</v>
      </c>
      <c r="D3" s="3"/>
      <c r="E3" s="4"/>
      <c r="F3" s="4"/>
    </row>
    <row r="4" spans="1:61">
      <c r="A4" t="s">
        <v>1011</v>
      </c>
      <c r="D4" s="3"/>
      <c r="E4" s="4"/>
      <c r="F4" s="4"/>
    </row>
    <row r="5" spans="1:61">
      <c r="D5" s="3"/>
      <c r="E5" s="4"/>
      <c r="F5" s="4"/>
    </row>
    <row r="6" spans="1:61" ht="28.8" customHeight="1">
      <c r="A6" s="225" t="s">
        <v>1009</v>
      </c>
      <c r="B6" s="225"/>
      <c r="C6" s="225"/>
      <c r="D6" s="225"/>
      <c r="E6" s="225"/>
      <c r="F6" s="225"/>
      <c r="G6" s="225"/>
      <c r="H6" s="225"/>
      <c r="I6" s="177"/>
      <c r="J6" s="177"/>
      <c r="K6" s="177"/>
      <c r="L6" s="14"/>
      <c r="M6" s="225" t="s">
        <v>1055</v>
      </c>
      <c r="N6" s="225"/>
      <c r="O6" s="225"/>
      <c r="P6" s="225"/>
      <c r="Q6" s="225"/>
      <c r="R6" s="225"/>
      <c r="S6" s="225"/>
      <c r="T6" s="225"/>
      <c r="U6" s="14"/>
      <c r="V6" s="226" t="s">
        <v>1010</v>
      </c>
      <c r="W6" s="226"/>
      <c r="X6" s="226"/>
      <c r="Y6" s="226"/>
      <c r="Z6" s="226"/>
      <c r="AA6" s="226"/>
      <c r="AB6" s="226"/>
      <c r="AC6" s="226"/>
      <c r="AD6" s="226"/>
      <c r="AJ6" s="160">
        <f>AJ9/295</f>
        <v>0.56610169491525419</v>
      </c>
      <c r="AK6" s="160">
        <f>AK9/295</f>
        <v>0.20677966101694914</v>
      </c>
      <c r="AL6" s="160">
        <f>AL9/295</f>
        <v>0.39661016949152544</v>
      </c>
      <c r="AM6" s="160">
        <f>AM9/295</f>
        <v>0.60677966101694913</v>
      </c>
      <c r="AN6" s="160">
        <f>AN9/295</f>
        <v>0.46779661016949153</v>
      </c>
      <c r="AO6" s="212"/>
      <c r="AP6" s="212"/>
      <c r="AQ6" s="216">
        <f>(AQ9-1)/295</f>
        <v>3.3898305084745763E-2</v>
      </c>
      <c r="AR6" s="216">
        <f>(AR9-1)/295</f>
        <v>0.32203389830508472</v>
      </c>
      <c r="AS6" s="216">
        <f>(AS9-1)/295</f>
        <v>0.3559322033898305</v>
      </c>
      <c r="AT6" s="216">
        <f>(AT9-1)/295</f>
        <v>0.27796610169491526</v>
      </c>
      <c r="AX6" s="160">
        <f>AX9/$AV$9</f>
        <v>0.17168729549460507</v>
      </c>
      <c r="AZ6" s="160">
        <f>AZ9/$AV$9</f>
        <v>0.82831270450539507</v>
      </c>
      <c r="BB6" s="160">
        <f>BB9/$AV$9</f>
        <v>0.56375626954872271</v>
      </c>
      <c r="BC6" s="160">
        <f>BC9/$AV$9</f>
        <v>0.43624373045127746</v>
      </c>
      <c r="BD6" s="160">
        <f>BD9/$AV$9</f>
        <v>0.25337338229175438</v>
      </c>
      <c r="BF6" s="160">
        <f>BF9/$AV$9</f>
        <v>3.5274684442110314E-2</v>
      </c>
      <c r="BG6" s="160">
        <f>BG9/$AV$9</f>
        <v>0.13641261105249478</v>
      </c>
      <c r="BH6" s="160">
        <f>BH9/$AV$9</f>
        <v>0.52848158510661247</v>
      </c>
      <c r="BI6" s="160">
        <f>BI9/$AV$9</f>
        <v>0.29983111939878243</v>
      </c>
    </row>
    <row r="8" spans="1:61" ht="129.6">
      <c r="A8" s="7" t="s">
        <v>609</v>
      </c>
      <c r="B8" s="142" t="s">
        <v>1014</v>
      </c>
      <c r="C8" s="143" t="s">
        <v>1031</v>
      </c>
      <c r="D8" s="143" t="s">
        <v>1032</v>
      </c>
      <c r="E8" s="143" t="s">
        <v>1033</v>
      </c>
      <c r="F8" s="143" t="s">
        <v>1034</v>
      </c>
      <c r="G8" s="144" t="s">
        <v>1035</v>
      </c>
      <c r="H8" s="143" t="s">
        <v>1036</v>
      </c>
      <c r="I8" s="143" t="s">
        <v>1037</v>
      </c>
      <c r="J8" s="180" t="s">
        <v>1038</v>
      </c>
      <c r="K8" s="181" t="s">
        <v>1039</v>
      </c>
      <c r="L8" s="135"/>
      <c r="M8" s="142" t="s">
        <v>1040</v>
      </c>
      <c r="N8" s="143" t="s">
        <v>1041</v>
      </c>
      <c r="O8" s="143" t="s">
        <v>1042</v>
      </c>
      <c r="P8" s="143" t="s">
        <v>1043</v>
      </c>
      <c r="Q8" s="143" t="s">
        <v>1044</v>
      </c>
      <c r="R8" s="143" t="s">
        <v>1045</v>
      </c>
      <c r="S8" s="143" t="s">
        <v>1046</v>
      </c>
      <c r="T8" s="145" t="s">
        <v>1047</v>
      </c>
      <c r="U8" s="141"/>
      <c r="V8" s="142" t="s">
        <v>1048</v>
      </c>
      <c r="W8" s="143" t="s">
        <v>1052</v>
      </c>
      <c r="X8" s="143" t="s">
        <v>1053</v>
      </c>
      <c r="Y8" s="143" t="s">
        <v>1049</v>
      </c>
      <c r="Z8" s="143" t="s">
        <v>1060</v>
      </c>
      <c r="AA8" s="143" t="s">
        <v>1056</v>
      </c>
      <c r="AB8" s="143" t="s">
        <v>1054</v>
      </c>
      <c r="AC8" s="143" t="s">
        <v>1058</v>
      </c>
      <c r="AD8" s="145" t="s">
        <v>1059</v>
      </c>
      <c r="AF8" s="173" t="s">
        <v>1050</v>
      </c>
      <c r="AG8" s="173" t="s">
        <v>1071</v>
      </c>
      <c r="AH8" s="173" t="s">
        <v>1051</v>
      </c>
      <c r="AJ8" s="173" t="s">
        <v>1072</v>
      </c>
      <c r="AK8" s="173" t="s">
        <v>1062</v>
      </c>
      <c r="AL8" s="173" t="s">
        <v>1061</v>
      </c>
      <c r="AM8" s="173" t="s">
        <v>1063</v>
      </c>
      <c r="AN8" s="173" t="s">
        <v>1064</v>
      </c>
      <c r="AO8" s="213" t="s">
        <v>1076</v>
      </c>
      <c r="AP8" s="213" t="s">
        <v>1078</v>
      </c>
      <c r="AQ8" s="217" t="s">
        <v>1077</v>
      </c>
      <c r="AR8" s="217" t="s">
        <v>1079</v>
      </c>
      <c r="AS8" s="217" t="s">
        <v>1080</v>
      </c>
      <c r="AT8" s="217" t="s">
        <v>1081</v>
      </c>
      <c r="AU8" s="173"/>
      <c r="AV8" s="173" t="s">
        <v>1070</v>
      </c>
      <c r="AX8" s="173" t="s">
        <v>1082</v>
      </c>
      <c r="AZ8" s="208" t="s">
        <v>1083</v>
      </c>
      <c r="BB8" s="210" t="s">
        <v>1073</v>
      </c>
      <c r="BC8" s="210" t="s">
        <v>1074</v>
      </c>
      <c r="BD8" s="210" t="s">
        <v>1075</v>
      </c>
      <c r="BF8" s="173" t="s">
        <v>1084</v>
      </c>
      <c r="BG8" s="173" t="s">
        <v>1085</v>
      </c>
      <c r="BH8" s="173" t="s">
        <v>1086</v>
      </c>
      <c r="BI8" s="173" t="s">
        <v>1087</v>
      </c>
    </row>
    <row r="9" spans="1:61">
      <c r="A9" s="7"/>
      <c r="B9" s="146" t="s">
        <v>1013</v>
      </c>
      <c r="C9" s="147">
        <f t="shared" ref="C9:H9" si="0">SUM(C11:C306)</f>
        <v>970481348130.27002</v>
      </c>
      <c r="D9" s="147">
        <f t="shared" si="0"/>
        <v>6183689238.2400026</v>
      </c>
      <c r="E9" s="147">
        <f t="shared" si="0"/>
        <v>2574802767</v>
      </c>
      <c r="F9" s="147">
        <f t="shared" si="0"/>
        <v>1933232868</v>
      </c>
      <c r="G9" s="147">
        <f t="shared" si="0"/>
        <v>305854690</v>
      </c>
      <c r="H9" s="147">
        <f t="shared" si="0"/>
        <v>8422776796.2399969</v>
      </c>
      <c r="I9" s="178">
        <f>'(E) State &amp; Lid Adjustment'!$B$8</f>
        <v>2.06</v>
      </c>
      <c r="J9" s="179">
        <f>F9/C9*1000</f>
        <v>1.992035057370827</v>
      </c>
      <c r="K9" s="182">
        <f>I9+J9</f>
        <v>4.0520350573708273</v>
      </c>
      <c r="L9" s="135"/>
      <c r="M9" s="156">
        <f>SUM(M11:M306)</f>
        <v>6859383021.1253328</v>
      </c>
      <c r="N9" s="147">
        <f>SUM(N11:N306)</f>
        <v>1457330718</v>
      </c>
      <c r="O9" s="147">
        <f>SUM(O11:O306)</f>
        <v>1111695328</v>
      </c>
      <c r="P9" s="147">
        <f>SUM(P11:P306)</f>
        <v>327801053</v>
      </c>
      <c r="Q9" s="147">
        <f>SUM(Q11:Q306)</f>
        <v>8298879402.1253328</v>
      </c>
      <c r="R9" s="178">
        <f>'(E) State &amp; Lid Adjustment'!$B$18</f>
        <v>3.010635571061405</v>
      </c>
      <c r="S9" s="179">
        <f>O9/C9*1000</f>
        <v>1.1455092157533917</v>
      </c>
      <c r="T9" s="185">
        <f>R9+S9</f>
        <v>4.1561447868147967</v>
      </c>
      <c r="U9" s="141"/>
      <c r="V9" s="156">
        <f t="shared" ref="V9:AA9" si="1">SUM(V11:V306)</f>
        <v>675693782.88533509</v>
      </c>
      <c r="W9" s="147">
        <f t="shared" si="1"/>
        <v>-1117472049</v>
      </c>
      <c r="X9" s="147">
        <f t="shared" si="1"/>
        <v>-821537540</v>
      </c>
      <c r="Y9" s="147">
        <f t="shared" si="1"/>
        <v>21946363</v>
      </c>
      <c r="Z9" s="147">
        <f t="shared" si="1"/>
        <v>-123897394.11466527</v>
      </c>
      <c r="AA9" s="147">
        <f t="shared" si="1"/>
        <v>183353037.74457946</v>
      </c>
      <c r="AB9" s="179">
        <f>R9-I9</f>
        <v>0.95063557106140495</v>
      </c>
      <c r="AC9" s="190">
        <f>S9-J9</f>
        <v>-0.84652584161743527</v>
      </c>
      <c r="AD9" s="185">
        <f>T9-K9</f>
        <v>0.10410972944396946</v>
      </c>
      <c r="AF9" s="160">
        <f>Z9/H9</f>
        <v>-1.4709803798905626E-2</v>
      </c>
      <c r="AG9" s="206">
        <f>(Z9+AA9)/H9</f>
        <v>7.0589124071833084E-3</v>
      </c>
      <c r="AH9" s="160">
        <f>AD9/K9</f>
        <v>2.5693195633781439E-2</v>
      </c>
      <c r="AJ9" s="194">
        <f t="shared" ref="AJ9:AT9" si="2">SUM(AJ11:AJ306)</f>
        <v>167</v>
      </c>
      <c r="AK9" s="194">
        <f t="shared" si="2"/>
        <v>61</v>
      </c>
      <c r="AL9" s="194">
        <f t="shared" si="2"/>
        <v>117</v>
      </c>
      <c r="AM9" s="194">
        <f t="shared" si="2"/>
        <v>179</v>
      </c>
      <c r="AN9" s="194">
        <f t="shared" si="2"/>
        <v>138</v>
      </c>
      <c r="AO9" s="214">
        <f t="shared" si="2"/>
        <v>107</v>
      </c>
      <c r="AP9" s="214">
        <f t="shared" si="2"/>
        <v>189</v>
      </c>
      <c r="AQ9" s="218">
        <f t="shared" si="2"/>
        <v>11</v>
      </c>
      <c r="AR9" s="218">
        <f t="shared" si="2"/>
        <v>96</v>
      </c>
      <c r="AS9" s="218">
        <f t="shared" si="2"/>
        <v>106</v>
      </c>
      <c r="AT9" s="218">
        <f t="shared" si="2"/>
        <v>83</v>
      </c>
      <c r="AU9" s="194"/>
      <c r="AV9" s="194">
        <f>SUM(AV11:AV306)</f>
        <v>988005.72000000009</v>
      </c>
      <c r="AX9" s="194">
        <f>SUM(AX11:AX306)</f>
        <v>169628.03000000006</v>
      </c>
      <c r="AZ9" s="194">
        <f>SUM(AZ11:AZ306)</f>
        <v>818377.69000000018</v>
      </c>
      <c r="BB9" s="194">
        <f>SUM(BB11:BB306)</f>
        <v>556994.41899999988</v>
      </c>
      <c r="BC9" s="194">
        <f>SUM(BC11:BC306)</f>
        <v>431011.30100000033</v>
      </c>
      <c r="BD9" s="194">
        <f>SUM(BD11:BD306)</f>
        <v>250334.35100000008</v>
      </c>
      <c r="BF9" s="194">
        <f>SUM(BF11:BF306)</f>
        <v>34851.590000000004</v>
      </c>
      <c r="BG9" s="194">
        <f>SUM(BG11:BG306)</f>
        <v>134776.44000000006</v>
      </c>
      <c r="BH9" s="194">
        <f>SUM(BH11:BH306)</f>
        <v>522142.82900000003</v>
      </c>
      <c r="BI9" s="194">
        <f>SUM(BI11:BI306)</f>
        <v>296234.86100000003</v>
      </c>
    </row>
    <row r="10" spans="1:61">
      <c r="A10" s="7"/>
      <c r="B10" s="148"/>
      <c r="C10" s="174"/>
      <c r="D10" s="149"/>
      <c r="E10" s="149"/>
      <c r="F10" s="149"/>
      <c r="G10" s="150"/>
      <c r="H10" s="149"/>
      <c r="I10" s="149"/>
      <c r="J10" s="149"/>
      <c r="K10" s="151"/>
      <c r="L10" s="140"/>
      <c r="M10" s="157"/>
      <c r="N10" s="172"/>
      <c r="O10" s="172"/>
      <c r="P10" s="172"/>
      <c r="Q10" s="149"/>
      <c r="R10" s="149"/>
      <c r="S10" s="149"/>
      <c r="T10" s="186"/>
      <c r="U10" s="21"/>
      <c r="V10" s="157"/>
      <c r="W10" s="149"/>
      <c r="X10" s="149"/>
      <c r="Y10" s="149"/>
      <c r="Z10" s="149"/>
      <c r="AA10" s="149"/>
      <c r="AB10" s="149"/>
      <c r="AC10" s="149"/>
      <c r="AD10" s="186"/>
      <c r="AG10" s="207"/>
    </row>
    <row r="11" spans="1:61">
      <c r="A11" t="s">
        <v>17</v>
      </c>
      <c r="B11" s="152" t="s">
        <v>18</v>
      </c>
      <c r="C11" s="153">
        <v>1340800873</v>
      </c>
      <c r="D11" s="153">
        <f>VLOOKUP(A11,'(D) 2009-10 Projection'!$H$10:$M$305,3,)</f>
        <v>21158801.530000001</v>
      </c>
      <c r="E11" s="153">
        <v>8530540</v>
      </c>
      <c r="F11" s="153">
        <v>4868000</v>
      </c>
      <c r="G11" s="153">
        <v>2566403</v>
      </c>
      <c r="H11" s="153">
        <f>D11+F11+G11</f>
        <v>28593204.530000001</v>
      </c>
      <c r="I11" s="175">
        <f>'(E) State &amp; Lid Adjustment'!$B$8</f>
        <v>2.06</v>
      </c>
      <c r="J11" s="175">
        <f>F11/C11*1000</f>
        <v>3.6306658938161358</v>
      </c>
      <c r="K11" s="183">
        <f>I11+J11</f>
        <v>5.6906658938161359</v>
      </c>
      <c r="M11" s="158">
        <f>VLOOKUP(A11,'(D) 2009-10 Projection'!$H$10:$M$305,6,)</f>
        <v>23172284.981399179</v>
      </c>
      <c r="N11" s="187">
        <v>4554367</v>
      </c>
      <c r="O11" s="187">
        <v>1838103</v>
      </c>
      <c r="P11" s="187">
        <v>2716264</v>
      </c>
      <c r="Q11" s="153">
        <f t="shared" ref="Q11:Q74" si="3">M11+O11+P11</f>
        <v>27726651.981399179</v>
      </c>
      <c r="R11" s="175">
        <f>'(E) State &amp; Lid Adjustment'!$B$18</f>
        <v>3.010635571061405</v>
      </c>
      <c r="S11" s="175">
        <f>O11/C11*1000</f>
        <v>1.3708993162327692</v>
      </c>
      <c r="T11" s="183">
        <f>R11+S11</f>
        <v>4.3815348872941744</v>
      </c>
      <c r="V11" s="158">
        <f>M11-D11</f>
        <v>2013483.4513991773</v>
      </c>
      <c r="W11" s="153">
        <f>N11-E11</f>
        <v>-3976173</v>
      </c>
      <c r="X11" s="153">
        <f>O11-F11</f>
        <v>-3029897</v>
      </c>
      <c r="Y11" s="153">
        <f>P11-G11</f>
        <v>149861</v>
      </c>
      <c r="Z11" s="153">
        <f>Q11-H11</f>
        <v>-866552.54860082269</v>
      </c>
      <c r="AA11" s="153">
        <f>(IF(Z11&lt;0,Z11,0))*-1</f>
        <v>866552.54860082269</v>
      </c>
      <c r="AB11" s="189">
        <f>R11-I11</f>
        <v>0.95063557106140495</v>
      </c>
      <c r="AC11" s="189">
        <f>S11-J11</f>
        <v>-2.2597665775833669</v>
      </c>
      <c r="AD11" s="183">
        <f>T11-K11</f>
        <v>-1.3091310065219615</v>
      </c>
      <c r="AF11" s="160">
        <f>Z11/H11</f>
        <v>-3.0306241040301565E-2</v>
      </c>
      <c r="AG11" s="206">
        <f t="shared" ref="AG11:AG74" si="4">(Z11+AA11)/H11</f>
        <v>0</v>
      </c>
      <c r="AH11" s="160">
        <f>AD11/K11</f>
        <v>-0.23004882573488494</v>
      </c>
      <c r="AJ11">
        <f>IF(AG11=0,1,0)</f>
        <v>1</v>
      </c>
      <c r="AK11">
        <f>IF(AF11&gt;=0.04,1,0)</f>
        <v>0</v>
      </c>
      <c r="AL11">
        <f>IF(AD11&lt;0,1,0)</f>
        <v>1</v>
      </c>
      <c r="AM11">
        <f>IF(AD11&gt;0,1,0)</f>
        <v>0</v>
      </c>
      <c r="AN11">
        <f>IF(AD11&gt;0.25,1,0)</f>
        <v>0</v>
      </c>
      <c r="AO11" s="211">
        <f>IF(AF11&gt;0.01,1,0)</f>
        <v>0</v>
      </c>
      <c r="AP11" s="211">
        <f>IF(AF11&lt;0.01,1,0)</f>
        <v>1</v>
      </c>
      <c r="AQ11" s="215">
        <f>AO11*AL11</f>
        <v>0</v>
      </c>
      <c r="AR11" s="215">
        <f>AO11*AM11</f>
        <v>0</v>
      </c>
      <c r="AS11" s="215">
        <f>AP11*AL11</f>
        <v>1</v>
      </c>
      <c r="AT11" s="215">
        <f>AP11*AM11</f>
        <v>0</v>
      </c>
      <c r="AV11" s="12">
        <f>VLOOKUP(A11,'(B) MSOC Applied to 2009-10'!$A$7:$C$302,3,)</f>
        <v>2995.45</v>
      </c>
      <c r="AX11" s="205">
        <f>AO11*AV11</f>
        <v>0</v>
      </c>
      <c r="AZ11" s="205">
        <f>AV11*AP11</f>
        <v>2995.45</v>
      </c>
      <c r="BB11" s="205">
        <f>AL11*AV11</f>
        <v>2995.45</v>
      </c>
      <c r="BC11" s="205">
        <f>AM11*AV11</f>
        <v>0</v>
      </c>
      <c r="BD11" s="205">
        <f>AN11*AV11</f>
        <v>0</v>
      </c>
      <c r="BF11" s="205">
        <f>AQ11*AV11</f>
        <v>0</v>
      </c>
      <c r="BG11" s="205">
        <f>AR11*AV11</f>
        <v>0</v>
      </c>
      <c r="BH11" s="209">
        <f>AS11*AV11</f>
        <v>2995.45</v>
      </c>
      <c r="BI11" s="205">
        <f>AT11*AV11</f>
        <v>0</v>
      </c>
    </row>
    <row r="12" spans="1:61">
      <c r="A12" t="s">
        <v>19</v>
      </c>
      <c r="B12" s="152" t="s">
        <v>20</v>
      </c>
      <c r="C12" s="153">
        <v>382647417</v>
      </c>
      <c r="D12" s="153">
        <f>VLOOKUP(A12,'(D) 2009-10 Projection'!$H$10:$M$305,3,)</f>
        <v>3636115.4700000007</v>
      </c>
      <c r="E12" s="153">
        <v>1432851</v>
      </c>
      <c r="F12" s="153">
        <v>577109</v>
      </c>
      <c r="G12" s="153">
        <v>231537</v>
      </c>
      <c r="H12" s="153">
        <f t="shared" ref="H12:H75" si="5">D12+F12+G12</f>
        <v>4444761.4700000007</v>
      </c>
      <c r="I12" s="175">
        <f>'(E) State &amp; Lid Adjustment'!$B$8</f>
        <v>2.06</v>
      </c>
      <c r="J12" s="175">
        <f t="shared" ref="J12:J75" si="6">F12/C12*1000</f>
        <v>1.5082004329850212</v>
      </c>
      <c r="K12" s="183">
        <f t="shared" ref="K12:K75" si="7">I12+J12</f>
        <v>3.5682004329850212</v>
      </c>
      <c r="M12" s="158">
        <f>VLOOKUP(A12,'(D) 2009-10 Projection'!$H$10:$M$305,6,)</f>
        <v>4021598.3144285395</v>
      </c>
      <c r="N12" s="187">
        <v>774108</v>
      </c>
      <c r="O12" s="187">
        <v>524618</v>
      </c>
      <c r="P12" s="187">
        <v>249490</v>
      </c>
      <c r="Q12" s="153">
        <f t="shared" si="3"/>
        <v>4795706.3144285399</v>
      </c>
      <c r="R12" s="175">
        <f>'(E) State &amp; Lid Adjustment'!$B$18</f>
        <v>3.010635571061405</v>
      </c>
      <c r="S12" s="175">
        <f t="shared" ref="S12:S75" si="8">O12/C12*1000</f>
        <v>1.371021929569173</v>
      </c>
      <c r="T12" s="183">
        <f t="shared" ref="T12:T75" si="9">R12+S12</f>
        <v>4.3816575006305776</v>
      </c>
      <c r="V12" s="158">
        <f t="shared" ref="V12:V75" si="10">M12-D12</f>
        <v>385482.84442853881</v>
      </c>
      <c r="W12" s="153">
        <f t="shared" ref="W12:W75" si="11">N12-E12</f>
        <v>-658743</v>
      </c>
      <c r="X12" s="153">
        <f t="shared" ref="X12:X75" si="12">O12-F12</f>
        <v>-52491</v>
      </c>
      <c r="Y12" s="153">
        <f t="shared" ref="Y12:Y75" si="13">P12-G12</f>
        <v>17953</v>
      </c>
      <c r="Z12" s="153">
        <f t="shared" ref="Z12:Z75" si="14">Q12-H12</f>
        <v>350944.84442853928</v>
      </c>
      <c r="AA12" s="153">
        <f t="shared" ref="AA12:AA75" si="15">(IF(Z12&lt;0,Z12,0))*-1</f>
        <v>0</v>
      </c>
      <c r="AB12" s="189">
        <f t="shared" ref="AB12:AB75" si="16">R12-I12</f>
        <v>0.95063557106140495</v>
      </c>
      <c r="AC12" s="189">
        <f t="shared" ref="AC12:AC75" si="17">S12-J12</f>
        <v>-0.13717850341584814</v>
      </c>
      <c r="AD12" s="183">
        <f t="shared" ref="AD12:AD75" si="18">T12-K12</f>
        <v>0.81345706764555636</v>
      </c>
      <c r="AF12" s="160">
        <f t="shared" ref="AF12:AF75" si="19">Z12/H12</f>
        <v>7.8956957937393935E-2</v>
      </c>
      <c r="AG12" s="206">
        <f t="shared" si="4"/>
        <v>7.8956957937393935E-2</v>
      </c>
      <c r="AH12" s="160">
        <f t="shared" ref="AH12:AH75" si="20">AD12/K12</f>
        <v>0.22797403983414941</v>
      </c>
      <c r="AJ12">
        <f t="shared" ref="AJ12:AJ75" si="21">IF(AG12=0,1,0)</f>
        <v>0</v>
      </c>
      <c r="AK12">
        <f t="shared" ref="AK12:AK75" si="22">IF(AF12&gt;=0.04,1,0)</f>
        <v>1</v>
      </c>
      <c r="AL12">
        <f t="shared" ref="AL12:AL75" si="23">IF(AD12&lt;0,1,0)</f>
        <v>0</v>
      </c>
      <c r="AM12">
        <f t="shared" ref="AM12:AM75" si="24">IF(AD12&gt;0,1,0)</f>
        <v>1</v>
      </c>
      <c r="AN12">
        <f t="shared" ref="AN12:AN75" si="25">IF(AD12&gt;0.25,1,0)</f>
        <v>1</v>
      </c>
      <c r="AO12" s="211">
        <f t="shared" ref="AO12:AO75" si="26">IF(AF12&gt;0.01,1,0)</f>
        <v>1</v>
      </c>
      <c r="AP12" s="211">
        <f t="shared" ref="AP12:AP75" si="27">IF(AF12&lt;0.01,1,0)</f>
        <v>0</v>
      </c>
      <c r="AQ12" s="215">
        <f t="shared" ref="AQ12:AQ75" si="28">AO12*AL12</f>
        <v>0</v>
      </c>
      <c r="AR12" s="215">
        <f t="shared" ref="AR12:AR75" si="29">AO12*AM12</f>
        <v>1</v>
      </c>
      <c r="AS12" s="215">
        <f t="shared" ref="AS12:AS75" si="30">AP12*AL12</f>
        <v>0</v>
      </c>
      <c r="AT12" s="215">
        <f t="shared" ref="AT12:AT75" si="31">AP12*AM12</f>
        <v>0</v>
      </c>
      <c r="AV12" s="12">
        <f>VLOOKUP(A12,'(B) MSOC Applied to 2009-10'!$A$7:$C$302,3,)</f>
        <v>573.9</v>
      </c>
      <c r="AX12" s="205">
        <f t="shared" ref="AX12:AX75" si="32">AO12*AV12</f>
        <v>573.9</v>
      </c>
      <c r="AZ12" s="205">
        <f t="shared" ref="AZ12:AZ75" si="33">AV12*AP12</f>
        <v>0</v>
      </c>
      <c r="BB12" s="205">
        <f t="shared" ref="BB12:BB75" si="34">AL12*AV12</f>
        <v>0</v>
      </c>
      <c r="BC12" s="205">
        <f t="shared" ref="BC12:BC75" si="35">AM12*AV12</f>
        <v>573.9</v>
      </c>
      <c r="BD12" s="205">
        <f t="shared" ref="BD12:BD75" si="36">AN12*AV12</f>
        <v>573.9</v>
      </c>
      <c r="BF12" s="205">
        <f t="shared" ref="BF12:BF75" si="37">AQ12*AV12</f>
        <v>0</v>
      </c>
      <c r="BG12" s="205">
        <f t="shared" ref="BG12:BG75" si="38">AR12*AV12</f>
        <v>573.9</v>
      </c>
      <c r="BH12" s="209">
        <f t="shared" ref="BH12:BH75" si="39">AS12*AV12</f>
        <v>0</v>
      </c>
      <c r="BI12" s="205">
        <f t="shared" ref="BI12:BI75" si="40">AT12*AV12</f>
        <v>0</v>
      </c>
    </row>
    <row r="13" spans="1:61">
      <c r="A13" t="s">
        <v>21</v>
      </c>
      <c r="B13" s="152" t="s">
        <v>22</v>
      </c>
      <c r="C13" s="153">
        <v>68687026</v>
      </c>
      <c r="D13" s="153">
        <f>VLOOKUP(A13,'(D) 2009-10 Projection'!$H$10:$M$305,3,)</f>
        <v>1498987.3199999996</v>
      </c>
      <c r="E13" s="153">
        <v>574981</v>
      </c>
      <c r="F13" s="153">
        <v>185000</v>
      </c>
      <c r="G13" s="153">
        <v>200474</v>
      </c>
      <c r="H13" s="153">
        <f t="shared" si="5"/>
        <v>1884461.3199999996</v>
      </c>
      <c r="I13" s="175">
        <f>'(E) State &amp; Lid Adjustment'!$B$8</f>
        <v>2.06</v>
      </c>
      <c r="J13" s="175">
        <f t="shared" si="6"/>
        <v>2.693376184317545</v>
      </c>
      <c r="K13" s="183">
        <f t="shared" si="7"/>
        <v>4.7533761843175455</v>
      </c>
      <c r="M13" s="158">
        <f>VLOOKUP(A13,'(D) 2009-10 Projection'!$H$10:$M$305,6,)</f>
        <v>1491788.7542371629</v>
      </c>
      <c r="N13" s="187">
        <v>286409</v>
      </c>
      <c r="O13" s="187">
        <v>94165</v>
      </c>
      <c r="P13" s="187">
        <v>192245</v>
      </c>
      <c r="Q13" s="153">
        <f t="shared" si="3"/>
        <v>1778198.7542371629</v>
      </c>
      <c r="R13" s="175">
        <f>'(E) State &amp; Lid Adjustment'!$B$18</f>
        <v>3.010635571061405</v>
      </c>
      <c r="S13" s="175">
        <f t="shared" si="8"/>
        <v>1.3709284778176303</v>
      </c>
      <c r="T13" s="183">
        <f t="shared" si="9"/>
        <v>4.3815640488790351</v>
      </c>
      <c r="V13" s="158">
        <f t="shared" si="10"/>
        <v>-7198.5657628367189</v>
      </c>
      <c r="W13" s="153">
        <f t="shared" si="11"/>
        <v>-288572</v>
      </c>
      <c r="X13" s="153">
        <f t="shared" si="12"/>
        <v>-90835</v>
      </c>
      <c r="Y13" s="153">
        <f t="shared" si="13"/>
        <v>-8229</v>
      </c>
      <c r="Z13" s="153">
        <f t="shared" si="14"/>
        <v>-106262.56576283672</v>
      </c>
      <c r="AA13" s="153">
        <f t="shared" si="15"/>
        <v>106262.56576283672</v>
      </c>
      <c r="AB13" s="189">
        <f t="shared" si="16"/>
        <v>0.95063557106140495</v>
      </c>
      <c r="AC13" s="189">
        <f t="shared" si="17"/>
        <v>-1.3224477064999147</v>
      </c>
      <c r="AD13" s="183">
        <f t="shared" si="18"/>
        <v>-0.37181213543851044</v>
      </c>
      <c r="AF13" s="160">
        <f t="shared" si="19"/>
        <v>-5.6388828274191768E-2</v>
      </c>
      <c r="AG13" s="206">
        <f t="shared" si="4"/>
        <v>0</v>
      </c>
      <c r="AH13" s="160">
        <f t="shared" si="20"/>
        <v>-7.8220641712558353E-2</v>
      </c>
      <c r="AJ13">
        <f t="shared" si="21"/>
        <v>1</v>
      </c>
      <c r="AK13">
        <f t="shared" si="22"/>
        <v>0</v>
      </c>
      <c r="AL13">
        <f t="shared" si="23"/>
        <v>1</v>
      </c>
      <c r="AM13">
        <f t="shared" si="24"/>
        <v>0</v>
      </c>
      <c r="AN13">
        <f t="shared" si="25"/>
        <v>0</v>
      </c>
      <c r="AO13" s="211">
        <f t="shared" si="26"/>
        <v>0</v>
      </c>
      <c r="AP13" s="211">
        <f t="shared" si="27"/>
        <v>1</v>
      </c>
      <c r="AQ13" s="215">
        <f t="shared" si="28"/>
        <v>0</v>
      </c>
      <c r="AR13" s="215">
        <f t="shared" si="29"/>
        <v>0</v>
      </c>
      <c r="AS13" s="215">
        <f t="shared" si="30"/>
        <v>1</v>
      </c>
      <c r="AT13" s="215">
        <f t="shared" si="31"/>
        <v>0</v>
      </c>
      <c r="AV13" s="12">
        <f>VLOOKUP(A13,'(B) MSOC Applied to 2009-10'!$A$7:$C$302,3,)</f>
        <v>65.22</v>
      </c>
      <c r="AX13" s="205">
        <f t="shared" si="32"/>
        <v>0</v>
      </c>
      <c r="AZ13" s="205">
        <f t="shared" si="33"/>
        <v>65.22</v>
      </c>
      <c r="BB13" s="205">
        <f t="shared" si="34"/>
        <v>65.22</v>
      </c>
      <c r="BC13" s="205">
        <f t="shared" si="35"/>
        <v>0</v>
      </c>
      <c r="BD13" s="205">
        <f t="shared" si="36"/>
        <v>0</v>
      </c>
      <c r="BF13" s="205">
        <f t="shared" si="37"/>
        <v>0</v>
      </c>
      <c r="BG13" s="205">
        <f t="shared" si="38"/>
        <v>0</v>
      </c>
      <c r="BH13" s="209">
        <f t="shared" si="39"/>
        <v>65.22</v>
      </c>
      <c r="BI13" s="205">
        <f t="shared" si="40"/>
        <v>0</v>
      </c>
    </row>
    <row r="14" spans="1:61">
      <c r="A14" t="s">
        <v>23</v>
      </c>
      <c r="B14" s="152" t="s">
        <v>24</v>
      </c>
      <c r="C14" s="153">
        <v>5324061760</v>
      </c>
      <c r="D14" s="153">
        <f>VLOOKUP(A14,'(D) 2009-10 Projection'!$H$10:$M$305,3,)</f>
        <v>16176572.630000003</v>
      </c>
      <c r="E14" s="153">
        <v>7624297</v>
      </c>
      <c r="F14" s="153">
        <v>6820000</v>
      </c>
      <c r="G14" s="153">
        <v>0</v>
      </c>
      <c r="H14" s="153">
        <f t="shared" si="5"/>
        <v>22996572.630000003</v>
      </c>
      <c r="I14" s="175">
        <f>'(E) State &amp; Lid Adjustment'!$B$8</f>
        <v>2.06</v>
      </c>
      <c r="J14" s="175">
        <f t="shared" si="6"/>
        <v>1.2809768758204638</v>
      </c>
      <c r="K14" s="183">
        <f t="shared" si="7"/>
        <v>3.3409768758204637</v>
      </c>
      <c r="M14" s="158">
        <f>VLOOKUP(A14,'(D) 2009-10 Projection'!$H$10:$M$305,6,)</f>
        <v>17895317.912992448</v>
      </c>
      <c r="N14" s="187">
        <v>4912668</v>
      </c>
      <c r="O14" s="187">
        <v>4912668</v>
      </c>
      <c r="P14" s="187">
        <v>0</v>
      </c>
      <c r="Q14" s="153">
        <f t="shared" si="3"/>
        <v>22807985.912992448</v>
      </c>
      <c r="R14" s="175">
        <f>'(E) State &amp; Lid Adjustment'!$B$18</f>
        <v>3.010635571061405</v>
      </c>
      <c r="S14" s="175">
        <f t="shared" si="8"/>
        <v>0.92272934114122673</v>
      </c>
      <c r="T14" s="183">
        <f t="shared" si="9"/>
        <v>3.9333649122026317</v>
      </c>
      <c r="V14" s="158">
        <f t="shared" si="10"/>
        <v>1718745.2829924449</v>
      </c>
      <c r="W14" s="153">
        <f t="shared" si="11"/>
        <v>-2711629</v>
      </c>
      <c r="X14" s="153">
        <f t="shared" si="12"/>
        <v>-1907332</v>
      </c>
      <c r="Y14" s="153">
        <f t="shared" si="13"/>
        <v>0</v>
      </c>
      <c r="Z14" s="153">
        <f t="shared" si="14"/>
        <v>-188586.71700755507</v>
      </c>
      <c r="AA14" s="153">
        <f t="shared" si="15"/>
        <v>188586.71700755507</v>
      </c>
      <c r="AB14" s="189">
        <f t="shared" si="16"/>
        <v>0.95063557106140495</v>
      </c>
      <c r="AC14" s="189">
        <f t="shared" si="17"/>
        <v>-0.35824753467923709</v>
      </c>
      <c r="AD14" s="183">
        <f t="shared" si="18"/>
        <v>0.59238803638216808</v>
      </c>
      <c r="AF14" s="160">
        <f t="shared" si="19"/>
        <v>-8.2006445065442371E-3</v>
      </c>
      <c r="AG14" s="206">
        <f t="shared" si="4"/>
        <v>0</v>
      </c>
      <c r="AH14" s="160">
        <f t="shared" si="20"/>
        <v>0.17730982835273046</v>
      </c>
      <c r="AJ14">
        <f t="shared" si="21"/>
        <v>1</v>
      </c>
      <c r="AK14">
        <f t="shared" si="22"/>
        <v>0</v>
      </c>
      <c r="AL14">
        <f t="shared" si="23"/>
        <v>0</v>
      </c>
      <c r="AM14">
        <f t="shared" si="24"/>
        <v>1</v>
      </c>
      <c r="AN14">
        <f t="shared" si="25"/>
        <v>1</v>
      </c>
      <c r="AO14" s="211">
        <f t="shared" si="26"/>
        <v>0</v>
      </c>
      <c r="AP14" s="211">
        <f t="shared" si="27"/>
        <v>1</v>
      </c>
      <c r="AQ14" s="215">
        <f t="shared" si="28"/>
        <v>0</v>
      </c>
      <c r="AR14" s="215">
        <f t="shared" si="29"/>
        <v>0</v>
      </c>
      <c r="AS14" s="215">
        <f t="shared" si="30"/>
        <v>0</v>
      </c>
      <c r="AT14" s="215">
        <f t="shared" si="31"/>
        <v>1</v>
      </c>
      <c r="AV14" s="12">
        <f>VLOOKUP(A14,'(B) MSOC Applied to 2009-10'!$A$7:$C$302,3,)</f>
        <v>2620.4899999999998</v>
      </c>
      <c r="AX14" s="205">
        <f t="shared" si="32"/>
        <v>0</v>
      </c>
      <c r="AZ14" s="205">
        <f t="shared" si="33"/>
        <v>2620.4899999999998</v>
      </c>
      <c r="BB14" s="205">
        <f t="shared" si="34"/>
        <v>0</v>
      </c>
      <c r="BC14" s="205">
        <f t="shared" si="35"/>
        <v>2620.4899999999998</v>
      </c>
      <c r="BD14" s="205">
        <f t="shared" si="36"/>
        <v>2620.4899999999998</v>
      </c>
      <c r="BF14" s="205">
        <f t="shared" si="37"/>
        <v>0</v>
      </c>
      <c r="BG14" s="205">
        <f t="shared" si="38"/>
        <v>0</v>
      </c>
      <c r="BH14" s="209">
        <f t="shared" si="39"/>
        <v>0</v>
      </c>
      <c r="BI14" s="205">
        <f t="shared" si="40"/>
        <v>2620.4899999999998</v>
      </c>
    </row>
    <row r="15" spans="1:61">
      <c r="A15" t="s">
        <v>25</v>
      </c>
      <c r="B15" s="152" t="s">
        <v>26</v>
      </c>
      <c r="C15" s="153">
        <v>4002706151</v>
      </c>
      <c r="D15" s="153">
        <f>VLOOKUP(A15,'(D) 2009-10 Projection'!$H$10:$M$305,3,)</f>
        <v>31701307.160000008</v>
      </c>
      <c r="E15" s="153">
        <v>11884490</v>
      </c>
      <c r="F15" s="153">
        <v>11012161</v>
      </c>
      <c r="G15" s="153">
        <v>872329</v>
      </c>
      <c r="H15" s="153">
        <f t="shared" si="5"/>
        <v>43585797.160000011</v>
      </c>
      <c r="I15" s="175">
        <f>'(E) State &amp; Lid Adjustment'!$B$8</f>
        <v>2.06</v>
      </c>
      <c r="J15" s="175">
        <f t="shared" si="6"/>
        <v>2.7511789735673755</v>
      </c>
      <c r="K15" s="183">
        <f t="shared" si="7"/>
        <v>4.811178973567376</v>
      </c>
      <c r="M15" s="158">
        <f>VLOOKUP(A15,'(D) 2009-10 Projection'!$H$10:$M$305,6,)</f>
        <v>35403553.987246595</v>
      </c>
      <c r="N15" s="187">
        <v>6501150</v>
      </c>
      <c r="O15" s="187">
        <v>5488348</v>
      </c>
      <c r="P15" s="187">
        <v>1012802</v>
      </c>
      <c r="Q15" s="153">
        <f t="shared" si="3"/>
        <v>41904703.987246595</v>
      </c>
      <c r="R15" s="175">
        <f>'(E) State &amp; Lid Adjustment'!$B$18</f>
        <v>3.010635571061405</v>
      </c>
      <c r="S15" s="175">
        <f t="shared" si="8"/>
        <v>1.3711593589324165</v>
      </c>
      <c r="T15" s="183">
        <f t="shared" si="9"/>
        <v>4.3817949299938217</v>
      </c>
      <c r="V15" s="158">
        <f t="shared" si="10"/>
        <v>3702246.8272465877</v>
      </c>
      <c r="W15" s="153">
        <f t="shared" si="11"/>
        <v>-5383340</v>
      </c>
      <c r="X15" s="153">
        <f t="shared" si="12"/>
        <v>-5523813</v>
      </c>
      <c r="Y15" s="153">
        <f t="shared" si="13"/>
        <v>140473</v>
      </c>
      <c r="Z15" s="153">
        <f t="shared" si="14"/>
        <v>-1681093.172753416</v>
      </c>
      <c r="AA15" s="153">
        <f t="shared" si="15"/>
        <v>1681093.172753416</v>
      </c>
      <c r="AB15" s="189">
        <f t="shared" si="16"/>
        <v>0.95063557106140495</v>
      </c>
      <c r="AC15" s="189">
        <f t="shared" si="17"/>
        <v>-1.380019614634959</v>
      </c>
      <c r="AD15" s="183">
        <f t="shared" si="18"/>
        <v>-0.42938404357355431</v>
      </c>
      <c r="AF15" s="160">
        <f t="shared" si="19"/>
        <v>-3.8569747080276086E-2</v>
      </c>
      <c r="AG15" s="206">
        <f t="shared" si="4"/>
        <v>0</v>
      </c>
      <c r="AH15" s="160">
        <f t="shared" si="20"/>
        <v>-8.9247156660060001E-2</v>
      </c>
      <c r="AJ15">
        <f t="shared" si="21"/>
        <v>1</v>
      </c>
      <c r="AK15">
        <f t="shared" si="22"/>
        <v>0</v>
      </c>
      <c r="AL15">
        <f t="shared" si="23"/>
        <v>1</v>
      </c>
      <c r="AM15">
        <f t="shared" si="24"/>
        <v>0</v>
      </c>
      <c r="AN15">
        <f t="shared" si="25"/>
        <v>0</v>
      </c>
      <c r="AO15" s="211">
        <f t="shared" si="26"/>
        <v>0</v>
      </c>
      <c r="AP15" s="211">
        <f t="shared" si="27"/>
        <v>1</v>
      </c>
      <c r="AQ15" s="215">
        <f t="shared" si="28"/>
        <v>0</v>
      </c>
      <c r="AR15" s="215">
        <f t="shared" si="29"/>
        <v>0</v>
      </c>
      <c r="AS15" s="215">
        <f t="shared" si="30"/>
        <v>1</v>
      </c>
      <c r="AT15" s="215">
        <f t="shared" si="31"/>
        <v>0</v>
      </c>
      <c r="AV15" s="12">
        <f>VLOOKUP(A15,'(B) MSOC Applied to 2009-10'!$A$7:$C$302,3,)</f>
        <v>5299.5599999999995</v>
      </c>
      <c r="AX15" s="205">
        <f t="shared" si="32"/>
        <v>0</v>
      </c>
      <c r="AZ15" s="205">
        <f t="shared" si="33"/>
        <v>5299.5599999999995</v>
      </c>
      <c r="BB15" s="205">
        <f t="shared" si="34"/>
        <v>5299.5599999999995</v>
      </c>
      <c r="BC15" s="205">
        <f t="shared" si="35"/>
        <v>0</v>
      </c>
      <c r="BD15" s="205">
        <f t="shared" si="36"/>
        <v>0</v>
      </c>
      <c r="BF15" s="205">
        <f t="shared" si="37"/>
        <v>0</v>
      </c>
      <c r="BG15" s="205">
        <f t="shared" si="38"/>
        <v>0</v>
      </c>
      <c r="BH15" s="209">
        <f t="shared" si="39"/>
        <v>5299.5599999999995</v>
      </c>
      <c r="BI15" s="205">
        <f t="shared" si="40"/>
        <v>0</v>
      </c>
    </row>
    <row r="16" spans="1:61">
      <c r="A16" t="s">
        <v>27</v>
      </c>
      <c r="B16" s="152" t="s">
        <v>28</v>
      </c>
      <c r="C16" s="153">
        <v>349534641</v>
      </c>
      <c r="D16" s="153">
        <f>VLOOKUP(A16,'(D) 2009-10 Projection'!$H$10:$M$305,3,)</f>
        <v>4152109.58</v>
      </c>
      <c r="E16" s="153">
        <v>1694347</v>
      </c>
      <c r="F16" s="153">
        <v>1210000</v>
      </c>
      <c r="G16" s="153">
        <v>404365</v>
      </c>
      <c r="H16" s="153">
        <f t="shared" si="5"/>
        <v>5766474.5800000001</v>
      </c>
      <c r="I16" s="175">
        <f>'(E) State &amp; Lid Adjustment'!$B$8</f>
        <v>2.06</v>
      </c>
      <c r="J16" s="175">
        <f t="shared" si="6"/>
        <v>3.4617455841808824</v>
      </c>
      <c r="K16" s="183">
        <f t="shared" si="7"/>
        <v>5.5217455841808825</v>
      </c>
      <c r="M16" s="158">
        <f>VLOOKUP(A16,'(D) 2009-10 Projection'!$H$10:$M$305,6,)</f>
        <v>4493027.3690596214</v>
      </c>
      <c r="N16" s="187">
        <v>898373</v>
      </c>
      <c r="O16" s="187">
        <v>479249</v>
      </c>
      <c r="P16" s="187">
        <v>419124</v>
      </c>
      <c r="Q16" s="153">
        <f t="shared" si="3"/>
        <v>5391400.3690596214</v>
      </c>
      <c r="R16" s="175">
        <f>'(E) State &amp; Lid Adjustment'!$B$18</f>
        <v>3.010635571061405</v>
      </c>
      <c r="S16" s="175">
        <f t="shared" si="8"/>
        <v>1.3711058755976064</v>
      </c>
      <c r="T16" s="183">
        <f t="shared" si="9"/>
        <v>4.3817414466590119</v>
      </c>
      <c r="V16" s="158">
        <f t="shared" si="10"/>
        <v>340917.78905962128</v>
      </c>
      <c r="W16" s="153">
        <f t="shared" si="11"/>
        <v>-795974</v>
      </c>
      <c r="X16" s="153">
        <f t="shared" si="12"/>
        <v>-730751</v>
      </c>
      <c r="Y16" s="153">
        <f t="shared" si="13"/>
        <v>14759</v>
      </c>
      <c r="Z16" s="153">
        <f t="shared" si="14"/>
        <v>-375074.21094037872</v>
      </c>
      <c r="AA16" s="153">
        <f t="shared" si="15"/>
        <v>375074.21094037872</v>
      </c>
      <c r="AB16" s="189">
        <f t="shared" si="16"/>
        <v>0.95063557106140495</v>
      </c>
      <c r="AC16" s="189">
        <f t="shared" si="17"/>
        <v>-2.090639708583276</v>
      </c>
      <c r="AD16" s="183">
        <f t="shared" si="18"/>
        <v>-1.1400041375218706</v>
      </c>
      <c r="AF16" s="160">
        <f t="shared" si="19"/>
        <v>-6.5043937285574352E-2</v>
      </c>
      <c r="AG16" s="206">
        <f t="shared" si="4"/>
        <v>0</v>
      </c>
      <c r="AH16" s="160">
        <f t="shared" si="20"/>
        <v>-0.20645720092353428</v>
      </c>
      <c r="AJ16">
        <f t="shared" si="21"/>
        <v>1</v>
      </c>
      <c r="AK16">
        <f t="shared" si="22"/>
        <v>0</v>
      </c>
      <c r="AL16">
        <f t="shared" si="23"/>
        <v>1</v>
      </c>
      <c r="AM16">
        <f t="shared" si="24"/>
        <v>0</v>
      </c>
      <c r="AN16">
        <f t="shared" si="25"/>
        <v>0</v>
      </c>
      <c r="AO16" s="211">
        <f t="shared" si="26"/>
        <v>0</v>
      </c>
      <c r="AP16" s="211">
        <f t="shared" si="27"/>
        <v>1</v>
      </c>
      <c r="AQ16" s="215">
        <f t="shared" si="28"/>
        <v>0</v>
      </c>
      <c r="AR16" s="215">
        <f t="shared" si="29"/>
        <v>0</v>
      </c>
      <c r="AS16" s="215">
        <f t="shared" si="30"/>
        <v>1</v>
      </c>
      <c r="AT16" s="215">
        <f t="shared" si="31"/>
        <v>0</v>
      </c>
      <c r="AV16" s="12">
        <f>VLOOKUP(A16,'(B) MSOC Applied to 2009-10'!$A$7:$C$302,3,)</f>
        <v>616.92999999999995</v>
      </c>
      <c r="AX16" s="205">
        <f t="shared" si="32"/>
        <v>0</v>
      </c>
      <c r="AZ16" s="205">
        <f t="shared" si="33"/>
        <v>616.92999999999995</v>
      </c>
      <c r="BB16" s="205">
        <f t="shared" si="34"/>
        <v>616.92999999999995</v>
      </c>
      <c r="BC16" s="205">
        <f t="shared" si="35"/>
        <v>0</v>
      </c>
      <c r="BD16" s="205">
        <f t="shared" si="36"/>
        <v>0</v>
      </c>
      <c r="BF16" s="205">
        <f t="shared" si="37"/>
        <v>0</v>
      </c>
      <c r="BG16" s="205">
        <f t="shared" si="38"/>
        <v>0</v>
      </c>
      <c r="BH16" s="209">
        <f t="shared" si="39"/>
        <v>616.92999999999995</v>
      </c>
      <c r="BI16" s="205">
        <f t="shared" si="40"/>
        <v>0</v>
      </c>
    </row>
    <row r="17" spans="1:61">
      <c r="A17" t="s">
        <v>29</v>
      </c>
      <c r="B17" s="152" t="s">
        <v>30</v>
      </c>
      <c r="C17" s="153">
        <v>10451688904</v>
      </c>
      <c r="D17" s="153">
        <f>VLOOKUP(A17,'(D) 2009-10 Projection'!$H$10:$M$305,3,)</f>
        <v>84851158.969999984</v>
      </c>
      <c r="E17" s="153">
        <v>33409071</v>
      </c>
      <c r="F17" s="153">
        <v>29400000</v>
      </c>
      <c r="G17" s="153">
        <v>2937852</v>
      </c>
      <c r="H17" s="153">
        <f t="shared" si="5"/>
        <v>117189010.96999998</v>
      </c>
      <c r="I17" s="175">
        <f>'(E) State &amp; Lid Adjustment'!$B$8</f>
        <v>2.06</v>
      </c>
      <c r="J17" s="175">
        <f t="shared" si="6"/>
        <v>2.8129425081479633</v>
      </c>
      <c r="K17" s="183">
        <f t="shared" si="7"/>
        <v>4.8729425081479629</v>
      </c>
      <c r="M17" s="158">
        <f>VLOOKUP(A17,'(D) 2009-10 Projection'!$H$10:$M$305,6,)</f>
        <v>94786949.286602467</v>
      </c>
      <c r="N17" s="187">
        <v>18763401</v>
      </c>
      <c r="O17" s="187">
        <v>15461033</v>
      </c>
      <c r="P17" s="187">
        <v>3302367</v>
      </c>
      <c r="Q17" s="153">
        <f t="shared" si="3"/>
        <v>113550349.28660247</v>
      </c>
      <c r="R17" s="175">
        <f>'(E) State &amp; Lid Adjustment'!$B$18</f>
        <v>3.010635571061405</v>
      </c>
      <c r="S17" s="175">
        <f t="shared" si="8"/>
        <v>1.4792856103938243</v>
      </c>
      <c r="T17" s="183">
        <f t="shared" si="9"/>
        <v>4.4899211814552293</v>
      </c>
      <c r="V17" s="158">
        <f t="shared" si="10"/>
        <v>9935790.3166024834</v>
      </c>
      <c r="W17" s="153">
        <f t="shared" si="11"/>
        <v>-14645670</v>
      </c>
      <c r="X17" s="153">
        <f t="shared" si="12"/>
        <v>-13938967</v>
      </c>
      <c r="Y17" s="153">
        <f t="shared" si="13"/>
        <v>364515</v>
      </c>
      <c r="Z17" s="153">
        <f t="shared" si="14"/>
        <v>-3638661.6833975166</v>
      </c>
      <c r="AA17" s="153">
        <f t="shared" si="15"/>
        <v>3638661.6833975166</v>
      </c>
      <c r="AB17" s="189">
        <f t="shared" si="16"/>
        <v>0.95063557106140495</v>
      </c>
      <c r="AC17" s="189">
        <f t="shared" si="17"/>
        <v>-1.333656897754139</v>
      </c>
      <c r="AD17" s="183">
        <f t="shared" si="18"/>
        <v>-0.38302132669273359</v>
      </c>
      <c r="AF17" s="160">
        <f t="shared" si="19"/>
        <v>-3.1049512691330782E-2</v>
      </c>
      <c r="AG17" s="206">
        <f t="shared" si="4"/>
        <v>0</v>
      </c>
      <c r="AH17" s="160">
        <f t="shared" si="20"/>
        <v>-7.8601651066535314E-2</v>
      </c>
      <c r="AJ17">
        <f t="shared" si="21"/>
        <v>1</v>
      </c>
      <c r="AK17">
        <f t="shared" si="22"/>
        <v>0</v>
      </c>
      <c r="AL17">
        <f t="shared" si="23"/>
        <v>1</v>
      </c>
      <c r="AM17">
        <f t="shared" si="24"/>
        <v>0</v>
      </c>
      <c r="AN17">
        <f t="shared" si="25"/>
        <v>0</v>
      </c>
      <c r="AO17" s="211">
        <f t="shared" si="26"/>
        <v>0</v>
      </c>
      <c r="AP17" s="211">
        <f t="shared" si="27"/>
        <v>1</v>
      </c>
      <c r="AQ17" s="215">
        <f t="shared" si="28"/>
        <v>0</v>
      </c>
      <c r="AR17" s="215">
        <f t="shared" si="29"/>
        <v>0</v>
      </c>
      <c r="AS17" s="215">
        <f t="shared" si="30"/>
        <v>1</v>
      </c>
      <c r="AT17" s="215">
        <f t="shared" si="31"/>
        <v>0</v>
      </c>
      <c r="AV17" s="12">
        <f>VLOOKUP(A17,'(B) MSOC Applied to 2009-10'!$A$7:$C$302,3,)</f>
        <v>13503.480000000001</v>
      </c>
      <c r="AX17" s="205">
        <f t="shared" si="32"/>
        <v>0</v>
      </c>
      <c r="AZ17" s="205">
        <f t="shared" si="33"/>
        <v>13503.480000000001</v>
      </c>
      <c r="BB17" s="205">
        <f t="shared" si="34"/>
        <v>13503.480000000001</v>
      </c>
      <c r="BC17" s="205">
        <f t="shared" si="35"/>
        <v>0</v>
      </c>
      <c r="BD17" s="205">
        <f t="shared" si="36"/>
        <v>0</v>
      </c>
      <c r="BF17" s="205">
        <f t="shared" si="37"/>
        <v>0</v>
      </c>
      <c r="BG17" s="205">
        <f t="shared" si="38"/>
        <v>0</v>
      </c>
      <c r="BH17" s="209">
        <f t="shared" si="39"/>
        <v>13503.480000000001</v>
      </c>
      <c r="BI17" s="205">
        <f t="shared" si="40"/>
        <v>0</v>
      </c>
    </row>
    <row r="18" spans="1:61">
      <c r="A18" t="s">
        <v>31</v>
      </c>
      <c r="B18" s="152" t="s">
        <v>32</v>
      </c>
      <c r="C18" s="153">
        <v>7201806725</v>
      </c>
      <c r="D18" s="153">
        <f>VLOOKUP(A18,'(D) 2009-10 Projection'!$H$10:$M$305,3,)</f>
        <v>24031621.859999999</v>
      </c>
      <c r="E18" s="153">
        <v>8997172</v>
      </c>
      <c r="F18" s="153">
        <v>8925000</v>
      </c>
      <c r="G18" s="153">
        <v>0</v>
      </c>
      <c r="H18" s="153">
        <f t="shared" si="5"/>
        <v>32956621.859999999</v>
      </c>
      <c r="I18" s="175">
        <f>'(E) State &amp; Lid Adjustment'!$B$8</f>
        <v>2.06</v>
      </c>
      <c r="J18" s="175">
        <f t="shared" si="6"/>
        <v>1.2392723577290947</v>
      </c>
      <c r="K18" s="183">
        <f t="shared" si="7"/>
        <v>3.2992723577290946</v>
      </c>
      <c r="M18" s="158">
        <f>VLOOKUP(A18,'(D) 2009-10 Projection'!$H$10:$M$305,6,)</f>
        <v>26740128.299516518</v>
      </c>
      <c r="N18" s="187">
        <v>5086546</v>
      </c>
      <c r="O18" s="187">
        <v>5086546</v>
      </c>
      <c r="P18" s="187">
        <v>0</v>
      </c>
      <c r="Q18" s="153">
        <f t="shared" si="3"/>
        <v>31826674.299516518</v>
      </c>
      <c r="R18" s="175">
        <f>'(E) State &amp; Lid Adjustment'!$B$18</f>
        <v>3.010635571061405</v>
      </c>
      <c r="S18" s="175">
        <f t="shared" si="8"/>
        <v>0.70628749065742247</v>
      </c>
      <c r="T18" s="183">
        <f t="shared" si="9"/>
        <v>3.7169230617188274</v>
      </c>
      <c r="V18" s="158">
        <f t="shared" si="10"/>
        <v>2708506.4395165183</v>
      </c>
      <c r="W18" s="153">
        <f t="shared" si="11"/>
        <v>-3910626</v>
      </c>
      <c r="X18" s="153">
        <f t="shared" si="12"/>
        <v>-3838454</v>
      </c>
      <c r="Y18" s="153">
        <f t="shared" si="13"/>
        <v>0</v>
      </c>
      <c r="Z18" s="153">
        <f t="shared" si="14"/>
        <v>-1129947.5604834817</v>
      </c>
      <c r="AA18" s="153">
        <f t="shared" si="15"/>
        <v>1129947.5604834817</v>
      </c>
      <c r="AB18" s="189">
        <f t="shared" si="16"/>
        <v>0.95063557106140495</v>
      </c>
      <c r="AC18" s="189">
        <f t="shared" si="17"/>
        <v>-0.53298486707167225</v>
      </c>
      <c r="AD18" s="183">
        <f t="shared" si="18"/>
        <v>0.41765070398973281</v>
      </c>
      <c r="AF18" s="160">
        <f t="shared" si="19"/>
        <v>-3.4285903612436622E-2</v>
      </c>
      <c r="AG18" s="206">
        <f t="shared" si="4"/>
        <v>0</v>
      </c>
      <c r="AH18" s="160">
        <f t="shared" si="20"/>
        <v>0.12658873190972444</v>
      </c>
      <c r="AJ18">
        <f t="shared" si="21"/>
        <v>1</v>
      </c>
      <c r="AK18">
        <f t="shared" si="22"/>
        <v>0</v>
      </c>
      <c r="AL18">
        <f t="shared" si="23"/>
        <v>0</v>
      </c>
      <c r="AM18">
        <f t="shared" si="24"/>
        <v>1</v>
      </c>
      <c r="AN18">
        <f t="shared" si="25"/>
        <v>1</v>
      </c>
      <c r="AO18" s="211">
        <f t="shared" si="26"/>
        <v>0</v>
      </c>
      <c r="AP18" s="211">
        <f t="shared" si="27"/>
        <v>1</v>
      </c>
      <c r="AQ18" s="215">
        <f t="shared" si="28"/>
        <v>0</v>
      </c>
      <c r="AR18" s="215">
        <f t="shared" si="29"/>
        <v>0</v>
      </c>
      <c r="AS18" s="215">
        <f t="shared" si="30"/>
        <v>0</v>
      </c>
      <c r="AT18" s="215">
        <f t="shared" si="31"/>
        <v>1</v>
      </c>
      <c r="AV18" s="12">
        <f>VLOOKUP(A18,'(B) MSOC Applied to 2009-10'!$A$7:$C$302,3,)</f>
        <v>3834.16</v>
      </c>
      <c r="AX18" s="205">
        <f t="shared" si="32"/>
        <v>0</v>
      </c>
      <c r="AZ18" s="205">
        <f t="shared" si="33"/>
        <v>3834.16</v>
      </c>
      <c r="BB18" s="205">
        <f t="shared" si="34"/>
        <v>0</v>
      </c>
      <c r="BC18" s="205">
        <f t="shared" si="35"/>
        <v>3834.16</v>
      </c>
      <c r="BD18" s="205">
        <f t="shared" si="36"/>
        <v>3834.16</v>
      </c>
      <c r="BF18" s="205">
        <f t="shared" si="37"/>
        <v>0</v>
      </c>
      <c r="BG18" s="205">
        <f t="shared" si="38"/>
        <v>0</v>
      </c>
      <c r="BH18" s="209">
        <f t="shared" si="39"/>
        <v>0</v>
      </c>
      <c r="BI18" s="205">
        <f t="shared" si="40"/>
        <v>3834.16</v>
      </c>
    </row>
    <row r="19" spans="1:61">
      <c r="A19" t="s">
        <v>33</v>
      </c>
      <c r="B19" s="152" t="s">
        <v>34</v>
      </c>
      <c r="C19" s="153">
        <v>6744236259</v>
      </c>
      <c r="D19" s="153">
        <f>VLOOKUP(A19,'(D) 2009-10 Projection'!$H$10:$M$305,3,)</f>
        <v>76338483.819999993</v>
      </c>
      <c r="E19" s="153">
        <v>29725492</v>
      </c>
      <c r="F19" s="153">
        <v>20500000</v>
      </c>
      <c r="G19" s="153">
        <v>6318690</v>
      </c>
      <c r="H19" s="153">
        <f t="shared" si="5"/>
        <v>103157173.81999999</v>
      </c>
      <c r="I19" s="175">
        <f>'(E) State &amp; Lid Adjustment'!$B$8</f>
        <v>2.06</v>
      </c>
      <c r="J19" s="175">
        <f t="shared" si="6"/>
        <v>3.0396325414376322</v>
      </c>
      <c r="K19" s="183">
        <f t="shared" si="7"/>
        <v>5.0996325414376322</v>
      </c>
      <c r="M19" s="158">
        <f>VLOOKUP(A19,'(D) 2009-10 Projection'!$H$10:$M$305,6,)</f>
        <v>84911254.768209204</v>
      </c>
      <c r="N19" s="187">
        <v>16157071</v>
      </c>
      <c r="O19" s="187">
        <v>9245136</v>
      </c>
      <c r="P19" s="187">
        <v>6911935</v>
      </c>
      <c r="Q19" s="153">
        <f t="shared" si="3"/>
        <v>101068325.7682092</v>
      </c>
      <c r="R19" s="175">
        <f>'(E) State &amp; Lid Adjustment'!$B$18</f>
        <v>3.010635571061405</v>
      </c>
      <c r="S19" s="175">
        <f t="shared" si="8"/>
        <v>1.3708203041764169</v>
      </c>
      <c r="T19" s="183">
        <f t="shared" si="9"/>
        <v>4.3814558752378217</v>
      </c>
      <c r="V19" s="158">
        <f t="shared" si="10"/>
        <v>8572770.9482092112</v>
      </c>
      <c r="W19" s="153">
        <f t="shared" si="11"/>
        <v>-13568421</v>
      </c>
      <c r="X19" s="153">
        <f t="shared" si="12"/>
        <v>-11254864</v>
      </c>
      <c r="Y19" s="153">
        <f t="shared" si="13"/>
        <v>593245</v>
      </c>
      <c r="Z19" s="153">
        <f t="shared" si="14"/>
        <v>-2088848.0517907888</v>
      </c>
      <c r="AA19" s="153">
        <f t="shared" si="15"/>
        <v>2088848.0517907888</v>
      </c>
      <c r="AB19" s="189">
        <f t="shared" si="16"/>
        <v>0.95063557106140495</v>
      </c>
      <c r="AC19" s="189">
        <f t="shared" si="17"/>
        <v>-1.6688122372612153</v>
      </c>
      <c r="AD19" s="183">
        <f t="shared" si="18"/>
        <v>-0.71817666619981058</v>
      </c>
      <c r="AF19" s="160">
        <f t="shared" si="19"/>
        <v>-2.0249178747719872E-2</v>
      </c>
      <c r="AG19" s="206">
        <f t="shared" si="4"/>
        <v>0</v>
      </c>
      <c r="AH19" s="160">
        <f t="shared" si="20"/>
        <v>-0.1408291009919217</v>
      </c>
      <c r="AJ19">
        <f t="shared" si="21"/>
        <v>1</v>
      </c>
      <c r="AK19">
        <f t="shared" si="22"/>
        <v>0</v>
      </c>
      <c r="AL19">
        <f t="shared" si="23"/>
        <v>1</v>
      </c>
      <c r="AM19">
        <f t="shared" si="24"/>
        <v>0</v>
      </c>
      <c r="AN19">
        <f t="shared" si="25"/>
        <v>0</v>
      </c>
      <c r="AO19" s="211">
        <f t="shared" si="26"/>
        <v>0</v>
      </c>
      <c r="AP19" s="211">
        <f t="shared" si="27"/>
        <v>1</v>
      </c>
      <c r="AQ19" s="215">
        <f t="shared" si="28"/>
        <v>0</v>
      </c>
      <c r="AR19" s="215">
        <f t="shared" si="29"/>
        <v>0</v>
      </c>
      <c r="AS19" s="215">
        <f t="shared" si="30"/>
        <v>1</v>
      </c>
      <c r="AT19" s="215">
        <f t="shared" si="31"/>
        <v>0</v>
      </c>
      <c r="AV19" s="12">
        <f>VLOOKUP(A19,'(B) MSOC Applied to 2009-10'!$A$7:$C$302,3,)</f>
        <v>12906.02</v>
      </c>
      <c r="AX19" s="205">
        <f t="shared" si="32"/>
        <v>0</v>
      </c>
      <c r="AZ19" s="205">
        <f t="shared" si="33"/>
        <v>12906.02</v>
      </c>
      <c r="BB19" s="205">
        <f t="shared" si="34"/>
        <v>12906.02</v>
      </c>
      <c r="BC19" s="205">
        <f t="shared" si="35"/>
        <v>0</v>
      </c>
      <c r="BD19" s="205">
        <f t="shared" si="36"/>
        <v>0</v>
      </c>
      <c r="BF19" s="205">
        <f t="shared" si="37"/>
        <v>0</v>
      </c>
      <c r="BG19" s="205">
        <f t="shared" si="38"/>
        <v>0</v>
      </c>
      <c r="BH19" s="209">
        <f t="shared" si="39"/>
        <v>12906.02</v>
      </c>
      <c r="BI19" s="205">
        <f t="shared" si="40"/>
        <v>0</v>
      </c>
    </row>
    <row r="20" spans="1:61">
      <c r="A20" t="s">
        <v>35</v>
      </c>
      <c r="B20" s="152" t="s">
        <v>36</v>
      </c>
      <c r="C20" s="153">
        <v>47032856494</v>
      </c>
      <c r="D20" s="153">
        <f>VLOOKUP(A20,'(D) 2009-10 Projection'!$H$10:$M$305,3,)</f>
        <v>101416130.73999999</v>
      </c>
      <c r="E20" s="153">
        <v>46647620</v>
      </c>
      <c r="F20" s="153">
        <v>43900000</v>
      </c>
      <c r="G20" s="153">
        <v>0</v>
      </c>
      <c r="H20" s="153">
        <f t="shared" si="5"/>
        <v>145316130.74000001</v>
      </c>
      <c r="I20" s="175">
        <f>'(E) State &amp; Lid Adjustment'!$B$8</f>
        <v>2.06</v>
      </c>
      <c r="J20" s="175">
        <f t="shared" si="6"/>
        <v>0.93339004416200699</v>
      </c>
      <c r="K20" s="183">
        <f t="shared" si="7"/>
        <v>2.9933900441620072</v>
      </c>
      <c r="M20" s="158">
        <f>VLOOKUP(A20,'(D) 2009-10 Projection'!$H$10:$M$305,6,)</f>
        <v>113236336.78073327</v>
      </c>
      <c r="N20" s="187">
        <v>30425260</v>
      </c>
      <c r="O20" s="187">
        <v>30425260</v>
      </c>
      <c r="P20" s="187">
        <v>0</v>
      </c>
      <c r="Q20" s="153">
        <f t="shared" si="3"/>
        <v>143661596.78073329</v>
      </c>
      <c r="R20" s="175">
        <f>'(E) State &amp; Lid Adjustment'!$B$18</f>
        <v>3.010635571061405</v>
      </c>
      <c r="S20" s="175">
        <f t="shared" si="8"/>
        <v>0.6468937306387369</v>
      </c>
      <c r="T20" s="183">
        <f t="shared" si="9"/>
        <v>3.657529301700142</v>
      </c>
      <c r="V20" s="158">
        <f t="shared" si="10"/>
        <v>11820206.040733278</v>
      </c>
      <c r="W20" s="153">
        <f t="shared" si="11"/>
        <v>-16222360</v>
      </c>
      <c r="X20" s="153">
        <f t="shared" si="12"/>
        <v>-13474740</v>
      </c>
      <c r="Y20" s="153">
        <f t="shared" si="13"/>
        <v>0</v>
      </c>
      <c r="Z20" s="153">
        <f t="shared" si="14"/>
        <v>-1654533.9592667222</v>
      </c>
      <c r="AA20" s="153">
        <f t="shared" si="15"/>
        <v>1654533.9592667222</v>
      </c>
      <c r="AB20" s="189">
        <f t="shared" si="16"/>
        <v>0.95063557106140495</v>
      </c>
      <c r="AC20" s="189">
        <f t="shared" si="17"/>
        <v>-0.2864963135232701</v>
      </c>
      <c r="AD20" s="183">
        <f t="shared" si="18"/>
        <v>0.66413925753813485</v>
      </c>
      <c r="AF20" s="160">
        <f t="shared" si="19"/>
        <v>-1.1385755668288599E-2</v>
      </c>
      <c r="AG20" s="206">
        <f t="shared" si="4"/>
        <v>0</v>
      </c>
      <c r="AH20" s="160">
        <f t="shared" si="20"/>
        <v>0.2218685997280582</v>
      </c>
      <c r="AJ20">
        <f t="shared" si="21"/>
        <v>1</v>
      </c>
      <c r="AK20">
        <f t="shared" si="22"/>
        <v>0</v>
      </c>
      <c r="AL20">
        <f t="shared" si="23"/>
        <v>0</v>
      </c>
      <c r="AM20">
        <f t="shared" si="24"/>
        <v>1</v>
      </c>
      <c r="AN20">
        <f t="shared" si="25"/>
        <v>1</v>
      </c>
      <c r="AO20" s="211">
        <f t="shared" si="26"/>
        <v>0</v>
      </c>
      <c r="AP20" s="211">
        <f t="shared" si="27"/>
        <v>1</v>
      </c>
      <c r="AQ20" s="215">
        <f t="shared" si="28"/>
        <v>0</v>
      </c>
      <c r="AR20" s="215">
        <f t="shared" si="29"/>
        <v>0</v>
      </c>
      <c r="AS20" s="215">
        <f t="shared" si="30"/>
        <v>0</v>
      </c>
      <c r="AT20" s="215">
        <f t="shared" si="31"/>
        <v>1</v>
      </c>
      <c r="AV20" s="12">
        <f>VLOOKUP(A20,'(B) MSOC Applied to 2009-10'!$A$7:$C$302,3,)</f>
        <v>16933.77</v>
      </c>
      <c r="AX20" s="205">
        <f t="shared" si="32"/>
        <v>0</v>
      </c>
      <c r="AZ20" s="205">
        <f t="shared" si="33"/>
        <v>16933.77</v>
      </c>
      <c r="BB20" s="205">
        <f t="shared" si="34"/>
        <v>0</v>
      </c>
      <c r="BC20" s="205">
        <f t="shared" si="35"/>
        <v>16933.77</v>
      </c>
      <c r="BD20" s="205">
        <f t="shared" si="36"/>
        <v>16933.77</v>
      </c>
      <c r="BF20" s="205">
        <f t="shared" si="37"/>
        <v>0</v>
      </c>
      <c r="BG20" s="205">
        <f t="shared" si="38"/>
        <v>0</v>
      </c>
      <c r="BH20" s="209">
        <f t="shared" si="39"/>
        <v>0</v>
      </c>
      <c r="BI20" s="205">
        <f t="shared" si="40"/>
        <v>16933.77</v>
      </c>
    </row>
    <row r="21" spans="1:61">
      <c r="A21" t="s">
        <v>37</v>
      </c>
      <c r="B21" s="152" t="s">
        <v>38</v>
      </c>
      <c r="C21" s="153">
        <v>13391568266</v>
      </c>
      <c r="D21" s="153">
        <f>VLOOKUP(A21,'(D) 2009-10 Projection'!$H$10:$M$305,3,)</f>
        <v>64289418.849999994</v>
      </c>
      <c r="E21" s="153">
        <v>26738169</v>
      </c>
      <c r="F21" s="153">
        <v>25400000</v>
      </c>
      <c r="G21" s="153">
        <v>0</v>
      </c>
      <c r="H21" s="153">
        <f t="shared" si="5"/>
        <v>89689418.849999994</v>
      </c>
      <c r="I21" s="175">
        <f>'(E) State &amp; Lid Adjustment'!$B$8</f>
        <v>2.06</v>
      </c>
      <c r="J21" s="175">
        <f t="shared" si="6"/>
        <v>1.8967158659444197</v>
      </c>
      <c r="K21" s="183">
        <f t="shared" si="7"/>
        <v>3.9567158659444197</v>
      </c>
      <c r="M21" s="158">
        <f>VLOOKUP(A21,'(D) 2009-10 Projection'!$H$10:$M$305,6,)</f>
        <v>71309320.157286555</v>
      </c>
      <c r="N21" s="187">
        <v>15635134</v>
      </c>
      <c r="O21" s="187">
        <v>15635134</v>
      </c>
      <c r="P21" s="187">
        <v>0</v>
      </c>
      <c r="Q21" s="153">
        <f t="shared" si="3"/>
        <v>86944454.157286555</v>
      </c>
      <c r="R21" s="175">
        <f>'(E) State &amp; Lid Adjustment'!$B$18</f>
        <v>3.010635571061405</v>
      </c>
      <c r="S21" s="175">
        <f t="shared" si="8"/>
        <v>1.1675356977939779</v>
      </c>
      <c r="T21" s="183">
        <f t="shared" si="9"/>
        <v>4.1781712688553831</v>
      </c>
      <c r="V21" s="158">
        <f t="shared" si="10"/>
        <v>7019901.3072865605</v>
      </c>
      <c r="W21" s="153">
        <f t="shared" si="11"/>
        <v>-11103035</v>
      </c>
      <c r="X21" s="153">
        <f t="shared" si="12"/>
        <v>-9764866</v>
      </c>
      <c r="Y21" s="153">
        <f t="shared" si="13"/>
        <v>0</v>
      </c>
      <c r="Z21" s="153">
        <f t="shared" si="14"/>
        <v>-2744964.6927134395</v>
      </c>
      <c r="AA21" s="153">
        <f t="shared" si="15"/>
        <v>2744964.6927134395</v>
      </c>
      <c r="AB21" s="189">
        <f t="shared" si="16"/>
        <v>0.95063557106140495</v>
      </c>
      <c r="AC21" s="189">
        <f t="shared" si="17"/>
        <v>-0.72918016815044173</v>
      </c>
      <c r="AD21" s="183">
        <f t="shared" si="18"/>
        <v>0.22145540291096344</v>
      </c>
      <c r="AF21" s="160">
        <f t="shared" si="19"/>
        <v>-3.0605223312955378E-2</v>
      </c>
      <c r="AG21" s="206">
        <f t="shared" si="4"/>
        <v>0</v>
      </c>
      <c r="AH21" s="160">
        <f t="shared" si="20"/>
        <v>5.5969498547276841E-2</v>
      </c>
      <c r="AJ21">
        <f t="shared" si="21"/>
        <v>1</v>
      </c>
      <c r="AK21">
        <f t="shared" si="22"/>
        <v>0</v>
      </c>
      <c r="AL21">
        <f t="shared" si="23"/>
        <v>0</v>
      </c>
      <c r="AM21">
        <f t="shared" si="24"/>
        <v>1</v>
      </c>
      <c r="AN21">
        <f t="shared" si="25"/>
        <v>0</v>
      </c>
      <c r="AO21" s="211">
        <f t="shared" si="26"/>
        <v>0</v>
      </c>
      <c r="AP21" s="211">
        <f t="shared" si="27"/>
        <v>1</v>
      </c>
      <c r="AQ21" s="215">
        <f t="shared" si="28"/>
        <v>0</v>
      </c>
      <c r="AR21" s="215">
        <f t="shared" si="29"/>
        <v>0</v>
      </c>
      <c r="AS21" s="215">
        <f t="shared" si="30"/>
        <v>0</v>
      </c>
      <c r="AT21" s="215">
        <f t="shared" si="31"/>
        <v>1</v>
      </c>
      <c r="AV21" s="12">
        <f>VLOOKUP(A21,'(B) MSOC Applied to 2009-10'!$A$7:$C$302,3,)</f>
        <v>10273.82</v>
      </c>
      <c r="AX21" s="205">
        <f t="shared" si="32"/>
        <v>0</v>
      </c>
      <c r="AZ21" s="205">
        <f t="shared" si="33"/>
        <v>10273.82</v>
      </c>
      <c r="BB21" s="205">
        <f t="shared" si="34"/>
        <v>0</v>
      </c>
      <c r="BC21" s="205">
        <f t="shared" si="35"/>
        <v>10273.82</v>
      </c>
      <c r="BD21" s="205">
        <f t="shared" si="36"/>
        <v>0</v>
      </c>
      <c r="BF21" s="205">
        <f t="shared" si="37"/>
        <v>0</v>
      </c>
      <c r="BG21" s="205">
        <f t="shared" si="38"/>
        <v>0</v>
      </c>
      <c r="BH21" s="209">
        <f t="shared" si="39"/>
        <v>0</v>
      </c>
      <c r="BI21" s="205">
        <f t="shared" si="40"/>
        <v>10273.82</v>
      </c>
    </row>
    <row r="22" spans="1:61">
      <c r="A22" t="s">
        <v>39</v>
      </c>
      <c r="B22" s="152" t="s">
        <v>40</v>
      </c>
      <c r="C22" s="153">
        <v>16947238</v>
      </c>
      <c r="D22" s="153">
        <f>VLOOKUP(A22,'(D) 2009-10 Projection'!$H$10:$M$305,3,)</f>
        <v>319792.25</v>
      </c>
      <c r="E22" s="153">
        <v>114400</v>
      </c>
      <c r="F22" s="153">
        <v>25000</v>
      </c>
      <c r="G22" s="153">
        <v>35727</v>
      </c>
      <c r="H22" s="153">
        <f t="shared" si="5"/>
        <v>380519.25</v>
      </c>
      <c r="I22" s="175">
        <f>'(E) State &amp; Lid Adjustment'!$B$8</f>
        <v>2.06</v>
      </c>
      <c r="J22" s="175">
        <f t="shared" si="6"/>
        <v>1.475166631872403</v>
      </c>
      <c r="K22" s="183">
        <f t="shared" si="7"/>
        <v>3.5351666318724031</v>
      </c>
      <c r="M22" s="158">
        <f>VLOOKUP(A22,'(D) 2009-10 Projection'!$H$10:$M$305,6,)</f>
        <v>258776.09550403207</v>
      </c>
      <c r="N22" s="187">
        <v>48036</v>
      </c>
      <c r="O22" s="187">
        <v>23238</v>
      </c>
      <c r="P22" s="187">
        <v>24806</v>
      </c>
      <c r="Q22" s="153">
        <f t="shared" si="3"/>
        <v>306820.0955040321</v>
      </c>
      <c r="R22" s="175">
        <f>'(E) State &amp; Lid Adjustment'!$B$18</f>
        <v>3.010635571061405</v>
      </c>
      <c r="S22" s="175">
        <f t="shared" si="8"/>
        <v>1.371196887658036</v>
      </c>
      <c r="T22" s="183">
        <f t="shared" si="9"/>
        <v>4.3818324587194413</v>
      </c>
      <c r="V22" s="158">
        <f t="shared" si="10"/>
        <v>-61016.15449596793</v>
      </c>
      <c r="W22" s="153">
        <f t="shared" si="11"/>
        <v>-66364</v>
      </c>
      <c r="X22" s="153">
        <f t="shared" si="12"/>
        <v>-1762</v>
      </c>
      <c r="Y22" s="153">
        <f t="shared" si="13"/>
        <v>-10921</v>
      </c>
      <c r="Z22" s="153">
        <f t="shared" si="14"/>
        <v>-73699.154495967901</v>
      </c>
      <c r="AA22" s="153">
        <f t="shared" si="15"/>
        <v>73699.154495967901</v>
      </c>
      <c r="AB22" s="189">
        <f t="shared" si="16"/>
        <v>0.95063557106140495</v>
      </c>
      <c r="AC22" s="189">
        <f t="shared" si="17"/>
        <v>-0.103969744214367</v>
      </c>
      <c r="AD22" s="183">
        <f t="shared" si="18"/>
        <v>0.84666582684703817</v>
      </c>
      <c r="AF22" s="160">
        <f t="shared" si="19"/>
        <v>-0.19368048921563863</v>
      </c>
      <c r="AG22" s="206">
        <f t="shared" si="4"/>
        <v>0</v>
      </c>
      <c r="AH22" s="160">
        <f t="shared" si="20"/>
        <v>0.239498138281137</v>
      </c>
      <c r="AJ22">
        <f t="shared" si="21"/>
        <v>1</v>
      </c>
      <c r="AK22">
        <f t="shared" si="22"/>
        <v>0</v>
      </c>
      <c r="AL22">
        <f t="shared" si="23"/>
        <v>0</v>
      </c>
      <c r="AM22">
        <f t="shared" si="24"/>
        <v>1</v>
      </c>
      <c r="AN22">
        <f t="shared" si="25"/>
        <v>1</v>
      </c>
      <c r="AO22" s="211">
        <f t="shared" si="26"/>
        <v>0</v>
      </c>
      <c r="AP22" s="211">
        <f t="shared" si="27"/>
        <v>1</v>
      </c>
      <c r="AQ22" s="215">
        <f t="shared" si="28"/>
        <v>0</v>
      </c>
      <c r="AR22" s="215">
        <f t="shared" si="29"/>
        <v>0</v>
      </c>
      <c r="AS22" s="215">
        <f t="shared" si="30"/>
        <v>0</v>
      </c>
      <c r="AT22" s="215">
        <f t="shared" si="31"/>
        <v>1</v>
      </c>
      <c r="AV22" s="12">
        <f>VLOOKUP(A22,'(B) MSOC Applied to 2009-10'!$A$7:$C$302,3,)</f>
        <v>6.78</v>
      </c>
      <c r="AX22" s="205">
        <f t="shared" si="32"/>
        <v>0</v>
      </c>
      <c r="AZ22" s="205">
        <f t="shared" si="33"/>
        <v>6.78</v>
      </c>
      <c r="BB22" s="205">
        <f t="shared" si="34"/>
        <v>0</v>
      </c>
      <c r="BC22" s="205">
        <f t="shared" si="35"/>
        <v>6.78</v>
      </c>
      <c r="BD22" s="205">
        <f t="shared" si="36"/>
        <v>6.78</v>
      </c>
      <c r="BF22" s="205">
        <f t="shared" si="37"/>
        <v>0</v>
      </c>
      <c r="BG22" s="205">
        <f t="shared" si="38"/>
        <v>0</v>
      </c>
      <c r="BH22" s="209">
        <f t="shared" si="39"/>
        <v>0</v>
      </c>
      <c r="BI22" s="205">
        <f t="shared" si="40"/>
        <v>6.78</v>
      </c>
    </row>
    <row r="23" spans="1:61">
      <c r="A23" t="s">
        <v>41</v>
      </c>
      <c r="B23" s="152" t="s">
        <v>42</v>
      </c>
      <c r="C23" s="153">
        <v>10406746643</v>
      </c>
      <c r="D23" s="153">
        <f>VLOOKUP(A23,'(D) 2009-10 Projection'!$H$10:$M$305,3,)</f>
        <v>102674526.75000003</v>
      </c>
      <c r="E23" s="153">
        <v>41969263</v>
      </c>
      <c r="F23" s="153">
        <v>29920000</v>
      </c>
      <c r="G23" s="153">
        <v>7150625</v>
      </c>
      <c r="H23" s="153">
        <f t="shared" si="5"/>
        <v>139745151.75000003</v>
      </c>
      <c r="I23" s="175">
        <f>'(E) State &amp; Lid Adjustment'!$B$8</f>
        <v>2.06</v>
      </c>
      <c r="J23" s="175">
        <f t="shared" si="6"/>
        <v>2.8750579817493112</v>
      </c>
      <c r="K23" s="183">
        <f t="shared" si="7"/>
        <v>4.9350579817493117</v>
      </c>
      <c r="M23" s="158">
        <f>VLOOKUP(A23,'(D) 2009-10 Projection'!$H$10:$M$305,6,)</f>
        <v>114219607.21874936</v>
      </c>
      <c r="N23" s="187">
        <v>23476331</v>
      </c>
      <c r="O23" s="187">
        <v>15671128</v>
      </c>
      <c r="P23" s="187">
        <v>7805203</v>
      </c>
      <c r="Q23" s="153">
        <f t="shared" si="3"/>
        <v>137695938.21874934</v>
      </c>
      <c r="R23" s="175">
        <f>'(E) State &amp; Lid Adjustment'!$B$18</f>
        <v>3.010635571061405</v>
      </c>
      <c r="S23" s="175">
        <f t="shared" si="8"/>
        <v>1.5058623542585268</v>
      </c>
      <c r="T23" s="183">
        <f t="shared" si="9"/>
        <v>4.516497925319932</v>
      </c>
      <c r="V23" s="158">
        <f t="shared" si="10"/>
        <v>11545080.468749329</v>
      </c>
      <c r="W23" s="153">
        <f t="shared" si="11"/>
        <v>-18492932</v>
      </c>
      <c r="X23" s="153">
        <f t="shared" si="12"/>
        <v>-14248872</v>
      </c>
      <c r="Y23" s="153">
        <f t="shared" si="13"/>
        <v>654578</v>
      </c>
      <c r="Z23" s="153">
        <f t="shared" si="14"/>
        <v>-2049213.5312506855</v>
      </c>
      <c r="AA23" s="153">
        <f t="shared" si="15"/>
        <v>2049213.5312506855</v>
      </c>
      <c r="AB23" s="189">
        <f t="shared" si="16"/>
        <v>0.95063557106140495</v>
      </c>
      <c r="AC23" s="189">
        <f t="shared" si="17"/>
        <v>-1.3691956274907844</v>
      </c>
      <c r="AD23" s="183">
        <f t="shared" si="18"/>
        <v>-0.41856005642937966</v>
      </c>
      <c r="AF23" s="160">
        <f t="shared" si="19"/>
        <v>-1.466393292066882E-2</v>
      </c>
      <c r="AG23" s="206">
        <f t="shared" si="4"/>
        <v>0</v>
      </c>
      <c r="AH23" s="160">
        <f t="shared" si="20"/>
        <v>-8.4813604617673455E-2</v>
      </c>
      <c r="AJ23">
        <f t="shared" si="21"/>
        <v>1</v>
      </c>
      <c r="AK23">
        <f t="shared" si="22"/>
        <v>0</v>
      </c>
      <c r="AL23">
        <f t="shared" si="23"/>
        <v>1</v>
      </c>
      <c r="AM23">
        <f t="shared" si="24"/>
        <v>0</v>
      </c>
      <c r="AN23">
        <f t="shared" si="25"/>
        <v>0</v>
      </c>
      <c r="AO23" s="211">
        <f t="shared" si="26"/>
        <v>0</v>
      </c>
      <c r="AP23" s="211">
        <f t="shared" si="27"/>
        <v>1</v>
      </c>
      <c r="AQ23" s="215">
        <f t="shared" si="28"/>
        <v>0</v>
      </c>
      <c r="AR23" s="215">
        <f t="shared" si="29"/>
        <v>0</v>
      </c>
      <c r="AS23" s="215">
        <f t="shared" si="30"/>
        <v>1</v>
      </c>
      <c r="AT23" s="215">
        <f t="shared" si="31"/>
        <v>0</v>
      </c>
      <c r="AV23" s="12">
        <f>VLOOKUP(A23,'(B) MSOC Applied to 2009-10'!$A$7:$C$302,3,)</f>
        <v>16946.330000000002</v>
      </c>
      <c r="AX23" s="205">
        <f t="shared" si="32"/>
        <v>0</v>
      </c>
      <c r="AZ23" s="205">
        <f t="shared" si="33"/>
        <v>16946.330000000002</v>
      </c>
      <c r="BB23" s="205">
        <f t="shared" si="34"/>
        <v>16946.330000000002</v>
      </c>
      <c r="BC23" s="205">
        <f t="shared" si="35"/>
        <v>0</v>
      </c>
      <c r="BD23" s="205">
        <f t="shared" si="36"/>
        <v>0</v>
      </c>
      <c r="BF23" s="205">
        <f t="shared" si="37"/>
        <v>0</v>
      </c>
      <c r="BG23" s="205">
        <f t="shared" si="38"/>
        <v>0</v>
      </c>
      <c r="BH23" s="209">
        <f t="shared" si="39"/>
        <v>16946.330000000002</v>
      </c>
      <c r="BI23" s="205">
        <f t="shared" si="40"/>
        <v>0</v>
      </c>
    </row>
    <row r="24" spans="1:61">
      <c r="A24" t="s">
        <v>43</v>
      </c>
      <c r="B24" s="152" t="s">
        <v>44</v>
      </c>
      <c r="C24" s="153">
        <v>392001678</v>
      </c>
      <c r="D24" s="153">
        <f>VLOOKUP(A24,'(D) 2009-10 Projection'!$H$10:$M$305,3,)</f>
        <v>1515704.7599999998</v>
      </c>
      <c r="E24" s="153">
        <v>511085</v>
      </c>
      <c r="F24" s="153">
        <v>65000</v>
      </c>
      <c r="G24" s="153">
        <v>0</v>
      </c>
      <c r="H24" s="153">
        <f t="shared" si="5"/>
        <v>1580704.7599999998</v>
      </c>
      <c r="I24" s="175">
        <f>'(E) State &amp; Lid Adjustment'!$B$8</f>
        <v>2.06</v>
      </c>
      <c r="J24" s="175">
        <f t="shared" si="6"/>
        <v>0.16581561673825285</v>
      </c>
      <c r="K24" s="183">
        <f t="shared" si="7"/>
        <v>2.2258156167382528</v>
      </c>
      <c r="M24" s="158">
        <f>VLOOKUP(A24,'(D) 2009-10 Projection'!$H$10:$M$305,6,)</f>
        <v>1586772.7137594176</v>
      </c>
      <c r="N24" s="187">
        <v>266043</v>
      </c>
      <c r="O24" s="187">
        <v>65000</v>
      </c>
      <c r="P24" s="187">
        <v>0</v>
      </c>
      <c r="Q24" s="153">
        <f t="shared" si="3"/>
        <v>1651772.7137594176</v>
      </c>
      <c r="R24" s="175">
        <f>'(E) State &amp; Lid Adjustment'!$B$18</f>
        <v>3.010635571061405</v>
      </c>
      <c r="S24" s="175">
        <f t="shared" si="8"/>
        <v>0.16581561673825285</v>
      </c>
      <c r="T24" s="183">
        <f t="shared" si="9"/>
        <v>3.1764511877996577</v>
      </c>
      <c r="V24" s="158">
        <f t="shared" si="10"/>
        <v>71067.953759417869</v>
      </c>
      <c r="W24" s="153">
        <f t="shared" si="11"/>
        <v>-245042</v>
      </c>
      <c r="X24" s="153">
        <f t="shared" si="12"/>
        <v>0</v>
      </c>
      <c r="Y24" s="153">
        <f t="shared" si="13"/>
        <v>0</v>
      </c>
      <c r="Z24" s="153">
        <f t="shared" si="14"/>
        <v>71067.953759417869</v>
      </c>
      <c r="AA24" s="153">
        <f t="shared" si="15"/>
        <v>0</v>
      </c>
      <c r="AB24" s="189">
        <f t="shared" si="16"/>
        <v>0.95063557106140495</v>
      </c>
      <c r="AC24" s="189">
        <f t="shared" si="17"/>
        <v>0</v>
      </c>
      <c r="AD24" s="183">
        <f t="shared" si="18"/>
        <v>0.95063557106140495</v>
      </c>
      <c r="AF24" s="160">
        <f t="shared" si="19"/>
        <v>4.4959663282988963E-2</v>
      </c>
      <c r="AG24" s="206">
        <f t="shared" si="4"/>
        <v>4.4959663282988963E-2</v>
      </c>
      <c r="AH24" s="160">
        <f t="shared" si="20"/>
        <v>0.42709538198607938</v>
      </c>
      <c r="AJ24">
        <f t="shared" si="21"/>
        <v>0</v>
      </c>
      <c r="AK24">
        <f t="shared" si="22"/>
        <v>1</v>
      </c>
      <c r="AL24">
        <f t="shared" si="23"/>
        <v>0</v>
      </c>
      <c r="AM24">
        <f t="shared" si="24"/>
        <v>1</v>
      </c>
      <c r="AN24">
        <f t="shared" si="25"/>
        <v>1</v>
      </c>
      <c r="AO24" s="211">
        <f t="shared" si="26"/>
        <v>1</v>
      </c>
      <c r="AP24" s="211">
        <f t="shared" si="27"/>
        <v>0</v>
      </c>
      <c r="AQ24" s="215">
        <f t="shared" si="28"/>
        <v>0</v>
      </c>
      <c r="AR24" s="215">
        <f t="shared" si="29"/>
        <v>1</v>
      </c>
      <c r="AS24" s="215">
        <f t="shared" si="30"/>
        <v>0</v>
      </c>
      <c r="AT24" s="215">
        <f t="shared" si="31"/>
        <v>0</v>
      </c>
      <c r="AV24" s="12">
        <f>VLOOKUP(A24,'(B) MSOC Applied to 2009-10'!$A$7:$C$302,3,)</f>
        <v>84.89</v>
      </c>
      <c r="AX24" s="205">
        <f t="shared" si="32"/>
        <v>84.89</v>
      </c>
      <c r="AZ24" s="205">
        <f t="shared" si="33"/>
        <v>0</v>
      </c>
      <c r="BB24" s="205">
        <f t="shared" si="34"/>
        <v>0</v>
      </c>
      <c r="BC24" s="205">
        <f t="shared" si="35"/>
        <v>84.89</v>
      </c>
      <c r="BD24" s="205">
        <f t="shared" si="36"/>
        <v>84.89</v>
      </c>
      <c r="BF24" s="205">
        <f t="shared" si="37"/>
        <v>0</v>
      </c>
      <c r="BG24" s="205">
        <f t="shared" si="38"/>
        <v>84.89</v>
      </c>
      <c r="BH24" s="209">
        <f t="shared" si="39"/>
        <v>0</v>
      </c>
      <c r="BI24" s="205">
        <f t="shared" si="40"/>
        <v>0</v>
      </c>
    </row>
    <row r="25" spans="1:61">
      <c r="A25" t="s">
        <v>45</v>
      </c>
      <c r="B25" s="152" t="s">
        <v>46</v>
      </c>
      <c r="C25" s="153">
        <v>4759666758</v>
      </c>
      <c r="D25" s="153">
        <f>VLOOKUP(A25,'(D) 2009-10 Projection'!$H$10:$M$305,3,)</f>
        <v>13389651.879999999</v>
      </c>
      <c r="E25" s="153">
        <v>5878371</v>
      </c>
      <c r="F25" s="153">
        <v>5130000</v>
      </c>
      <c r="G25" s="153">
        <v>0</v>
      </c>
      <c r="H25" s="153">
        <f t="shared" si="5"/>
        <v>18519651.879999999</v>
      </c>
      <c r="I25" s="175">
        <f>'(E) State &amp; Lid Adjustment'!$B$8</f>
        <v>2.06</v>
      </c>
      <c r="J25" s="175">
        <f t="shared" si="6"/>
        <v>1.0778065484054209</v>
      </c>
      <c r="K25" s="183">
        <f t="shared" si="7"/>
        <v>3.1378065484054209</v>
      </c>
      <c r="M25" s="158">
        <f>VLOOKUP(A25,'(D) 2009-10 Projection'!$H$10:$M$305,6,)</f>
        <v>14817903.90928603</v>
      </c>
      <c r="N25" s="187">
        <v>3630611</v>
      </c>
      <c r="O25" s="187">
        <v>3630611</v>
      </c>
      <c r="P25" s="187">
        <v>0</v>
      </c>
      <c r="Q25" s="153">
        <f t="shared" si="3"/>
        <v>18448514.90928603</v>
      </c>
      <c r="R25" s="175">
        <f>'(E) State &amp; Lid Adjustment'!$B$18</f>
        <v>3.010635571061405</v>
      </c>
      <c r="S25" s="175">
        <f t="shared" si="8"/>
        <v>0.76278680516817809</v>
      </c>
      <c r="T25" s="183">
        <f t="shared" si="9"/>
        <v>3.7734223762295831</v>
      </c>
      <c r="V25" s="158">
        <f t="shared" si="10"/>
        <v>1428252.0292860307</v>
      </c>
      <c r="W25" s="153">
        <f t="shared" si="11"/>
        <v>-2247760</v>
      </c>
      <c r="X25" s="153">
        <f t="shared" si="12"/>
        <v>-1499389</v>
      </c>
      <c r="Y25" s="153">
        <f t="shared" si="13"/>
        <v>0</v>
      </c>
      <c r="Z25" s="153">
        <f t="shared" si="14"/>
        <v>-71136.97071396932</v>
      </c>
      <c r="AA25" s="153">
        <f t="shared" si="15"/>
        <v>71136.97071396932</v>
      </c>
      <c r="AB25" s="189">
        <f t="shared" si="16"/>
        <v>0.95063557106140495</v>
      </c>
      <c r="AC25" s="189">
        <f t="shared" si="17"/>
        <v>-0.3150197432372428</v>
      </c>
      <c r="AD25" s="183">
        <f t="shared" si="18"/>
        <v>0.63561582782416215</v>
      </c>
      <c r="AF25" s="160">
        <f t="shared" si="19"/>
        <v>-3.8411613336421595E-3</v>
      </c>
      <c r="AG25" s="206">
        <f t="shared" si="4"/>
        <v>0</v>
      </c>
      <c r="AH25" s="160">
        <f t="shared" si="20"/>
        <v>0.20256692629670595</v>
      </c>
      <c r="AJ25">
        <f t="shared" si="21"/>
        <v>1</v>
      </c>
      <c r="AK25">
        <f t="shared" si="22"/>
        <v>0</v>
      </c>
      <c r="AL25">
        <f t="shared" si="23"/>
        <v>0</v>
      </c>
      <c r="AM25">
        <f t="shared" si="24"/>
        <v>1</v>
      </c>
      <c r="AN25">
        <f t="shared" si="25"/>
        <v>1</v>
      </c>
      <c r="AO25" s="211">
        <f t="shared" si="26"/>
        <v>0</v>
      </c>
      <c r="AP25" s="211">
        <f t="shared" si="27"/>
        <v>1</v>
      </c>
      <c r="AQ25" s="215">
        <f t="shared" si="28"/>
        <v>0</v>
      </c>
      <c r="AR25" s="215">
        <f t="shared" si="29"/>
        <v>0</v>
      </c>
      <c r="AS25" s="215">
        <f t="shared" si="30"/>
        <v>0</v>
      </c>
      <c r="AT25" s="215">
        <f t="shared" si="31"/>
        <v>1</v>
      </c>
      <c r="AV25" s="12">
        <f>VLOOKUP(A25,'(B) MSOC Applied to 2009-10'!$A$7:$C$302,3,)</f>
        <v>2080.89</v>
      </c>
      <c r="AX25" s="205">
        <f t="shared" si="32"/>
        <v>0</v>
      </c>
      <c r="AZ25" s="205">
        <f t="shared" si="33"/>
        <v>2080.89</v>
      </c>
      <c r="BB25" s="205">
        <f t="shared" si="34"/>
        <v>0</v>
      </c>
      <c r="BC25" s="205">
        <f t="shared" si="35"/>
        <v>2080.89</v>
      </c>
      <c r="BD25" s="205">
        <f t="shared" si="36"/>
        <v>2080.89</v>
      </c>
      <c r="BF25" s="205">
        <f t="shared" si="37"/>
        <v>0</v>
      </c>
      <c r="BG25" s="205">
        <f t="shared" si="38"/>
        <v>0</v>
      </c>
      <c r="BH25" s="209">
        <f t="shared" si="39"/>
        <v>0</v>
      </c>
      <c r="BI25" s="205">
        <f t="shared" si="40"/>
        <v>2080.89</v>
      </c>
    </row>
    <row r="26" spans="1:61">
      <c r="A26" t="s">
        <v>47</v>
      </c>
      <c r="B26" s="152" t="s">
        <v>48</v>
      </c>
      <c r="C26" s="153">
        <v>118363081</v>
      </c>
      <c r="D26" s="153">
        <f>VLOOKUP(A26,'(D) 2009-10 Projection'!$H$10:$M$305,3,)</f>
        <v>769371.18</v>
      </c>
      <c r="E26" s="153">
        <v>364304</v>
      </c>
      <c r="F26" s="153">
        <v>247271</v>
      </c>
      <c r="G26" s="153">
        <v>24022</v>
      </c>
      <c r="H26" s="153">
        <f t="shared" si="5"/>
        <v>1040664.18</v>
      </c>
      <c r="I26" s="175">
        <f>'(E) State &amp; Lid Adjustment'!$B$8</f>
        <v>2.06</v>
      </c>
      <c r="J26" s="175">
        <f t="shared" si="6"/>
        <v>2.0890889110938233</v>
      </c>
      <c r="K26" s="183">
        <f t="shared" si="7"/>
        <v>4.1490889110938234</v>
      </c>
      <c r="M26" s="158">
        <f>VLOOKUP(A26,'(D) 2009-10 Projection'!$H$10:$M$305,6,)</f>
        <v>790674.04034086526</v>
      </c>
      <c r="N26" s="187">
        <v>194245</v>
      </c>
      <c r="O26" s="187">
        <v>178979</v>
      </c>
      <c r="P26" s="187">
        <v>15266</v>
      </c>
      <c r="Q26" s="153">
        <f t="shared" si="3"/>
        <v>984919.04034086526</v>
      </c>
      <c r="R26" s="175">
        <f>'(E) State &amp; Lid Adjustment'!$B$18</f>
        <v>3.010635571061405</v>
      </c>
      <c r="S26" s="175">
        <f t="shared" si="8"/>
        <v>1.5121184620059021</v>
      </c>
      <c r="T26" s="183">
        <f t="shared" si="9"/>
        <v>4.5227540330673071</v>
      </c>
      <c r="V26" s="158">
        <f t="shared" si="10"/>
        <v>21302.860340865212</v>
      </c>
      <c r="W26" s="153">
        <f t="shared" si="11"/>
        <v>-170059</v>
      </c>
      <c r="X26" s="153">
        <f t="shared" si="12"/>
        <v>-68292</v>
      </c>
      <c r="Y26" s="153">
        <f t="shared" si="13"/>
        <v>-8756</v>
      </c>
      <c r="Z26" s="153">
        <f t="shared" si="14"/>
        <v>-55745.139659134788</v>
      </c>
      <c r="AA26" s="153">
        <f t="shared" si="15"/>
        <v>55745.139659134788</v>
      </c>
      <c r="AB26" s="189">
        <f t="shared" si="16"/>
        <v>0.95063557106140495</v>
      </c>
      <c r="AC26" s="189">
        <f t="shared" si="17"/>
        <v>-0.57697044908792128</v>
      </c>
      <c r="AD26" s="183">
        <f t="shared" si="18"/>
        <v>0.37366512197348367</v>
      </c>
      <c r="AF26" s="160">
        <f t="shared" si="19"/>
        <v>-5.3566886158352048E-2</v>
      </c>
      <c r="AG26" s="206">
        <f t="shared" si="4"/>
        <v>0</v>
      </c>
      <c r="AH26" s="160">
        <f t="shared" si="20"/>
        <v>9.0059560057722268E-2</v>
      </c>
      <c r="AJ26">
        <f t="shared" si="21"/>
        <v>1</v>
      </c>
      <c r="AK26">
        <f t="shared" si="22"/>
        <v>0</v>
      </c>
      <c r="AL26">
        <f t="shared" si="23"/>
        <v>0</v>
      </c>
      <c r="AM26">
        <f t="shared" si="24"/>
        <v>1</v>
      </c>
      <c r="AN26">
        <f t="shared" si="25"/>
        <v>1</v>
      </c>
      <c r="AO26" s="211">
        <f t="shared" si="26"/>
        <v>0</v>
      </c>
      <c r="AP26" s="211">
        <f t="shared" si="27"/>
        <v>1</v>
      </c>
      <c r="AQ26" s="215">
        <f t="shared" si="28"/>
        <v>0</v>
      </c>
      <c r="AR26" s="215">
        <f t="shared" si="29"/>
        <v>0</v>
      </c>
      <c r="AS26" s="215">
        <f t="shared" si="30"/>
        <v>0</v>
      </c>
      <c r="AT26" s="215">
        <f t="shared" si="31"/>
        <v>1</v>
      </c>
      <c r="AV26" s="12">
        <f>VLOOKUP(A26,'(B) MSOC Applied to 2009-10'!$A$7:$C$302,3,)</f>
        <v>101.00999999999999</v>
      </c>
      <c r="AX26" s="205">
        <f t="shared" si="32"/>
        <v>0</v>
      </c>
      <c r="AZ26" s="205">
        <f t="shared" si="33"/>
        <v>101.00999999999999</v>
      </c>
      <c r="BB26" s="205">
        <f t="shared" si="34"/>
        <v>0</v>
      </c>
      <c r="BC26" s="205">
        <f t="shared" si="35"/>
        <v>101.00999999999999</v>
      </c>
      <c r="BD26" s="205">
        <f t="shared" si="36"/>
        <v>101.00999999999999</v>
      </c>
      <c r="BF26" s="205">
        <f t="shared" si="37"/>
        <v>0</v>
      </c>
      <c r="BG26" s="205">
        <f t="shared" si="38"/>
        <v>0</v>
      </c>
      <c r="BH26" s="209">
        <f t="shared" si="39"/>
        <v>0</v>
      </c>
      <c r="BI26" s="205">
        <f t="shared" si="40"/>
        <v>101.00999999999999</v>
      </c>
    </row>
    <row r="27" spans="1:61">
      <c r="A27" t="s">
        <v>49</v>
      </c>
      <c r="B27" s="152" t="s">
        <v>50</v>
      </c>
      <c r="C27" s="153">
        <v>4276014316</v>
      </c>
      <c r="D27" s="153">
        <f>VLOOKUP(A27,'(D) 2009-10 Projection'!$H$10:$M$305,3,)</f>
        <v>33032060.289999995</v>
      </c>
      <c r="E27" s="153">
        <v>13022217</v>
      </c>
      <c r="F27" s="153">
        <v>10561000</v>
      </c>
      <c r="G27" s="153">
        <v>1094448</v>
      </c>
      <c r="H27" s="153">
        <f t="shared" si="5"/>
        <v>44687508.289999992</v>
      </c>
      <c r="I27" s="175">
        <f>'(E) State &amp; Lid Adjustment'!$B$8</f>
        <v>2.06</v>
      </c>
      <c r="J27" s="175">
        <f t="shared" si="6"/>
        <v>2.4698233493940434</v>
      </c>
      <c r="K27" s="183">
        <f t="shared" si="7"/>
        <v>4.529823349394043</v>
      </c>
      <c r="M27" s="158">
        <f>VLOOKUP(A27,'(D) 2009-10 Projection'!$H$10:$M$305,6,)</f>
        <v>36162963.819733009</v>
      </c>
      <c r="N27" s="187">
        <v>6965600</v>
      </c>
      <c r="O27" s="187">
        <v>5862392</v>
      </c>
      <c r="P27" s="187">
        <v>1103208</v>
      </c>
      <c r="Q27" s="153">
        <f t="shared" si="3"/>
        <v>43128563.819733009</v>
      </c>
      <c r="R27" s="175">
        <f>'(E) State &amp; Lid Adjustment'!$B$18</f>
        <v>3.010635571061405</v>
      </c>
      <c r="S27" s="175">
        <f t="shared" si="8"/>
        <v>1.3709944744721945</v>
      </c>
      <c r="T27" s="183">
        <f t="shared" si="9"/>
        <v>4.3816300455335995</v>
      </c>
      <c r="V27" s="158">
        <f t="shared" si="10"/>
        <v>3130903.5297330134</v>
      </c>
      <c r="W27" s="153">
        <f t="shared" si="11"/>
        <v>-6056617</v>
      </c>
      <c r="X27" s="153">
        <f t="shared" si="12"/>
        <v>-4698608</v>
      </c>
      <c r="Y27" s="153">
        <f t="shared" si="13"/>
        <v>8760</v>
      </c>
      <c r="Z27" s="153">
        <f t="shared" si="14"/>
        <v>-1558944.4702669829</v>
      </c>
      <c r="AA27" s="153">
        <f t="shared" si="15"/>
        <v>1558944.4702669829</v>
      </c>
      <c r="AB27" s="189">
        <f t="shared" si="16"/>
        <v>0.95063557106140495</v>
      </c>
      <c r="AC27" s="189">
        <f t="shared" si="17"/>
        <v>-1.0988288749218489</v>
      </c>
      <c r="AD27" s="183">
        <f t="shared" si="18"/>
        <v>-0.14819330386044349</v>
      </c>
      <c r="AF27" s="160">
        <f t="shared" si="19"/>
        <v>-3.4885464191697566E-2</v>
      </c>
      <c r="AG27" s="206">
        <f t="shared" si="4"/>
        <v>0</v>
      </c>
      <c r="AH27" s="160">
        <f t="shared" si="20"/>
        <v>-3.2715029357660803E-2</v>
      </c>
      <c r="AJ27">
        <f t="shared" si="21"/>
        <v>1</v>
      </c>
      <c r="AK27">
        <f t="shared" si="22"/>
        <v>0</v>
      </c>
      <c r="AL27">
        <f t="shared" si="23"/>
        <v>1</v>
      </c>
      <c r="AM27">
        <f t="shared" si="24"/>
        <v>0</v>
      </c>
      <c r="AN27">
        <f t="shared" si="25"/>
        <v>0</v>
      </c>
      <c r="AO27" s="211">
        <f t="shared" si="26"/>
        <v>0</v>
      </c>
      <c r="AP27" s="211">
        <f t="shared" si="27"/>
        <v>1</v>
      </c>
      <c r="AQ27" s="215">
        <f t="shared" si="28"/>
        <v>0</v>
      </c>
      <c r="AR27" s="215">
        <f t="shared" si="29"/>
        <v>0</v>
      </c>
      <c r="AS27" s="215">
        <f t="shared" si="30"/>
        <v>1</v>
      </c>
      <c r="AT27" s="215">
        <f t="shared" si="31"/>
        <v>0</v>
      </c>
      <c r="AV27" s="12">
        <f>VLOOKUP(A27,'(B) MSOC Applied to 2009-10'!$A$7:$C$302,3,)</f>
        <v>4634.41</v>
      </c>
      <c r="AX27" s="205">
        <f t="shared" si="32"/>
        <v>0</v>
      </c>
      <c r="AZ27" s="205">
        <f t="shared" si="33"/>
        <v>4634.41</v>
      </c>
      <c r="BB27" s="205">
        <f t="shared" si="34"/>
        <v>4634.41</v>
      </c>
      <c r="BC27" s="205">
        <f t="shared" si="35"/>
        <v>0</v>
      </c>
      <c r="BD27" s="205">
        <f t="shared" si="36"/>
        <v>0</v>
      </c>
      <c r="BF27" s="205">
        <f t="shared" si="37"/>
        <v>0</v>
      </c>
      <c r="BG27" s="205">
        <f t="shared" si="38"/>
        <v>0</v>
      </c>
      <c r="BH27" s="209">
        <f t="shared" si="39"/>
        <v>4634.41</v>
      </c>
      <c r="BI27" s="205">
        <f t="shared" si="40"/>
        <v>0</v>
      </c>
    </row>
    <row r="28" spans="1:61">
      <c r="A28" t="s">
        <v>51</v>
      </c>
      <c r="B28" s="152" t="s">
        <v>52</v>
      </c>
      <c r="C28" s="153">
        <v>362568783</v>
      </c>
      <c r="D28" s="153">
        <f>VLOOKUP(A28,'(D) 2009-10 Projection'!$H$10:$M$305,3,)</f>
        <v>5748613.9599999972</v>
      </c>
      <c r="E28" s="153">
        <v>2743945</v>
      </c>
      <c r="F28" s="153">
        <v>975494</v>
      </c>
      <c r="G28" s="153">
        <v>912594</v>
      </c>
      <c r="H28" s="153">
        <f t="shared" si="5"/>
        <v>7636701.9599999972</v>
      </c>
      <c r="I28" s="175">
        <f>'(E) State &amp; Lid Adjustment'!$B$8</f>
        <v>2.06</v>
      </c>
      <c r="J28" s="175">
        <f t="shared" si="6"/>
        <v>2.6905074174573933</v>
      </c>
      <c r="K28" s="183">
        <f t="shared" si="7"/>
        <v>4.7505074174573938</v>
      </c>
      <c r="M28" s="158">
        <f>VLOOKUP(A28,'(D) 2009-10 Projection'!$H$10:$M$305,6,)</f>
        <v>6355595.9701120686</v>
      </c>
      <c r="N28" s="187">
        <v>1463145</v>
      </c>
      <c r="O28" s="187">
        <v>497143</v>
      </c>
      <c r="P28" s="187">
        <v>966002</v>
      </c>
      <c r="Q28" s="153">
        <f t="shared" si="3"/>
        <v>7818740.9701120686</v>
      </c>
      <c r="R28" s="175">
        <f>'(E) State &amp; Lid Adjustment'!$B$18</f>
        <v>3.010635571061405</v>
      </c>
      <c r="S28" s="175">
        <f t="shared" si="8"/>
        <v>1.3711687914400508</v>
      </c>
      <c r="T28" s="183">
        <f t="shared" si="9"/>
        <v>4.3818043625014553</v>
      </c>
      <c r="V28" s="158">
        <f t="shared" si="10"/>
        <v>606982.01011207141</v>
      </c>
      <c r="W28" s="153">
        <f t="shared" si="11"/>
        <v>-1280800</v>
      </c>
      <c r="X28" s="153">
        <f t="shared" si="12"/>
        <v>-478351</v>
      </c>
      <c r="Y28" s="153">
        <f t="shared" si="13"/>
        <v>53408</v>
      </c>
      <c r="Z28" s="153">
        <f t="shared" si="14"/>
        <v>182039.01011207141</v>
      </c>
      <c r="AA28" s="153">
        <f t="shared" si="15"/>
        <v>0</v>
      </c>
      <c r="AB28" s="189">
        <f t="shared" si="16"/>
        <v>0.95063557106140495</v>
      </c>
      <c r="AC28" s="189">
        <f t="shared" si="17"/>
        <v>-1.3193386260173425</v>
      </c>
      <c r="AD28" s="183">
        <f t="shared" si="18"/>
        <v>-0.36870305495593847</v>
      </c>
      <c r="AF28" s="160">
        <f t="shared" si="19"/>
        <v>2.3837385702043488E-2</v>
      </c>
      <c r="AG28" s="206">
        <f t="shared" si="4"/>
        <v>2.3837385702043488E-2</v>
      </c>
      <c r="AH28" s="160">
        <f t="shared" si="20"/>
        <v>-7.7613404749355977E-2</v>
      </c>
      <c r="AJ28">
        <f t="shared" si="21"/>
        <v>0</v>
      </c>
      <c r="AK28">
        <f t="shared" si="22"/>
        <v>0</v>
      </c>
      <c r="AL28">
        <f t="shared" si="23"/>
        <v>1</v>
      </c>
      <c r="AM28">
        <f t="shared" si="24"/>
        <v>0</v>
      </c>
      <c r="AN28">
        <f t="shared" si="25"/>
        <v>0</v>
      </c>
      <c r="AO28" s="211">
        <f t="shared" si="26"/>
        <v>1</v>
      </c>
      <c r="AP28" s="211">
        <f t="shared" si="27"/>
        <v>0</v>
      </c>
      <c r="AQ28" s="215">
        <f t="shared" si="28"/>
        <v>1</v>
      </c>
      <c r="AR28" s="215">
        <f t="shared" si="29"/>
        <v>0</v>
      </c>
      <c r="AS28" s="215">
        <f t="shared" si="30"/>
        <v>0</v>
      </c>
      <c r="AT28" s="215">
        <f t="shared" si="31"/>
        <v>0</v>
      </c>
      <c r="AV28" s="12">
        <f>VLOOKUP(A28,'(B) MSOC Applied to 2009-10'!$A$7:$C$302,3,)</f>
        <v>882.56999999999994</v>
      </c>
      <c r="AX28" s="205">
        <f t="shared" si="32"/>
        <v>882.56999999999994</v>
      </c>
      <c r="AZ28" s="205">
        <f t="shared" si="33"/>
        <v>0</v>
      </c>
      <c r="BB28" s="205">
        <f t="shared" si="34"/>
        <v>882.56999999999994</v>
      </c>
      <c r="BC28" s="205">
        <f t="shared" si="35"/>
        <v>0</v>
      </c>
      <c r="BD28" s="205">
        <f t="shared" si="36"/>
        <v>0</v>
      </c>
      <c r="BF28" s="205">
        <f t="shared" si="37"/>
        <v>882.56999999999994</v>
      </c>
      <c r="BG28" s="205">
        <f t="shared" si="38"/>
        <v>0</v>
      </c>
      <c r="BH28" s="209">
        <f t="shared" si="39"/>
        <v>0</v>
      </c>
      <c r="BI28" s="205">
        <f t="shared" si="40"/>
        <v>0</v>
      </c>
    </row>
    <row r="29" spans="1:61">
      <c r="A29" t="s">
        <v>53</v>
      </c>
      <c r="B29" s="152" t="s">
        <v>54</v>
      </c>
      <c r="C29" s="153">
        <v>117618622</v>
      </c>
      <c r="D29" s="153">
        <f>VLOOKUP(A29,'(D) 2009-10 Projection'!$H$10:$M$305,3,)</f>
        <v>4685873.75</v>
      </c>
      <c r="E29" s="153">
        <v>2154105</v>
      </c>
      <c r="F29" s="153">
        <v>180000</v>
      </c>
      <c r="G29" s="153">
        <v>927647</v>
      </c>
      <c r="H29" s="153">
        <f t="shared" si="5"/>
        <v>5793520.75</v>
      </c>
      <c r="I29" s="175">
        <f>'(E) State &amp; Lid Adjustment'!$B$8</f>
        <v>2.06</v>
      </c>
      <c r="J29" s="175">
        <f t="shared" si="6"/>
        <v>1.5303699103021289</v>
      </c>
      <c r="K29" s="183">
        <f t="shared" si="7"/>
        <v>3.5903699103021287</v>
      </c>
      <c r="M29" s="158">
        <f>VLOOKUP(A29,'(D) 2009-10 Projection'!$H$10:$M$305,6,)</f>
        <v>5129311.7912951251</v>
      </c>
      <c r="N29" s="187">
        <v>1144103</v>
      </c>
      <c r="O29" s="187">
        <v>162077</v>
      </c>
      <c r="P29" s="187">
        <v>982026</v>
      </c>
      <c r="Q29" s="153">
        <f t="shared" si="3"/>
        <v>6273414.7912951251</v>
      </c>
      <c r="R29" s="175">
        <f>'(E) State &amp; Lid Adjustment'!$B$18</f>
        <v>3.010635571061405</v>
      </c>
      <c r="S29" s="175">
        <f t="shared" si="8"/>
        <v>1.3779875775113231</v>
      </c>
      <c r="T29" s="183">
        <f t="shared" si="9"/>
        <v>4.3886231485727283</v>
      </c>
      <c r="V29" s="158">
        <f t="shared" si="10"/>
        <v>443438.04129512515</v>
      </c>
      <c r="W29" s="153">
        <f t="shared" si="11"/>
        <v>-1010002</v>
      </c>
      <c r="X29" s="153">
        <f t="shared" si="12"/>
        <v>-17923</v>
      </c>
      <c r="Y29" s="153">
        <f t="shared" si="13"/>
        <v>54379</v>
      </c>
      <c r="Z29" s="153">
        <f t="shared" si="14"/>
        <v>479894.04129512515</v>
      </c>
      <c r="AA29" s="153">
        <f t="shared" si="15"/>
        <v>0</v>
      </c>
      <c r="AB29" s="189">
        <f t="shared" si="16"/>
        <v>0.95063557106140495</v>
      </c>
      <c r="AC29" s="189">
        <f t="shared" si="17"/>
        <v>-0.15238233279080582</v>
      </c>
      <c r="AD29" s="183">
        <f t="shared" si="18"/>
        <v>0.79825323827059957</v>
      </c>
      <c r="AF29" s="160">
        <f t="shared" si="19"/>
        <v>8.2832885563605713E-2</v>
      </c>
      <c r="AG29" s="206">
        <f t="shared" si="4"/>
        <v>8.2832885563605713E-2</v>
      </c>
      <c r="AH29" s="160">
        <f t="shared" si="20"/>
        <v>0.22233175361126697</v>
      </c>
      <c r="AJ29">
        <f t="shared" si="21"/>
        <v>0</v>
      </c>
      <c r="AK29">
        <f t="shared" si="22"/>
        <v>1</v>
      </c>
      <c r="AL29">
        <f t="shared" si="23"/>
        <v>0</v>
      </c>
      <c r="AM29">
        <f t="shared" si="24"/>
        <v>1</v>
      </c>
      <c r="AN29">
        <f t="shared" si="25"/>
        <v>1</v>
      </c>
      <c r="AO29" s="211">
        <f t="shared" si="26"/>
        <v>1</v>
      </c>
      <c r="AP29" s="211">
        <f t="shared" si="27"/>
        <v>0</v>
      </c>
      <c r="AQ29" s="215">
        <f t="shared" si="28"/>
        <v>0</v>
      </c>
      <c r="AR29" s="215">
        <f t="shared" si="29"/>
        <v>1</v>
      </c>
      <c r="AS29" s="215">
        <f t="shared" si="30"/>
        <v>0</v>
      </c>
      <c r="AT29" s="215">
        <f t="shared" si="31"/>
        <v>0</v>
      </c>
      <c r="AV29" s="12">
        <f>VLOOKUP(A29,'(B) MSOC Applied to 2009-10'!$A$7:$C$302,3,)</f>
        <v>719.63</v>
      </c>
      <c r="AX29" s="205">
        <f t="shared" si="32"/>
        <v>719.63</v>
      </c>
      <c r="AZ29" s="205">
        <f t="shared" si="33"/>
        <v>0</v>
      </c>
      <c r="BB29" s="205">
        <f t="shared" si="34"/>
        <v>0</v>
      </c>
      <c r="BC29" s="205">
        <f t="shared" si="35"/>
        <v>719.63</v>
      </c>
      <c r="BD29" s="205">
        <f t="shared" si="36"/>
        <v>719.63</v>
      </c>
      <c r="BF29" s="205">
        <f t="shared" si="37"/>
        <v>0</v>
      </c>
      <c r="BG29" s="205">
        <f t="shared" si="38"/>
        <v>719.63</v>
      </c>
      <c r="BH29" s="209">
        <f t="shared" si="39"/>
        <v>0</v>
      </c>
      <c r="BI29" s="205">
        <f t="shared" si="40"/>
        <v>0</v>
      </c>
    </row>
    <row r="30" spans="1:61">
      <c r="A30" t="s">
        <v>55</v>
      </c>
      <c r="B30" s="152" t="s">
        <v>56</v>
      </c>
      <c r="C30" s="153">
        <v>279321606</v>
      </c>
      <c r="D30" s="153">
        <f>VLOOKUP(A30,'(D) 2009-10 Projection'!$H$10:$M$305,3,)</f>
        <v>484093.41000000003</v>
      </c>
      <c r="E30" s="153">
        <v>311938</v>
      </c>
      <c r="F30" s="153">
        <v>278885</v>
      </c>
      <c r="G30" s="153">
        <v>0</v>
      </c>
      <c r="H30" s="153">
        <f t="shared" si="5"/>
        <v>762978.41</v>
      </c>
      <c r="I30" s="175">
        <f>'(E) State &amp; Lid Adjustment'!$B$8</f>
        <v>2.06</v>
      </c>
      <c r="J30" s="175">
        <f t="shared" si="6"/>
        <v>0.99843690573653643</v>
      </c>
      <c r="K30" s="183">
        <f t="shared" si="7"/>
        <v>3.0584369057365364</v>
      </c>
      <c r="M30" s="158">
        <f>VLOOKUP(A30,'(D) 2009-10 Projection'!$H$10:$M$305,6,)</f>
        <v>498916.75827535207</v>
      </c>
      <c r="N30" s="187">
        <v>177016</v>
      </c>
      <c r="O30" s="187">
        <v>177016</v>
      </c>
      <c r="P30" s="187">
        <v>0</v>
      </c>
      <c r="Q30" s="153">
        <f t="shared" si="3"/>
        <v>675932.75827535207</v>
      </c>
      <c r="R30" s="175">
        <f>'(E) State &amp; Lid Adjustment'!$B$18</f>
        <v>3.010635571061405</v>
      </c>
      <c r="S30" s="175">
        <f t="shared" si="8"/>
        <v>0.63373543684980815</v>
      </c>
      <c r="T30" s="183">
        <f t="shared" si="9"/>
        <v>3.644371007911213</v>
      </c>
      <c r="V30" s="158">
        <f t="shared" si="10"/>
        <v>14823.348275352037</v>
      </c>
      <c r="W30" s="153">
        <f t="shared" si="11"/>
        <v>-134922</v>
      </c>
      <c r="X30" s="153">
        <f t="shared" si="12"/>
        <v>-101869</v>
      </c>
      <c r="Y30" s="153">
        <f t="shared" si="13"/>
        <v>0</v>
      </c>
      <c r="Z30" s="153">
        <f t="shared" si="14"/>
        <v>-87045.651724647963</v>
      </c>
      <c r="AA30" s="153">
        <f t="shared" si="15"/>
        <v>87045.651724647963</v>
      </c>
      <c r="AB30" s="189">
        <f t="shared" si="16"/>
        <v>0.95063557106140495</v>
      </c>
      <c r="AC30" s="189">
        <f t="shared" si="17"/>
        <v>-0.36470146888672828</v>
      </c>
      <c r="AD30" s="183">
        <f t="shared" si="18"/>
        <v>0.58593410217467667</v>
      </c>
      <c r="AF30" s="160">
        <f t="shared" si="19"/>
        <v>-0.11408665118669342</v>
      </c>
      <c r="AG30" s="206">
        <f t="shared" si="4"/>
        <v>0</v>
      </c>
      <c r="AH30" s="160">
        <f t="shared" si="20"/>
        <v>0.19157959449013756</v>
      </c>
      <c r="AJ30">
        <f t="shared" si="21"/>
        <v>1</v>
      </c>
      <c r="AK30">
        <f t="shared" si="22"/>
        <v>0</v>
      </c>
      <c r="AL30">
        <f t="shared" si="23"/>
        <v>0</v>
      </c>
      <c r="AM30">
        <f t="shared" si="24"/>
        <v>1</v>
      </c>
      <c r="AN30">
        <f t="shared" si="25"/>
        <v>1</v>
      </c>
      <c r="AO30" s="211">
        <f t="shared" si="26"/>
        <v>0</v>
      </c>
      <c r="AP30" s="211">
        <f t="shared" si="27"/>
        <v>1</v>
      </c>
      <c r="AQ30" s="215">
        <f t="shared" si="28"/>
        <v>0</v>
      </c>
      <c r="AR30" s="215">
        <f t="shared" si="29"/>
        <v>0</v>
      </c>
      <c r="AS30" s="215">
        <f t="shared" si="30"/>
        <v>0</v>
      </c>
      <c r="AT30" s="215">
        <f t="shared" si="31"/>
        <v>1</v>
      </c>
      <c r="AV30" s="12">
        <f>VLOOKUP(A30,'(B) MSOC Applied to 2009-10'!$A$7:$C$302,3,)</f>
        <v>60.989999999999995</v>
      </c>
      <c r="AX30" s="205">
        <f t="shared" si="32"/>
        <v>0</v>
      </c>
      <c r="AZ30" s="205">
        <f t="shared" si="33"/>
        <v>60.989999999999995</v>
      </c>
      <c r="BB30" s="205">
        <f t="shared" si="34"/>
        <v>0</v>
      </c>
      <c r="BC30" s="205">
        <f t="shared" si="35"/>
        <v>60.989999999999995</v>
      </c>
      <c r="BD30" s="205">
        <f t="shared" si="36"/>
        <v>60.989999999999995</v>
      </c>
      <c r="BF30" s="205">
        <f t="shared" si="37"/>
        <v>0</v>
      </c>
      <c r="BG30" s="205">
        <f t="shared" si="38"/>
        <v>0</v>
      </c>
      <c r="BH30" s="209">
        <f t="shared" si="39"/>
        <v>0</v>
      </c>
      <c r="BI30" s="205">
        <f t="shared" si="40"/>
        <v>60.989999999999995</v>
      </c>
    </row>
    <row r="31" spans="1:61">
      <c r="A31" t="s">
        <v>57</v>
      </c>
      <c r="B31" s="152" t="s">
        <v>58</v>
      </c>
      <c r="C31" s="153">
        <v>3283115101</v>
      </c>
      <c r="D31" s="153">
        <f>VLOOKUP(A31,'(D) 2009-10 Projection'!$H$10:$M$305,3,)</f>
        <v>24193115.699999999</v>
      </c>
      <c r="E31" s="153">
        <v>9425300</v>
      </c>
      <c r="F31" s="153">
        <v>7000000</v>
      </c>
      <c r="G31" s="153">
        <v>551725</v>
      </c>
      <c r="H31" s="153">
        <f t="shared" si="5"/>
        <v>31744840.699999999</v>
      </c>
      <c r="I31" s="175">
        <f>'(E) State &amp; Lid Adjustment'!$B$8</f>
        <v>2.06</v>
      </c>
      <c r="J31" s="175">
        <f t="shared" si="6"/>
        <v>2.1321214105067101</v>
      </c>
      <c r="K31" s="183">
        <f t="shared" si="7"/>
        <v>4.1921214105067097</v>
      </c>
      <c r="M31" s="158">
        <f>VLOOKUP(A31,'(D) 2009-10 Projection'!$H$10:$M$305,6,)</f>
        <v>26681335.239886615</v>
      </c>
      <c r="N31" s="187">
        <v>5086405</v>
      </c>
      <c r="O31" s="187">
        <v>4501912</v>
      </c>
      <c r="P31" s="187">
        <v>584493</v>
      </c>
      <c r="Q31" s="153">
        <f t="shared" si="3"/>
        <v>31767740.239886615</v>
      </c>
      <c r="R31" s="175">
        <f>'(E) State &amp; Lid Adjustment'!$B$18</f>
        <v>3.010635571061405</v>
      </c>
      <c r="S31" s="175">
        <f t="shared" si="8"/>
        <v>1.3712318519167264</v>
      </c>
      <c r="T31" s="183">
        <f t="shared" si="9"/>
        <v>4.3818674229781314</v>
      </c>
      <c r="V31" s="158">
        <f t="shared" si="10"/>
        <v>2488219.5398866162</v>
      </c>
      <c r="W31" s="153">
        <f t="shared" si="11"/>
        <v>-4338895</v>
      </c>
      <c r="X31" s="153">
        <f t="shared" si="12"/>
        <v>-2498088</v>
      </c>
      <c r="Y31" s="153">
        <f t="shared" si="13"/>
        <v>32768</v>
      </c>
      <c r="Z31" s="153">
        <f t="shared" si="14"/>
        <v>22899.53988661617</v>
      </c>
      <c r="AA31" s="153">
        <f t="shared" si="15"/>
        <v>0</v>
      </c>
      <c r="AB31" s="189">
        <f t="shared" si="16"/>
        <v>0.95063557106140495</v>
      </c>
      <c r="AC31" s="189">
        <f t="shared" si="17"/>
        <v>-0.76088955858998375</v>
      </c>
      <c r="AD31" s="183">
        <f t="shared" si="18"/>
        <v>0.18974601247142164</v>
      </c>
      <c r="AF31" s="160">
        <f t="shared" si="19"/>
        <v>7.2136257047326023E-4</v>
      </c>
      <c r="AG31" s="206">
        <f t="shared" si="4"/>
        <v>7.2136257047326023E-4</v>
      </c>
      <c r="AH31" s="160">
        <f t="shared" si="20"/>
        <v>4.5262527940116766E-2</v>
      </c>
      <c r="AJ31">
        <f t="shared" si="21"/>
        <v>0</v>
      </c>
      <c r="AK31">
        <f t="shared" si="22"/>
        <v>0</v>
      </c>
      <c r="AL31">
        <f t="shared" si="23"/>
        <v>0</v>
      </c>
      <c r="AM31">
        <f t="shared" si="24"/>
        <v>1</v>
      </c>
      <c r="AN31">
        <f t="shared" si="25"/>
        <v>0</v>
      </c>
      <c r="AO31" s="211">
        <f t="shared" si="26"/>
        <v>0</v>
      </c>
      <c r="AP31" s="211">
        <f t="shared" si="27"/>
        <v>1</v>
      </c>
      <c r="AQ31" s="215">
        <f t="shared" si="28"/>
        <v>0</v>
      </c>
      <c r="AR31" s="215">
        <f t="shared" si="29"/>
        <v>0</v>
      </c>
      <c r="AS31" s="215">
        <f t="shared" si="30"/>
        <v>0</v>
      </c>
      <c r="AT31" s="215">
        <f t="shared" si="31"/>
        <v>1</v>
      </c>
      <c r="AV31" s="12">
        <f>VLOOKUP(A31,'(B) MSOC Applied to 2009-10'!$A$7:$C$302,3,)</f>
        <v>3722.89</v>
      </c>
      <c r="AX31" s="205">
        <f t="shared" si="32"/>
        <v>0</v>
      </c>
      <c r="AZ31" s="205">
        <f t="shared" si="33"/>
        <v>3722.89</v>
      </c>
      <c r="BB31" s="205">
        <f t="shared" si="34"/>
        <v>0</v>
      </c>
      <c r="BC31" s="205">
        <f t="shared" si="35"/>
        <v>3722.89</v>
      </c>
      <c r="BD31" s="205">
        <f t="shared" si="36"/>
        <v>0</v>
      </c>
      <c r="BF31" s="205">
        <f t="shared" si="37"/>
        <v>0</v>
      </c>
      <c r="BG31" s="205">
        <f t="shared" si="38"/>
        <v>0</v>
      </c>
      <c r="BH31" s="209">
        <f t="shared" si="39"/>
        <v>0</v>
      </c>
      <c r="BI31" s="205">
        <f t="shared" si="40"/>
        <v>3722.89</v>
      </c>
    </row>
    <row r="32" spans="1:61">
      <c r="A32" t="s">
        <v>59</v>
      </c>
      <c r="B32" s="152" t="s">
        <v>60</v>
      </c>
      <c r="C32" s="153">
        <v>4089029058</v>
      </c>
      <c r="D32" s="153">
        <f>VLOOKUP(A32,'(D) 2009-10 Projection'!$H$10:$M$305,3,)</f>
        <v>33988476.000000007</v>
      </c>
      <c r="E32" s="153">
        <v>12513273</v>
      </c>
      <c r="F32" s="153">
        <v>10400000</v>
      </c>
      <c r="G32" s="153">
        <v>1075487</v>
      </c>
      <c r="H32" s="153">
        <f t="shared" si="5"/>
        <v>45463963.000000007</v>
      </c>
      <c r="I32" s="175">
        <f>'(E) State &amp; Lid Adjustment'!$B$8</f>
        <v>2.06</v>
      </c>
      <c r="J32" s="175">
        <f t="shared" si="6"/>
        <v>2.5433910721795607</v>
      </c>
      <c r="K32" s="183">
        <f t="shared" si="7"/>
        <v>4.6033910721795603</v>
      </c>
      <c r="M32" s="158">
        <f>VLOOKUP(A32,'(D) 2009-10 Projection'!$H$10:$M$305,6,)</f>
        <v>37789340.223674186</v>
      </c>
      <c r="N32" s="187">
        <v>6830134</v>
      </c>
      <c r="O32" s="187">
        <v>5607254</v>
      </c>
      <c r="P32" s="187">
        <v>1222880</v>
      </c>
      <c r="Q32" s="153">
        <f t="shared" si="3"/>
        <v>44619474.223674186</v>
      </c>
      <c r="R32" s="175">
        <f>'(E) State &amp; Lid Adjustment'!$B$18</f>
        <v>3.010635571061405</v>
      </c>
      <c r="S32" s="175">
        <f t="shared" si="8"/>
        <v>1.3712922849079934</v>
      </c>
      <c r="T32" s="183">
        <f t="shared" si="9"/>
        <v>4.3819278559693986</v>
      </c>
      <c r="V32" s="158">
        <f t="shared" si="10"/>
        <v>3800864.2236741781</v>
      </c>
      <c r="W32" s="153">
        <f t="shared" si="11"/>
        <v>-5683139</v>
      </c>
      <c r="X32" s="153">
        <f t="shared" si="12"/>
        <v>-4792746</v>
      </c>
      <c r="Y32" s="153">
        <f t="shared" si="13"/>
        <v>147393</v>
      </c>
      <c r="Z32" s="153">
        <f t="shared" si="14"/>
        <v>-844488.77632582188</v>
      </c>
      <c r="AA32" s="153">
        <f t="shared" si="15"/>
        <v>844488.77632582188</v>
      </c>
      <c r="AB32" s="189">
        <f t="shared" si="16"/>
        <v>0.95063557106140495</v>
      </c>
      <c r="AC32" s="189">
        <f t="shared" si="17"/>
        <v>-1.1720987872715674</v>
      </c>
      <c r="AD32" s="183">
        <f t="shared" si="18"/>
        <v>-0.22146321621016174</v>
      </c>
      <c r="AF32" s="160">
        <f t="shared" si="19"/>
        <v>-1.857490461897969E-2</v>
      </c>
      <c r="AG32" s="206">
        <f t="shared" si="4"/>
        <v>0</v>
      </c>
      <c r="AH32" s="160">
        <f t="shared" si="20"/>
        <v>-4.8108712194487945E-2</v>
      </c>
      <c r="AJ32">
        <f t="shared" si="21"/>
        <v>1</v>
      </c>
      <c r="AK32">
        <f t="shared" si="22"/>
        <v>0</v>
      </c>
      <c r="AL32">
        <f t="shared" si="23"/>
        <v>1</v>
      </c>
      <c r="AM32">
        <f t="shared" si="24"/>
        <v>0</v>
      </c>
      <c r="AN32">
        <f t="shared" si="25"/>
        <v>0</v>
      </c>
      <c r="AO32" s="211">
        <f t="shared" si="26"/>
        <v>0</v>
      </c>
      <c r="AP32" s="211">
        <f t="shared" si="27"/>
        <v>1</v>
      </c>
      <c r="AQ32" s="215">
        <f t="shared" si="28"/>
        <v>0</v>
      </c>
      <c r="AR32" s="215">
        <f t="shared" si="29"/>
        <v>0</v>
      </c>
      <c r="AS32" s="215">
        <f t="shared" si="30"/>
        <v>1</v>
      </c>
      <c r="AT32" s="215">
        <f t="shared" si="31"/>
        <v>0</v>
      </c>
      <c r="AV32" s="12">
        <f>VLOOKUP(A32,'(B) MSOC Applied to 2009-10'!$A$7:$C$302,3,)</f>
        <v>5619.54</v>
      </c>
      <c r="AX32" s="205">
        <f t="shared" si="32"/>
        <v>0</v>
      </c>
      <c r="AZ32" s="205">
        <f t="shared" si="33"/>
        <v>5619.54</v>
      </c>
      <c r="BB32" s="205">
        <f t="shared" si="34"/>
        <v>5619.54</v>
      </c>
      <c r="BC32" s="205">
        <f t="shared" si="35"/>
        <v>0</v>
      </c>
      <c r="BD32" s="205">
        <f t="shared" si="36"/>
        <v>0</v>
      </c>
      <c r="BF32" s="205">
        <f t="shared" si="37"/>
        <v>0</v>
      </c>
      <c r="BG32" s="205">
        <f t="shared" si="38"/>
        <v>0</v>
      </c>
      <c r="BH32" s="209">
        <f t="shared" si="39"/>
        <v>5619.54</v>
      </c>
      <c r="BI32" s="205">
        <f t="shared" si="40"/>
        <v>0</v>
      </c>
    </row>
    <row r="33" spans="1:61">
      <c r="A33" t="s">
        <v>61</v>
      </c>
      <c r="B33" s="152" t="s">
        <v>62</v>
      </c>
      <c r="C33" s="153">
        <v>154512107</v>
      </c>
      <c r="D33" s="153">
        <f>VLOOKUP(A33,'(D) 2009-10 Projection'!$H$10:$M$305,3,)</f>
        <v>3621208.2399999993</v>
      </c>
      <c r="E33" s="153">
        <v>1600977</v>
      </c>
      <c r="F33" s="153">
        <v>350000</v>
      </c>
      <c r="G33" s="153">
        <v>604731</v>
      </c>
      <c r="H33" s="153">
        <f t="shared" si="5"/>
        <v>4575939.2399999993</v>
      </c>
      <c r="I33" s="175">
        <f>'(E) State &amp; Lid Adjustment'!$B$8</f>
        <v>2.06</v>
      </c>
      <c r="J33" s="175">
        <f t="shared" si="6"/>
        <v>2.2651946620597183</v>
      </c>
      <c r="K33" s="183">
        <f t="shared" si="7"/>
        <v>4.3251946620597188</v>
      </c>
      <c r="M33" s="158">
        <f>VLOOKUP(A33,'(D) 2009-10 Projection'!$H$10:$M$305,6,)</f>
        <v>3890322.1904309033</v>
      </c>
      <c r="N33" s="187">
        <v>840905</v>
      </c>
      <c r="O33" s="187">
        <v>211849</v>
      </c>
      <c r="P33" s="187">
        <v>629056</v>
      </c>
      <c r="Q33" s="153">
        <f t="shared" si="3"/>
        <v>4731227.1904309038</v>
      </c>
      <c r="R33" s="175">
        <f>'(E) State &amp; Lid Adjustment'!$B$18</f>
        <v>3.010635571061405</v>
      </c>
      <c r="S33" s="175">
        <f t="shared" si="8"/>
        <v>1.3710834970362549</v>
      </c>
      <c r="T33" s="183">
        <f t="shared" si="9"/>
        <v>4.3817190680976594</v>
      </c>
      <c r="V33" s="158">
        <f t="shared" si="10"/>
        <v>269113.95043090405</v>
      </c>
      <c r="W33" s="153">
        <f t="shared" si="11"/>
        <v>-760072</v>
      </c>
      <c r="X33" s="153">
        <f t="shared" si="12"/>
        <v>-138151</v>
      </c>
      <c r="Y33" s="153">
        <f t="shared" si="13"/>
        <v>24325</v>
      </c>
      <c r="Z33" s="153">
        <f t="shared" si="14"/>
        <v>155287.95043090452</v>
      </c>
      <c r="AA33" s="153">
        <f t="shared" si="15"/>
        <v>0</v>
      </c>
      <c r="AB33" s="189">
        <f t="shared" si="16"/>
        <v>0.95063557106140495</v>
      </c>
      <c r="AC33" s="189">
        <f t="shared" si="17"/>
        <v>-0.89411116502346344</v>
      </c>
      <c r="AD33" s="183">
        <f t="shared" si="18"/>
        <v>5.6524406037940622E-2</v>
      </c>
      <c r="AF33" s="160">
        <f t="shared" si="19"/>
        <v>3.3935754450905804E-2</v>
      </c>
      <c r="AG33" s="206">
        <f t="shared" si="4"/>
        <v>3.3935754450905804E-2</v>
      </c>
      <c r="AH33" s="160">
        <f t="shared" si="20"/>
        <v>1.3068638628861828E-2</v>
      </c>
      <c r="AJ33">
        <f t="shared" si="21"/>
        <v>0</v>
      </c>
      <c r="AK33">
        <f t="shared" si="22"/>
        <v>0</v>
      </c>
      <c r="AL33">
        <f t="shared" si="23"/>
        <v>0</v>
      </c>
      <c r="AM33">
        <f t="shared" si="24"/>
        <v>1</v>
      </c>
      <c r="AN33">
        <f t="shared" si="25"/>
        <v>0</v>
      </c>
      <c r="AO33" s="211">
        <f t="shared" si="26"/>
        <v>1</v>
      </c>
      <c r="AP33" s="211">
        <f t="shared" si="27"/>
        <v>0</v>
      </c>
      <c r="AQ33" s="215">
        <f t="shared" si="28"/>
        <v>0</v>
      </c>
      <c r="AR33" s="215">
        <f t="shared" si="29"/>
        <v>1</v>
      </c>
      <c r="AS33" s="215">
        <f t="shared" si="30"/>
        <v>0</v>
      </c>
      <c r="AT33" s="215">
        <f t="shared" si="31"/>
        <v>0</v>
      </c>
      <c r="AV33" s="12">
        <f>VLOOKUP(A33,'(B) MSOC Applied to 2009-10'!$A$7:$C$302,3,)</f>
        <v>436.19</v>
      </c>
      <c r="AX33" s="205">
        <f t="shared" si="32"/>
        <v>436.19</v>
      </c>
      <c r="AZ33" s="205">
        <f t="shared" si="33"/>
        <v>0</v>
      </c>
      <c r="BB33" s="205">
        <f t="shared" si="34"/>
        <v>0</v>
      </c>
      <c r="BC33" s="205">
        <f t="shared" si="35"/>
        <v>436.19</v>
      </c>
      <c r="BD33" s="205">
        <f t="shared" si="36"/>
        <v>0</v>
      </c>
      <c r="BF33" s="205">
        <f t="shared" si="37"/>
        <v>0</v>
      </c>
      <c r="BG33" s="205">
        <f t="shared" si="38"/>
        <v>436.19</v>
      </c>
      <c r="BH33" s="209">
        <f t="shared" si="39"/>
        <v>0</v>
      </c>
      <c r="BI33" s="205">
        <f t="shared" si="40"/>
        <v>0</v>
      </c>
    </row>
    <row r="34" spans="1:61">
      <c r="A34" t="s">
        <v>63</v>
      </c>
      <c r="B34" s="152" t="s">
        <v>64</v>
      </c>
      <c r="C34" s="153">
        <v>117158551</v>
      </c>
      <c r="D34" s="153">
        <f>VLOOKUP(A34,'(D) 2009-10 Projection'!$H$10:$M$305,3,)</f>
        <v>1081397.83</v>
      </c>
      <c r="E34" s="153">
        <v>663104</v>
      </c>
      <c r="F34" s="153">
        <v>492000</v>
      </c>
      <c r="G34" s="153">
        <v>98994</v>
      </c>
      <c r="H34" s="153">
        <f t="shared" si="5"/>
        <v>1672391.83</v>
      </c>
      <c r="I34" s="175">
        <f>'(E) State &amp; Lid Adjustment'!$B$8</f>
        <v>2.06</v>
      </c>
      <c r="J34" s="175">
        <f t="shared" si="6"/>
        <v>4.1994373931784121</v>
      </c>
      <c r="K34" s="183">
        <f t="shared" si="7"/>
        <v>6.2594373931784126</v>
      </c>
      <c r="M34" s="158">
        <f>VLOOKUP(A34,'(D) 2009-10 Projection'!$H$10:$M$305,6,)</f>
        <v>1205165.7911921481</v>
      </c>
      <c r="N34" s="187">
        <v>451943</v>
      </c>
      <c r="O34" s="187">
        <v>343564</v>
      </c>
      <c r="P34" s="187">
        <v>108379</v>
      </c>
      <c r="Q34" s="153">
        <f t="shared" si="3"/>
        <v>1657108.7911921481</v>
      </c>
      <c r="R34" s="175">
        <f>'(E) State &amp; Lid Adjustment'!$B$18</f>
        <v>3.010635571061405</v>
      </c>
      <c r="S34" s="175">
        <f t="shared" si="8"/>
        <v>2.9324705458332274</v>
      </c>
      <c r="T34" s="183">
        <f t="shared" si="9"/>
        <v>5.9431061168946329</v>
      </c>
      <c r="V34" s="158">
        <f t="shared" si="10"/>
        <v>123767.96119214804</v>
      </c>
      <c r="W34" s="153">
        <f t="shared" si="11"/>
        <v>-211161</v>
      </c>
      <c r="X34" s="153">
        <f t="shared" si="12"/>
        <v>-148436</v>
      </c>
      <c r="Y34" s="153">
        <f t="shared" si="13"/>
        <v>9385</v>
      </c>
      <c r="Z34" s="153">
        <f t="shared" si="14"/>
        <v>-15283.038807851961</v>
      </c>
      <c r="AA34" s="153">
        <f t="shared" si="15"/>
        <v>15283.038807851961</v>
      </c>
      <c r="AB34" s="189">
        <f t="shared" si="16"/>
        <v>0.95063557106140495</v>
      </c>
      <c r="AC34" s="189">
        <f t="shared" si="17"/>
        <v>-1.2669668473451847</v>
      </c>
      <c r="AD34" s="183">
        <f t="shared" si="18"/>
        <v>-0.31633127628377977</v>
      </c>
      <c r="AF34" s="160">
        <f t="shared" si="19"/>
        <v>-9.1384318756519874E-3</v>
      </c>
      <c r="AG34" s="206">
        <f t="shared" si="4"/>
        <v>0</v>
      </c>
      <c r="AH34" s="160">
        <f t="shared" si="20"/>
        <v>-5.0536694660213433E-2</v>
      </c>
      <c r="AJ34">
        <f t="shared" si="21"/>
        <v>1</v>
      </c>
      <c r="AK34">
        <f t="shared" si="22"/>
        <v>0</v>
      </c>
      <c r="AL34">
        <f t="shared" si="23"/>
        <v>1</v>
      </c>
      <c r="AM34">
        <f t="shared" si="24"/>
        <v>0</v>
      </c>
      <c r="AN34">
        <f t="shared" si="25"/>
        <v>0</v>
      </c>
      <c r="AO34" s="211">
        <f t="shared" si="26"/>
        <v>0</v>
      </c>
      <c r="AP34" s="211">
        <f t="shared" si="27"/>
        <v>1</v>
      </c>
      <c r="AQ34" s="215">
        <f t="shared" si="28"/>
        <v>0</v>
      </c>
      <c r="AR34" s="215">
        <f t="shared" si="29"/>
        <v>0</v>
      </c>
      <c r="AS34" s="215">
        <f t="shared" si="30"/>
        <v>1</v>
      </c>
      <c r="AT34" s="215">
        <f t="shared" si="31"/>
        <v>0</v>
      </c>
      <c r="AV34" s="12">
        <f>VLOOKUP(A34,'(B) MSOC Applied to 2009-10'!$A$7:$C$302,3,)</f>
        <v>228.78000000000003</v>
      </c>
      <c r="AX34" s="205">
        <f t="shared" si="32"/>
        <v>0</v>
      </c>
      <c r="AZ34" s="205">
        <f t="shared" si="33"/>
        <v>228.78000000000003</v>
      </c>
      <c r="BB34" s="205">
        <f t="shared" si="34"/>
        <v>228.78000000000003</v>
      </c>
      <c r="BC34" s="205">
        <f t="shared" si="35"/>
        <v>0</v>
      </c>
      <c r="BD34" s="205">
        <f t="shared" si="36"/>
        <v>0</v>
      </c>
      <c r="BF34" s="205">
        <f t="shared" si="37"/>
        <v>0</v>
      </c>
      <c r="BG34" s="205">
        <f t="shared" si="38"/>
        <v>0</v>
      </c>
      <c r="BH34" s="209">
        <f t="shared" si="39"/>
        <v>228.78000000000003</v>
      </c>
      <c r="BI34" s="205">
        <f t="shared" si="40"/>
        <v>0</v>
      </c>
    </row>
    <row r="35" spans="1:61">
      <c r="A35" t="s">
        <v>65</v>
      </c>
      <c r="B35" s="152" t="s">
        <v>66</v>
      </c>
      <c r="C35" s="153">
        <v>2666825472</v>
      </c>
      <c r="D35" s="153">
        <f>VLOOKUP(A35,'(D) 2009-10 Projection'!$H$10:$M$305,3,)</f>
        <v>7708711.6199999992</v>
      </c>
      <c r="E35" s="153">
        <v>2957461</v>
      </c>
      <c r="F35" s="153">
        <v>2133171</v>
      </c>
      <c r="G35" s="153">
        <v>0</v>
      </c>
      <c r="H35" s="153">
        <f t="shared" si="5"/>
        <v>9841882.6199999992</v>
      </c>
      <c r="I35" s="175">
        <f>'(E) State &amp; Lid Adjustment'!$B$8</f>
        <v>2.06</v>
      </c>
      <c r="J35" s="175">
        <f t="shared" si="6"/>
        <v>0.79989148986199576</v>
      </c>
      <c r="K35" s="183">
        <f t="shared" si="7"/>
        <v>2.8598914898619956</v>
      </c>
      <c r="M35" s="158">
        <f>VLOOKUP(A35,'(D) 2009-10 Projection'!$H$10:$M$305,6,)</f>
        <v>8415982.3391327821</v>
      </c>
      <c r="N35" s="187">
        <v>1585294</v>
      </c>
      <c r="O35" s="187">
        <v>1585294</v>
      </c>
      <c r="P35" s="187">
        <v>0</v>
      </c>
      <c r="Q35" s="153">
        <f t="shared" si="3"/>
        <v>10001276.339132782</v>
      </c>
      <c r="R35" s="175">
        <f>'(E) State &amp; Lid Adjustment'!$B$18</f>
        <v>3.010635571061405</v>
      </c>
      <c r="S35" s="175">
        <f t="shared" si="8"/>
        <v>0.59444984932257317</v>
      </c>
      <c r="T35" s="183">
        <f t="shared" si="9"/>
        <v>3.6050854203839782</v>
      </c>
      <c r="V35" s="158">
        <f t="shared" si="10"/>
        <v>707270.71913278289</v>
      </c>
      <c r="W35" s="153">
        <f t="shared" si="11"/>
        <v>-1372167</v>
      </c>
      <c r="X35" s="153">
        <f t="shared" si="12"/>
        <v>-547877</v>
      </c>
      <c r="Y35" s="153">
        <f t="shared" si="13"/>
        <v>0</v>
      </c>
      <c r="Z35" s="153">
        <f t="shared" si="14"/>
        <v>159393.71913278289</v>
      </c>
      <c r="AA35" s="153">
        <f t="shared" si="15"/>
        <v>0</v>
      </c>
      <c r="AB35" s="189">
        <f t="shared" si="16"/>
        <v>0.95063557106140495</v>
      </c>
      <c r="AC35" s="189">
        <f t="shared" si="17"/>
        <v>-0.2054416405394226</v>
      </c>
      <c r="AD35" s="183">
        <f t="shared" si="18"/>
        <v>0.74519393052198257</v>
      </c>
      <c r="AF35" s="160">
        <f t="shared" si="19"/>
        <v>1.6195450127486168E-2</v>
      </c>
      <c r="AG35" s="206">
        <f t="shared" si="4"/>
        <v>1.6195450127486168E-2</v>
      </c>
      <c r="AH35" s="160">
        <f t="shared" si="20"/>
        <v>0.26056720444241122</v>
      </c>
      <c r="AJ35">
        <f t="shared" si="21"/>
        <v>0</v>
      </c>
      <c r="AK35">
        <f t="shared" si="22"/>
        <v>0</v>
      </c>
      <c r="AL35">
        <f t="shared" si="23"/>
        <v>0</v>
      </c>
      <c r="AM35">
        <f t="shared" si="24"/>
        <v>1</v>
      </c>
      <c r="AN35">
        <f t="shared" si="25"/>
        <v>1</v>
      </c>
      <c r="AO35" s="211">
        <f t="shared" si="26"/>
        <v>1</v>
      </c>
      <c r="AP35" s="211">
        <f t="shared" si="27"/>
        <v>0</v>
      </c>
      <c r="AQ35" s="215">
        <f t="shared" si="28"/>
        <v>0</v>
      </c>
      <c r="AR35" s="215">
        <f t="shared" si="29"/>
        <v>1</v>
      </c>
      <c r="AS35" s="215">
        <f t="shared" si="30"/>
        <v>0</v>
      </c>
      <c r="AT35" s="215">
        <f t="shared" si="31"/>
        <v>0</v>
      </c>
      <c r="AV35" s="12">
        <f>VLOOKUP(A35,'(B) MSOC Applied to 2009-10'!$A$7:$C$302,3,)</f>
        <v>1177.17</v>
      </c>
      <c r="AX35" s="205">
        <f t="shared" si="32"/>
        <v>1177.17</v>
      </c>
      <c r="AZ35" s="205">
        <f t="shared" si="33"/>
        <v>0</v>
      </c>
      <c r="BB35" s="205">
        <f t="shared" si="34"/>
        <v>0</v>
      </c>
      <c r="BC35" s="205">
        <f t="shared" si="35"/>
        <v>1177.17</v>
      </c>
      <c r="BD35" s="205">
        <f t="shared" si="36"/>
        <v>1177.17</v>
      </c>
      <c r="BF35" s="205">
        <f t="shared" si="37"/>
        <v>0</v>
      </c>
      <c r="BG35" s="205">
        <f t="shared" si="38"/>
        <v>1177.17</v>
      </c>
      <c r="BH35" s="209">
        <f t="shared" si="39"/>
        <v>0</v>
      </c>
      <c r="BI35" s="205">
        <f t="shared" si="40"/>
        <v>0</v>
      </c>
    </row>
    <row r="36" spans="1:61">
      <c r="A36" t="s">
        <v>67</v>
      </c>
      <c r="B36" s="152" t="s">
        <v>68</v>
      </c>
      <c r="C36" s="153">
        <v>821183497</v>
      </c>
      <c r="D36" s="153">
        <f>VLOOKUP(A36,'(D) 2009-10 Projection'!$H$10:$M$305,3,)</f>
        <v>7944381.6100000003</v>
      </c>
      <c r="E36" s="153">
        <v>3415494</v>
      </c>
      <c r="F36" s="153">
        <v>1699000</v>
      </c>
      <c r="G36" s="153">
        <v>620677</v>
      </c>
      <c r="H36" s="153">
        <f t="shared" si="5"/>
        <v>10264058.609999999</v>
      </c>
      <c r="I36" s="175">
        <f>'(E) State &amp; Lid Adjustment'!$B$8</f>
        <v>2.06</v>
      </c>
      <c r="J36" s="175">
        <f t="shared" si="6"/>
        <v>2.0689651048844691</v>
      </c>
      <c r="K36" s="183">
        <f t="shared" si="7"/>
        <v>4.1289651048844691</v>
      </c>
      <c r="M36" s="158">
        <f>VLOOKUP(A36,'(D) 2009-10 Projection'!$H$10:$M$305,6,)</f>
        <v>8831169.4531678762</v>
      </c>
      <c r="N36" s="187">
        <v>1895737</v>
      </c>
      <c r="O36" s="187">
        <v>1227223</v>
      </c>
      <c r="P36" s="187">
        <v>668514</v>
      </c>
      <c r="Q36" s="153">
        <f t="shared" si="3"/>
        <v>10726906.453167876</v>
      </c>
      <c r="R36" s="175">
        <f>'(E) State &amp; Lid Adjustment'!$B$18</f>
        <v>3.010635571061405</v>
      </c>
      <c r="S36" s="175">
        <f t="shared" si="8"/>
        <v>1.4944564819962523</v>
      </c>
      <c r="T36" s="183">
        <f t="shared" si="9"/>
        <v>4.5050920530576573</v>
      </c>
      <c r="V36" s="158">
        <f t="shared" si="10"/>
        <v>886787.84316787589</v>
      </c>
      <c r="W36" s="153">
        <f t="shared" si="11"/>
        <v>-1519757</v>
      </c>
      <c r="X36" s="153">
        <f t="shared" si="12"/>
        <v>-471777</v>
      </c>
      <c r="Y36" s="153">
        <f t="shared" si="13"/>
        <v>47837</v>
      </c>
      <c r="Z36" s="153">
        <f t="shared" si="14"/>
        <v>462847.84316787682</v>
      </c>
      <c r="AA36" s="153">
        <f t="shared" si="15"/>
        <v>0</v>
      </c>
      <c r="AB36" s="189">
        <f t="shared" si="16"/>
        <v>0.95063557106140495</v>
      </c>
      <c r="AC36" s="189">
        <f t="shared" si="17"/>
        <v>-0.5745086228882168</v>
      </c>
      <c r="AD36" s="183">
        <f t="shared" si="18"/>
        <v>0.37612694817318815</v>
      </c>
      <c r="AF36" s="160">
        <f t="shared" si="19"/>
        <v>4.5094037432418445E-2</v>
      </c>
      <c r="AG36" s="206">
        <f t="shared" si="4"/>
        <v>4.5094037432418445E-2</v>
      </c>
      <c r="AH36" s="160">
        <f t="shared" si="20"/>
        <v>9.1094726794430592E-2</v>
      </c>
      <c r="AJ36">
        <f t="shared" si="21"/>
        <v>0</v>
      </c>
      <c r="AK36">
        <f t="shared" si="22"/>
        <v>1</v>
      </c>
      <c r="AL36">
        <f t="shared" si="23"/>
        <v>0</v>
      </c>
      <c r="AM36">
        <f t="shared" si="24"/>
        <v>1</v>
      </c>
      <c r="AN36">
        <f t="shared" si="25"/>
        <v>1</v>
      </c>
      <c r="AO36" s="211">
        <f t="shared" si="26"/>
        <v>1</v>
      </c>
      <c r="AP36" s="211">
        <f t="shared" si="27"/>
        <v>0</v>
      </c>
      <c r="AQ36" s="215">
        <f t="shared" si="28"/>
        <v>0</v>
      </c>
      <c r="AR36" s="215">
        <f t="shared" si="29"/>
        <v>1</v>
      </c>
      <c r="AS36" s="215">
        <f t="shared" si="30"/>
        <v>0</v>
      </c>
      <c r="AT36" s="215">
        <f t="shared" si="31"/>
        <v>0</v>
      </c>
      <c r="AV36" s="12">
        <f>VLOOKUP(A36,'(B) MSOC Applied to 2009-10'!$A$7:$C$302,3,)</f>
        <v>1399.3700000000001</v>
      </c>
      <c r="AX36" s="205">
        <f t="shared" si="32"/>
        <v>1399.3700000000001</v>
      </c>
      <c r="AZ36" s="205">
        <f t="shared" si="33"/>
        <v>0</v>
      </c>
      <c r="BB36" s="205">
        <f t="shared" si="34"/>
        <v>0</v>
      </c>
      <c r="BC36" s="205">
        <f t="shared" si="35"/>
        <v>1399.3700000000001</v>
      </c>
      <c r="BD36" s="205">
        <f t="shared" si="36"/>
        <v>1399.3700000000001</v>
      </c>
      <c r="BF36" s="205">
        <f t="shared" si="37"/>
        <v>0</v>
      </c>
      <c r="BG36" s="205">
        <f t="shared" si="38"/>
        <v>1399.3700000000001</v>
      </c>
      <c r="BH36" s="209">
        <f t="shared" si="39"/>
        <v>0</v>
      </c>
      <c r="BI36" s="205">
        <f t="shared" si="40"/>
        <v>0</v>
      </c>
    </row>
    <row r="37" spans="1:61">
      <c r="A37" t="s">
        <v>69</v>
      </c>
      <c r="B37" s="152" t="s">
        <v>70</v>
      </c>
      <c r="C37" s="153">
        <v>822508976</v>
      </c>
      <c r="D37" s="153">
        <f>VLOOKUP(A37,'(D) 2009-10 Projection'!$H$10:$M$305,3,)</f>
        <v>8099914.1500000004</v>
      </c>
      <c r="E37" s="153">
        <v>3361464</v>
      </c>
      <c r="F37" s="153">
        <v>1900000</v>
      </c>
      <c r="G37" s="153">
        <v>638398</v>
      </c>
      <c r="H37" s="153">
        <f t="shared" si="5"/>
        <v>10638312.15</v>
      </c>
      <c r="I37" s="175">
        <f>'(E) State &amp; Lid Adjustment'!$B$8</f>
        <v>2.06</v>
      </c>
      <c r="J37" s="175">
        <f t="shared" si="6"/>
        <v>2.3100051858886945</v>
      </c>
      <c r="K37" s="183">
        <f t="shared" si="7"/>
        <v>4.3700051858886946</v>
      </c>
      <c r="M37" s="158">
        <f>VLOOKUP(A37,'(D) 2009-10 Projection'!$H$10:$M$305,6,)</f>
        <v>8938938.2068225164</v>
      </c>
      <c r="N37" s="187">
        <v>1806888</v>
      </c>
      <c r="O37" s="187">
        <v>1127557</v>
      </c>
      <c r="P37" s="187">
        <v>679331</v>
      </c>
      <c r="Q37" s="153">
        <f t="shared" si="3"/>
        <v>10745826.206822516</v>
      </c>
      <c r="R37" s="175">
        <f>'(E) State &amp; Lid Adjustment'!$B$18</f>
        <v>3.010635571061405</v>
      </c>
      <c r="S37" s="175">
        <f t="shared" si="8"/>
        <v>1.3708750091500521</v>
      </c>
      <c r="T37" s="183">
        <f t="shared" si="9"/>
        <v>4.3815105802114571</v>
      </c>
      <c r="V37" s="158">
        <f t="shared" si="10"/>
        <v>839024.05682251602</v>
      </c>
      <c r="W37" s="153">
        <f t="shared" si="11"/>
        <v>-1554576</v>
      </c>
      <c r="X37" s="153">
        <f t="shared" si="12"/>
        <v>-772443</v>
      </c>
      <c r="Y37" s="153">
        <f t="shared" si="13"/>
        <v>40933</v>
      </c>
      <c r="Z37" s="153">
        <f t="shared" si="14"/>
        <v>107514.05682251602</v>
      </c>
      <c r="AA37" s="153">
        <f t="shared" si="15"/>
        <v>0</v>
      </c>
      <c r="AB37" s="189">
        <f t="shared" si="16"/>
        <v>0.95063557106140495</v>
      </c>
      <c r="AC37" s="189">
        <f t="shared" si="17"/>
        <v>-0.93913017673864241</v>
      </c>
      <c r="AD37" s="183">
        <f t="shared" si="18"/>
        <v>1.1505394322762541E-2</v>
      </c>
      <c r="AF37" s="160">
        <f t="shared" si="19"/>
        <v>1.0106307777640837E-2</v>
      </c>
      <c r="AG37" s="206">
        <f t="shared" si="4"/>
        <v>1.0106307777640837E-2</v>
      </c>
      <c r="AH37" s="160">
        <f t="shared" si="20"/>
        <v>2.632810221808187E-3</v>
      </c>
      <c r="AJ37">
        <f t="shared" si="21"/>
        <v>0</v>
      </c>
      <c r="AK37">
        <f t="shared" si="22"/>
        <v>0</v>
      </c>
      <c r="AL37">
        <f t="shared" si="23"/>
        <v>0</v>
      </c>
      <c r="AM37">
        <f t="shared" si="24"/>
        <v>1</v>
      </c>
      <c r="AN37">
        <f t="shared" si="25"/>
        <v>0</v>
      </c>
      <c r="AO37" s="211">
        <f t="shared" si="26"/>
        <v>1</v>
      </c>
      <c r="AP37" s="211">
        <f t="shared" si="27"/>
        <v>0</v>
      </c>
      <c r="AQ37" s="215">
        <f t="shared" si="28"/>
        <v>0</v>
      </c>
      <c r="AR37" s="215">
        <f t="shared" si="29"/>
        <v>1</v>
      </c>
      <c r="AS37" s="215">
        <f t="shared" si="30"/>
        <v>0</v>
      </c>
      <c r="AT37" s="215">
        <f t="shared" si="31"/>
        <v>0</v>
      </c>
      <c r="AV37" s="12">
        <f>VLOOKUP(A37,'(B) MSOC Applied to 2009-10'!$A$7:$C$302,3,)</f>
        <v>1331.02</v>
      </c>
      <c r="AX37" s="205">
        <f t="shared" si="32"/>
        <v>1331.02</v>
      </c>
      <c r="AZ37" s="205">
        <f t="shared" si="33"/>
        <v>0</v>
      </c>
      <c r="BB37" s="205">
        <f t="shared" si="34"/>
        <v>0</v>
      </c>
      <c r="BC37" s="205">
        <f t="shared" si="35"/>
        <v>1331.02</v>
      </c>
      <c r="BD37" s="205">
        <f t="shared" si="36"/>
        <v>0</v>
      </c>
      <c r="BF37" s="205">
        <f t="shared" si="37"/>
        <v>0</v>
      </c>
      <c r="BG37" s="205">
        <f t="shared" si="38"/>
        <v>1331.02</v>
      </c>
      <c r="BH37" s="209">
        <f t="shared" si="39"/>
        <v>0</v>
      </c>
      <c r="BI37" s="205">
        <f t="shared" si="40"/>
        <v>0</v>
      </c>
    </row>
    <row r="38" spans="1:61">
      <c r="A38" t="s">
        <v>71</v>
      </c>
      <c r="B38" s="152" t="s">
        <v>72</v>
      </c>
      <c r="C38" s="153">
        <v>80046859</v>
      </c>
      <c r="D38" s="153">
        <f>VLOOKUP(A38,'(D) 2009-10 Projection'!$H$10:$M$305,3,)</f>
        <v>593342.78</v>
      </c>
      <c r="E38" s="153">
        <v>403457</v>
      </c>
      <c r="F38" s="153">
        <v>283000</v>
      </c>
      <c r="G38" s="153">
        <v>48354</v>
      </c>
      <c r="H38" s="153">
        <f t="shared" si="5"/>
        <v>924696.78</v>
      </c>
      <c r="I38" s="175">
        <f>'(E) State &amp; Lid Adjustment'!$B$8</f>
        <v>2.06</v>
      </c>
      <c r="J38" s="175">
        <f t="shared" si="6"/>
        <v>3.5354291665585529</v>
      </c>
      <c r="K38" s="183">
        <f t="shared" si="7"/>
        <v>5.5954291665585529</v>
      </c>
      <c r="M38" s="158">
        <f>VLOOKUP(A38,'(D) 2009-10 Projection'!$H$10:$M$305,6,)</f>
        <v>647963.20960335131</v>
      </c>
      <c r="N38" s="187">
        <v>269266</v>
      </c>
      <c r="O38" s="187">
        <v>220031</v>
      </c>
      <c r="P38" s="187">
        <v>49235</v>
      </c>
      <c r="Q38" s="153">
        <f t="shared" si="3"/>
        <v>917229.20960335131</v>
      </c>
      <c r="R38" s="175">
        <f>'(E) State &amp; Lid Adjustment'!$B$18</f>
        <v>3.010635571061405</v>
      </c>
      <c r="S38" s="175">
        <f t="shared" si="8"/>
        <v>2.7487774379754235</v>
      </c>
      <c r="T38" s="183">
        <f t="shared" si="9"/>
        <v>5.7594130090368285</v>
      </c>
      <c r="V38" s="158">
        <f t="shared" si="10"/>
        <v>54620.42960335128</v>
      </c>
      <c r="W38" s="153">
        <f t="shared" si="11"/>
        <v>-134191</v>
      </c>
      <c r="X38" s="153">
        <f t="shared" si="12"/>
        <v>-62969</v>
      </c>
      <c r="Y38" s="153">
        <f t="shared" si="13"/>
        <v>881</v>
      </c>
      <c r="Z38" s="153">
        <f t="shared" si="14"/>
        <v>-7467.5703966487199</v>
      </c>
      <c r="AA38" s="153">
        <f t="shared" si="15"/>
        <v>7467.5703966487199</v>
      </c>
      <c r="AB38" s="189">
        <f t="shared" si="16"/>
        <v>0.95063557106140495</v>
      </c>
      <c r="AC38" s="189">
        <f t="shared" si="17"/>
        <v>-0.78665172858312937</v>
      </c>
      <c r="AD38" s="183">
        <f t="shared" si="18"/>
        <v>0.16398384247827558</v>
      </c>
      <c r="AF38" s="160">
        <f t="shared" si="19"/>
        <v>-8.0756963343688939E-3</v>
      </c>
      <c r="AG38" s="206">
        <f t="shared" si="4"/>
        <v>0</v>
      </c>
      <c r="AH38" s="160">
        <f t="shared" si="20"/>
        <v>2.9306749776824216E-2</v>
      </c>
      <c r="AJ38">
        <f t="shared" si="21"/>
        <v>1</v>
      </c>
      <c r="AK38">
        <f t="shared" si="22"/>
        <v>0</v>
      </c>
      <c r="AL38">
        <f t="shared" si="23"/>
        <v>0</v>
      </c>
      <c r="AM38">
        <f t="shared" si="24"/>
        <v>1</v>
      </c>
      <c r="AN38">
        <f t="shared" si="25"/>
        <v>0</v>
      </c>
      <c r="AO38" s="211">
        <f t="shared" si="26"/>
        <v>0</v>
      </c>
      <c r="AP38" s="211">
        <f t="shared" si="27"/>
        <v>1</v>
      </c>
      <c r="AQ38" s="215">
        <f t="shared" si="28"/>
        <v>0</v>
      </c>
      <c r="AR38" s="215">
        <f t="shared" si="29"/>
        <v>0</v>
      </c>
      <c r="AS38" s="215">
        <f t="shared" si="30"/>
        <v>0</v>
      </c>
      <c r="AT38" s="215">
        <f t="shared" si="31"/>
        <v>1</v>
      </c>
      <c r="AV38" s="12">
        <f>VLOOKUP(A38,'(B) MSOC Applied to 2009-10'!$A$7:$C$302,3,)</f>
        <v>94.82</v>
      </c>
      <c r="AX38" s="205">
        <f t="shared" si="32"/>
        <v>0</v>
      </c>
      <c r="AZ38" s="205">
        <f t="shared" si="33"/>
        <v>94.82</v>
      </c>
      <c r="BB38" s="205">
        <f t="shared" si="34"/>
        <v>0</v>
      </c>
      <c r="BC38" s="205">
        <f t="shared" si="35"/>
        <v>94.82</v>
      </c>
      <c r="BD38" s="205">
        <f t="shared" si="36"/>
        <v>0</v>
      </c>
      <c r="BF38" s="205">
        <f t="shared" si="37"/>
        <v>0</v>
      </c>
      <c r="BG38" s="205">
        <f t="shared" si="38"/>
        <v>0</v>
      </c>
      <c r="BH38" s="209">
        <f t="shared" si="39"/>
        <v>0</v>
      </c>
      <c r="BI38" s="205">
        <f t="shared" si="40"/>
        <v>94.82</v>
      </c>
    </row>
    <row r="39" spans="1:61">
      <c r="A39" t="s">
        <v>73</v>
      </c>
      <c r="B39" s="152" t="s">
        <v>74</v>
      </c>
      <c r="C39" s="153">
        <v>7830666574</v>
      </c>
      <c r="D39" s="153">
        <f>VLOOKUP(A39,'(D) 2009-10 Projection'!$H$10:$M$305,3,)</f>
        <v>69703905.859999985</v>
      </c>
      <c r="E39" s="153">
        <v>27254542</v>
      </c>
      <c r="F39" s="153">
        <v>16800000</v>
      </c>
      <c r="G39" s="153">
        <v>3704425</v>
      </c>
      <c r="H39" s="153">
        <f t="shared" si="5"/>
        <v>90208330.859999985</v>
      </c>
      <c r="I39" s="175">
        <f>'(E) State &amp; Lid Adjustment'!$B$8</f>
        <v>2.06</v>
      </c>
      <c r="J39" s="175">
        <f t="shared" si="6"/>
        <v>2.1454112292024656</v>
      </c>
      <c r="K39" s="183">
        <f t="shared" si="7"/>
        <v>4.2054112292024657</v>
      </c>
      <c r="M39" s="158">
        <f>VLOOKUP(A39,'(D) 2009-10 Projection'!$H$10:$M$305,6,)</f>
        <v>77739592.456045315</v>
      </c>
      <c r="N39" s="187">
        <v>14839562</v>
      </c>
      <c r="O39" s="187">
        <v>10736168</v>
      </c>
      <c r="P39" s="187">
        <v>4103394</v>
      </c>
      <c r="Q39" s="153">
        <f t="shared" si="3"/>
        <v>92579154.456045315</v>
      </c>
      <c r="R39" s="175">
        <f>'(E) State &amp; Lid Adjustment'!$B$18</f>
        <v>3.010635571061405</v>
      </c>
      <c r="S39" s="175">
        <f t="shared" si="8"/>
        <v>1.3710413920121534</v>
      </c>
      <c r="T39" s="183">
        <f t="shared" si="9"/>
        <v>4.3816769630735584</v>
      </c>
      <c r="V39" s="158">
        <f t="shared" si="10"/>
        <v>8035686.5960453302</v>
      </c>
      <c r="W39" s="153">
        <f t="shared" si="11"/>
        <v>-12414980</v>
      </c>
      <c r="X39" s="153">
        <f t="shared" si="12"/>
        <v>-6063832</v>
      </c>
      <c r="Y39" s="153">
        <f t="shared" si="13"/>
        <v>398969</v>
      </c>
      <c r="Z39" s="153">
        <f t="shared" si="14"/>
        <v>2370823.5960453302</v>
      </c>
      <c r="AA39" s="153">
        <f t="shared" si="15"/>
        <v>0</v>
      </c>
      <c r="AB39" s="189">
        <f t="shared" si="16"/>
        <v>0.95063557106140495</v>
      </c>
      <c r="AC39" s="189">
        <f t="shared" si="17"/>
        <v>-0.77436983719031227</v>
      </c>
      <c r="AD39" s="183">
        <f t="shared" si="18"/>
        <v>0.17626573387109268</v>
      </c>
      <c r="AF39" s="160">
        <f t="shared" si="19"/>
        <v>2.6281647974672775E-2</v>
      </c>
      <c r="AG39" s="206">
        <f t="shared" si="4"/>
        <v>2.6281647974672775E-2</v>
      </c>
      <c r="AH39" s="160">
        <f t="shared" si="20"/>
        <v>4.1914030344309648E-2</v>
      </c>
      <c r="AJ39">
        <f t="shared" si="21"/>
        <v>0</v>
      </c>
      <c r="AK39">
        <f t="shared" si="22"/>
        <v>0</v>
      </c>
      <c r="AL39">
        <f t="shared" si="23"/>
        <v>0</v>
      </c>
      <c r="AM39">
        <f t="shared" si="24"/>
        <v>1</v>
      </c>
      <c r="AN39">
        <f t="shared" si="25"/>
        <v>0</v>
      </c>
      <c r="AO39" s="211">
        <f t="shared" si="26"/>
        <v>1</v>
      </c>
      <c r="AP39" s="211">
        <f t="shared" si="27"/>
        <v>0</v>
      </c>
      <c r="AQ39" s="215">
        <f t="shared" si="28"/>
        <v>0</v>
      </c>
      <c r="AR39" s="215">
        <f t="shared" si="29"/>
        <v>1</v>
      </c>
      <c r="AS39" s="215">
        <f t="shared" si="30"/>
        <v>0</v>
      </c>
      <c r="AT39" s="215">
        <f t="shared" si="31"/>
        <v>0</v>
      </c>
      <c r="AV39" s="12">
        <f>VLOOKUP(A39,'(B) MSOC Applied to 2009-10'!$A$7:$C$302,3,)</f>
        <v>11261.85</v>
      </c>
      <c r="AX39" s="205">
        <f t="shared" si="32"/>
        <v>11261.85</v>
      </c>
      <c r="AZ39" s="205">
        <f t="shared" si="33"/>
        <v>0</v>
      </c>
      <c r="BB39" s="205">
        <f t="shared" si="34"/>
        <v>0</v>
      </c>
      <c r="BC39" s="205">
        <f t="shared" si="35"/>
        <v>11261.85</v>
      </c>
      <c r="BD39" s="205">
        <f t="shared" si="36"/>
        <v>0</v>
      </c>
      <c r="BF39" s="205">
        <f t="shared" si="37"/>
        <v>0</v>
      </c>
      <c r="BG39" s="205">
        <f t="shared" si="38"/>
        <v>11261.85</v>
      </c>
      <c r="BH39" s="209">
        <f t="shared" si="39"/>
        <v>0</v>
      </c>
      <c r="BI39" s="205">
        <f t="shared" si="40"/>
        <v>0</v>
      </c>
    </row>
    <row r="40" spans="1:61">
      <c r="A40" t="s">
        <v>75</v>
      </c>
      <c r="B40" s="152" t="s">
        <v>76</v>
      </c>
      <c r="C40" s="153">
        <v>7255135266</v>
      </c>
      <c r="D40" s="153">
        <f>VLOOKUP(A40,'(D) 2009-10 Projection'!$H$10:$M$305,3,)</f>
        <v>70969997.360000014</v>
      </c>
      <c r="E40" s="153">
        <v>28118259</v>
      </c>
      <c r="F40" s="153">
        <v>23250521</v>
      </c>
      <c r="G40" s="153">
        <v>4867738</v>
      </c>
      <c r="H40" s="153">
        <f t="shared" si="5"/>
        <v>99088256.360000014</v>
      </c>
      <c r="I40" s="175">
        <f>'(E) State &amp; Lid Adjustment'!$B$8</f>
        <v>2.06</v>
      </c>
      <c r="J40" s="175">
        <f t="shared" si="6"/>
        <v>3.2046984856312393</v>
      </c>
      <c r="K40" s="183">
        <f t="shared" si="7"/>
        <v>5.2646984856312393</v>
      </c>
      <c r="M40" s="158">
        <f>VLOOKUP(A40,'(D) 2009-10 Projection'!$H$10:$M$305,6,)</f>
        <v>78942887.973294258</v>
      </c>
      <c r="N40" s="187">
        <v>15275921</v>
      </c>
      <c r="O40" s="187">
        <v>9944582</v>
      </c>
      <c r="P40" s="187">
        <v>5331339</v>
      </c>
      <c r="Q40" s="153">
        <f t="shared" si="3"/>
        <v>94218808.973294258</v>
      </c>
      <c r="R40" s="175">
        <f>'(E) State &amp; Lid Adjustment'!$B$18</f>
        <v>3.010635571061405</v>
      </c>
      <c r="S40" s="175">
        <f t="shared" si="8"/>
        <v>1.3706956018592307</v>
      </c>
      <c r="T40" s="183">
        <f t="shared" si="9"/>
        <v>4.3813311729206355</v>
      </c>
      <c r="V40" s="158">
        <f t="shared" si="10"/>
        <v>7972890.6132942438</v>
      </c>
      <c r="W40" s="153">
        <f t="shared" si="11"/>
        <v>-12842338</v>
      </c>
      <c r="X40" s="153">
        <f t="shared" si="12"/>
        <v>-13305939</v>
      </c>
      <c r="Y40" s="153">
        <f t="shared" si="13"/>
        <v>463601</v>
      </c>
      <c r="Z40" s="153">
        <f t="shared" si="14"/>
        <v>-4869447.3867057562</v>
      </c>
      <c r="AA40" s="153">
        <f t="shared" si="15"/>
        <v>4869447.3867057562</v>
      </c>
      <c r="AB40" s="189">
        <f t="shared" si="16"/>
        <v>0.95063557106140495</v>
      </c>
      <c r="AC40" s="189">
        <f t="shared" si="17"/>
        <v>-1.8340028837720086</v>
      </c>
      <c r="AD40" s="183">
        <f t="shared" si="18"/>
        <v>-0.88336731271060387</v>
      </c>
      <c r="AF40" s="160">
        <f t="shared" si="19"/>
        <v>-4.9142527738246254E-2</v>
      </c>
      <c r="AG40" s="206">
        <f t="shared" si="4"/>
        <v>0</v>
      </c>
      <c r="AH40" s="160">
        <f t="shared" si="20"/>
        <v>-0.16779067502565398</v>
      </c>
      <c r="AJ40">
        <f t="shared" si="21"/>
        <v>1</v>
      </c>
      <c r="AK40">
        <f t="shared" si="22"/>
        <v>0</v>
      </c>
      <c r="AL40">
        <f t="shared" si="23"/>
        <v>1</v>
      </c>
      <c r="AM40">
        <f t="shared" si="24"/>
        <v>0</v>
      </c>
      <c r="AN40">
        <f t="shared" si="25"/>
        <v>0</v>
      </c>
      <c r="AO40" s="211">
        <f t="shared" si="26"/>
        <v>0</v>
      </c>
      <c r="AP40" s="211">
        <f t="shared" si="27"/>
        <v>1</v>
      </c>
      <c r="AQ40" s="215">
        <f t="shared" si="28"/>
        <v>0</v>
      </c>
      <c r="AR40" s="215">
        <f t="shared" si="29"/>
        <v>0</v>
      </c>
      <c r="AS40" s="215">
        <f t="shared" si="30"/>
        <v>1</v>
      </c>
      <c r="AT40" s="215">
        <f t="shared" si="31"/>
        <v>0</v>
      </c>
      <c r="AV40" s="12">
        <f>VLOOKUP(A40,'(B) MSOC Applied to 2009-10'!$A$7:$C$302,3,)</f>
        <v>12234.460000000001</v>
      </c>
      <c r="AX40" s="205">
        <f t="shared" si="32"/>
        <v>0</v>
      </c>
      <c r="AZ40" s="205">
        <f t="shared" si="33"/>
        <v>12234.460000000001</v>
      </c>
      <c r="BB40" s="205">
        <f t="shared" si="34"/>
        <v>12234.460000000001</v>
      </c>
      <c r="BC40" s="205">
        <f t="shared" si="35"/>
        <v>0</v>
      </c>
      <c r="BD40" s="205">
        <f t="shared" si="36"/>
        <v>0</v>
      </c>
      <c r="BF40" s="205">
        <f t="shared" si="37"/>
        <v>0</v>
      </c>
      <c r="BG40" s="205">
        <f t="shared" si="38"/>
        <v>0</v>
      </c>
      <c r="BH40" s="209">
        <f t="shared" si="39"/>
        <v>12234.460000000001</v>
      </c>
      <c r="BI40" s="205">
        <f t="shared" si="40"/>
        <v>0</v>
      </c>
    </row>
    <row r="41" spans="1:61">
      <c r="A41" t="s">
        <v>77</v>
      </c>
      <c r="B41" s="152" t="s">
        <v>78</v>
      </c>
      <c r="C41" s="153">
        <v>2536695971</v>
      </c>
      <c r="D41" s="153">
        <f>VLOOKUP(A41,'(D) 2009-10 Projection'!$H$10:$M$305,3,)</f>
        <v>20410901.670000002</v>
      </c>
      <c r="E41" s="153">
        <v>8706780</v>
      </c>
      <c r="F41" s="153">
        <v>4850000</v>
      </c>
      <c r="G41" s="153">
        <v>1139086</v>
      </c>
      <c r="H41" s="153">
        <f t="shared" si="5"/>
        <v>26399987.670000002</v>
      </c>
      <c r="I41" s="175">
        <f>'(E) State &amp; Lid Adjustment'!$B$8</f>
        <v>2.06</v>
      </c>
      <c r="J41" s="175">
        <f t="shared" si="6"/>
        <v>1.9119358628097887</v>
      </c>
      <c r="K41" s="183">
        <f t="shared" si="7"/>
        <v>3.9719358628097887</v>
      </c>
      <c r="M41" s="158">
        <f>VLOOKUP(A41,'(D) 2009-10 Projection'!$H$10:$M$305,6,)</f>
        <v>22547387.374155171</v>
      </c>
      <c r="N41" s="187">
        <v>4675039</v>
      </c>
      <c r="O41" s="187">
        <v>3477742</v>
      </c>
      <c r="P41" s="187">
        <v>1197297</v>
      </c>
      <c r="Q41" s="153">
        <f t="shared" si="3"/>
        <v>27222426.374155171</v>
      </c>
      <c r="R41" s="175">
        <f>'(E) State &amp; Lid Adjustment'!$B$18</f>
        <v>3.010635571061405</v>
      </c>
      <c r="S41" s="175">
        <f t="shared" si="8"/>
        <v>1.3709731239999672</v>
      </c>
      <c r="T41" s="183">
        <f t="shared" si="9"/>
        <v>4.381608695061372</v>
      </c>
      <c r="V41" s="158">
        <f t="shared" si="10"/>
        <v>2136485.7041551694</v>
      </c>
      <c r="W41" s="153">
        <f t="shared" si="11"/>
        <v>-4031741</v>
      </c>
      <c r="X41" s="153">
        <f t="shared" si="12"/>
        <v>-1372258</v>
      </c>
      <c r="Y41" s="153">
        <f t="shared" si="13"/>
        <v>58211</v>
      </c>
      <c r="Z41" s="153">
        <f t="shared" si="14"/>
        <v>822438.70415516943</v>
      </c>
      <c r="AA41" s="153">
        <f t="shared" si="15"/>
        <v>0</v>
      </c>
      <c r="AB41" s="189">
        <f t="shared" si="16"/>
        <v>0.95063557106140495</v>
      </c>
      <c r="AC41" s="189">
        <f t="shared" si="17"/>
        <v>-0.54096273880982149</v>
      </c>
      <c r="AD41" s="183">
        <f t="shared" si="18"/>
        <v>0.40967283225158324</v>
      </c>
      <c r="AF41" s="160">
        <f t="shared" si="19"/>
        <v>3.1152995767863907E-2</v>
      </c>
      <c r="AG41" s="206">
        <f t="shared" si="4"/>
        <v>3.1152995767863907E-2</v>
      </c>
      <c r="AH41" s="160">
        <f t="shared" si="20"/>
        <v>0.10314185485406514</v>
      </c>
      <c r="AJ41">
        <f t="shared" si="21"/>
        <v>0</v>
      </c>
      <c r="AK41">
        <f t="shared" si="22"/>
        <v>0</v>
      </c>
      <c r="AL41">
        <f t="shared" si="23"/>
        <v>0</v>
      </c>
      <c r="AM41">
        <f t="shared" si="24"/>
        <v>1</v>
      </c>
      <c r="AN41">
        <f t="shared" si="25"/>
        <v>1</v>
      </c>
      <c r="AO41" s="211">
        <f t="shared" si="26"/>
        <v>1</v>
      </c>
      <c r="AP41" s="211">
        <f t="shared" si="27"/>
        <v>0</v>
      </c>
      <c r="AQ41" s="215">
        <f t="shared" si="28"/>
        <v>0</v>
      </c>
      <c r="AR41" s="215">
        <f t="shared" si="29"/>
        <v>1</v>
      </c>
      <c r="AS41" s="215">
        <f t="shared" si="30"/>
        <v>0</v>
      </c>
      <c r="AT41" s="215">
        <f t="shared" si="31"/>
        <v>0</v>
      </c>
      <c r="AV41" s="12">
        <f>VLOOKUP(A41,'(B) MSOC Applied to 2009-10'!$A$7:$C$302,3,)</f>
        <v>3277.27</v>
      </c>
      <c r="AX41" s="205">
        <f t="shared" si="32"/>
        <v>3277.27</v>
      </c>
      <c r="AZ41" s="205">
        <f t="shared" si="33"/>
        <v>0</v>
      </c>
      <c r="BB41" s="205">
        <f t="shared" si="34"/>
        <v>0</v>
      </c>
      <c r="BC41" s="205">
        <f t="shared" si="35"/>
        <v>3277.27</v>
      </c>
      <c r="BD41" s="205">
        <f t="shared" si="36"/>
        <v>3277.27</v>
      </c>
      <c r="BF41" s="205">
        <f t="shared" si="37"/>
        <v>0</v>
      </c>
      <c r="BG41" s="205">
        <f t="shared" si="38"/>
        <v>3277.27</v>
      </c>
      <c r="BH41" s="209">
        <f t="shared" si="39"/>
        <v>0</v>
      </c>
      <c r="BI41" s="205">
        <f t="shared" si="40"/>
        <v>0</v>
      </c>
    </row>
    <row r="42" spans="1:61">
      <c r="A42" t="s">
        <v>79</v>
      </c>
      <c r="B42" s="152" t="s">
        <v>80</v>
      </c>
      <c r="C42" s="153">
        <v>1739917530</v>
      </c>
      <c r="D42" s="153">
        <f>VLOOKUP(A42,'(D) 2009-10 Projection'!$H$10:$M$305,3,)</f>
        <v>17933782.580000006</v>
      </c>
      <c r="E42" s="153">
        <v>6288251</v>
      </c>
      <c r="F42" s="153">
        <v>3780000</v>
      </c>
      <c r="G42" s="153">
        <v>939584</v>
      </c>
      <c r="H42" s="153">
        <f t="shared" si="5"/>
        <v>22653366.580000006</v>
      </c>
      <c r="I42" s="175">
        <f>'(E) State &amp; Lid Adjustment'!$B$8</f>
        <v>2.06</v>
      </c>
      <c r="J42" s="175">
        <f t="shared" si="6"/>
        <v>2.1725167629065729</v>
      </c>
      <c r="K42" s="183">
        <f t="shared" si="7"/>
        <v>4.232516762906573</v>
      </c>
      <c r="M42" s="158">
        <f>VLOOKUP(A42,'(D) 2009-10 Projection'!$H$10:$M$305,6,)</f>
        <v>19497097.710741267</v>
      </c>
      <c r="N42" s="187">
        <v>3378180</v>
      </c>
      <c r="O42" s="187">
        <v>2384905</v>
      </c>
      <c r="P42" s="187">
        <v>993275</v>
      </c>
      <c r="Q42" s="153">
        <f t="shared" si="3"/>
        <v>22875277.710741267</v>
      </c>
      <c r="R42" s="175">
        <f>'(E) State &amp; Lid Adjustment'!$B$18</f>
        <v>3.010635571061405</v>
      </c>
      <c r="S42" s="175">
        <f t="shared" si="8"/>
        <v>1.3707000239258467</v>
      </c>
      <c r="T42" s="183">
        <f t="shared" si="9"/>
        <v>4.3813355949872514</v>
      </c>
      <c r="V42" s="158">
        <f t="shared" si="10"/>
        <v>1563315.1307412609</v>
      </c>
      <c r="W42" s="153">
        <f t="shared" si="11"/>
        <v>-2910071</v>
      </c>
      <c r="X42" s="153">
        <f t="shared" si="12"/>
        <v>-1395095</v>
      </c>
      <c r="Y42" s="153">
        <f t="shared" si="13"/>
        <v>53691</v>
      </c>
      <c r="Z42" s="153">
        <f t="shared" si="14"/>
        <v>221911.13074126095</v>
      </c>
      <c r="AA42" s="153">
        <f t="shared" si="15"/>
        <v>0</v>
      </c>
      <c r="AB42" s="189">
        <f t="shared" si="16"/>
        <v>0.95063557106140495</v>
      </c>
      <c r="AC42" s="189">
        <f t="shared" si="17"/>
        <v>-0.80181673898072625</v>
      </c>
      <c r="AD42" s="183">
        <f t="shared" si="18"/>
        <v>0.14881883208067848</v>
      </c>
      <c r="AF42" s="160">
        <f t="shared" si="19"/>
        <v>9.7959448966485983E-3</v>
      </c>
      <c r="AG42" s="206">
        <f t="shared" si="4"/>
        <v>9.7959448966485983E-3</v>
      </c>
      <c r="AH42" s="160">
        <f t="shared" si="20"/>
        <v>3.5160837018984641E-2</v>
      </c>
      <c r="AJ42">
        <f t="shared" si="21"/>
        <v>0</v>
      </c>
      <c r="AK42">
        <f t="shared" si="22"/>
        <v>0</v>
      </c>
      <c r="AL42">
        <f t="shared" si="23"/>
        <v>0</v>
      </c>
      <c r="AM42">
        <f t="shared" si="24"/>
        <v>1</v>
      </c>
      <c r="AN42">
        <f t="shared" si="25"/>
        <v>0</v>
      </c>
      <c r="AO42" s="211">
        <f t="shared" si="26"/>
        <v>0</v>
      </c>
      <c r="AP42" s="211">
        <f t="shared" si="27"/>
        <v>1</v>
      </c>
      <c r="AQ42" s="215">
        <f t="shared" si="28"/>
        <v>0</v>
      </c>
      <c r="AR42" s="215">
        <f t="shared" si="29"/>
        <v>0</v>
      </c>
      <c r="AS42" s="215">
        <f t="shared" si="30"/>
        <v>0</v>
      </c>
      <c r="AT42" s="215">
        <f t="shared" si="31"/>
        <v>1</v>
      </c>
      <c r="AV42" s="12">
        <f>VLOOKUP(A42,'(B) MSOC Applied to 2009-10'!$A$7:$C$302,3,)</f>
        <v>2584.0699999999997</v>
      </c>
      <c r="AX42" s="205">
        <f t="shared" si="32"/>
        <v>0</v>
      </c>
      <c r="AZ42" s="205">
        <f t="shared" si="33"/>
        <v>2584.0699999999997</v>
      </c>
      <c r="BB42" s="205">
        <f t="shared" si="34"/>
        <v>0</v>
      </c>
      <c r="BC42" s="205">
        <f t="shared" si="35"/>
        <v>2584.0699999999997</v>
      </c>
      <c r="BD42" s="205">
        <f t="shared" si="36"/>
        <v>0</v>
      </c>
      <c r="BF42" s="205">
        <f t="shared" si="37"/>
        <v>0</v>
      </c>
      <c r="BG42" s="205">
        <f t="shared" si="38"/>
        <v>0</v>
      </c>
      <c r="BH42" s="209">
        <f t="shared" si="39"/>
        <v>0</v>
      </c>
      <c r="BI42" s="205">
        <f t="shared" si="40"/>
        <v>2584.0699999999997</v>
      </c>
    </row>
    <row r="43" spans="1:61">
      <c r="A43" t="s">
        <v>81</v>
      </c>
      <c r="B43" s="152" t="s">
        <v>82</v>
      </c>
      <c r="C43" s="153">
        <v>2704549038</v>
      </c>
      <c r="D43" s="153">
        <f>VLOOKUP(A43,'(D) 2009-10 Projection'!$H$10:$M$305,3,)</f>
        <v>23937503.380000003</v>
      </c>
      <c r="E43" s="153">
        <v>9462777</v>
      </c>
      <c r="F43" s="153">
        <v>7400000</v>
      </c>
      <c r="G43" s="153">
        <v>1303905</v>
      </c>
      <c r="H43" s="153">
        <f t="shared" si="5"/>
        <v>32641408.380000003</v>
      </c>
      <c r="I43" s="175">
        <f>'(E) State &amp; Lid Adjustment'!$B$8</f>
        <v>2.06</v>
      </c>
      <c r="J43" s="175">
        <f t="shared" si="6"/>
        <v>2.7361308284771431</v>
      </c>
      <c r="K43" s="183">
        <f t="shared" si="7"/>
        <v>4.7961308284771427</v>
      </c>
      <c r="M43" s="158">
        <f>VLOOKUP(A43,'(D) 2009-10 Projection'!$H$10:$M$305,6,)</f>
        <v>26205974.684621487</v>
      </c>
      <c r="N43" s="187">
        <v>5070024</v>
      </c>
      <c r="O43" s="187">
        <v>3707202</v>
      </c>
      <c r="P43" s="187">
        <v>1362822</v>
      </c>
      <c r="Q43" s="153">
        <f t="shared" si="3"/>
        <v>31275998.684621487</v>
      </c>
      <c r="R43" s="175">
        <f>'(E) State &amp; Lid Adjustment'!$B$18</f>
        <v>3.010635571061405</v>
      </c>
      <c r="S43" s="175">
        <f t="shared" si="8"/>
        <v>1.3707283350800163</v>
      </c>
      <c r="T43" s="183">
        <f t="shared" si="9"/>
        <v>4.3813639061414218</v>
      </c>
      <c r="V43" s="158">
        <f t="shared" si="10"/>
        <v>2268471.3046214841</v>
      </c>
      <c r="W43" s="153">
        <f t="shared" si="11"/>
        <v>-4392753</v>
      </c>
      <c r="X43" s="153">
        <f t="shared" si="12"/>
        <v>-3692798</v>
      </c>
      <c r="Y43" s="153">
        <f t="shared" si="13"/>
        <v>58917</v>
      </c>
      <c r="Z43" s="153">
        <f t="shared" si="14"/>
        <v>-1365409.6953785159</v>
      </c>
      <c r="AA43" s="153">
        <f t="shared" si="15"/>
        <v>1365409.6953785159</v>
      </c>
      <c r="AB43" s="189">
        <f t="shared" si="16"/>
        <v>0.95063557106140495</v>
      </c>
      <c r="AC43" s="189">
        <f t="shared" si="17"/>
        <v>-1.3654024933971267</v>
      </c>
      <c r="AD43" s="183">
        <f t="shared" si="18"/>
        <v>-0.41476692233572088</v>
      </c>
      <c r="AF43" s="160">
        <f t="shared" si="19"/>
        <v>-4.1830599938669548E-2</v>
      </c>
      <c r="AG43" s="206">
        <f t="shared" si="4"/>
        <v>0</v>
      </c>
      <c r="AH43" s="160">
        <f t="shared" si="20"/>
        <v>-8.6479484644795809E-2</v>
      </c>
      <c r="AJ43">
        <f t="shared" si="21"/>
        <v>1</v>
      </c>
      <c r="AK43">
        <f t="shared" si="22"/>
        <v>0</v>
      </c>
      <c r="AL43">
        <f t="shared" si="23"/>
        <v>1</v>
      </c>
      <c r="AM43">
        <f t="shared" si="24"/>
        <v>0</v>
      </c>
      <c r="AN43">
        <f t="shared" si="25"/>
        <v>0</v>
      </c>
      <c r="AO43" s="211">
        <f t="shared" si="26"/>
        <v>0</v>
      </c>
      <c r="AP43" s="211">
        <f t="shared" si="27"/>
        <v>1</v>
      </c>
      <c r="AQ43" s="215">
        <f t="shared" si="28"/>
        <v>0</v>
      </c>
      <c r="AR43" s="215">
        <f t="shared" si="29"/>
        <v>0</v>
      </c>
      <c r="AS43" s="215">
        <f t="shared" si="30"/>
        <v>1</v>
      </c>
      <c r="AT43" s="215">
        <f t="shared" si="31"/>
        <v>0</v>
      </c>
      <c r="AV43" s="12">
        <f>VLOOKUP(A43,'(B) MSOC Applied to 2009-10'!$A$7:$C$302,3,)</f>
        <v>3726.22</v>
      </c>
      <c r="AX43" s="205">
        <f t="shared" si="32"/>
        <v>0</v>
      </c>
      <c r="AZ43" s="205">
        <f t="shared" si="33"/>
        <v>3726.22</v>
      </c>
      <c r="BB43" s="205">
        <f t="shared" si="34"/>
        <v>3726.22</v>
      </c>
      <c r="BC43" s="205">
        <f t="shared" si="35"/>
        <v>0</v>
      </c>
      <c r="BD43" s="205">
        <f t="shared" si="36"/>
        <v>0</v>
      </c>
      <c r="BF43" s="205">
        <f t="shared" si="37"/>
        <v>0</v>
      </c>
      <c r="BG43" s="205">
        <f t="shared" si="38"/>
        <v>0</v>
      </c>
      <c r="BH43" s="209">
        <f t="shared" si="39"/>
        <v>3726.22</v>
      </c>
      <c r="BI43" s="205">
        <f t="shared" si="40"/>
        <v>0</v>
      </c>
    </row>
    <row r="44" spans="1:61">
      <c r="A44" t="s">
        <v>83</v>
      </c>
      <c r="B44" s="152" t="s">
        <v>84</v>
      </c>
      <c r="C44" s="153">
        <v>566103273</v>
      </c>
      <c r="D44" s="153">
        <f>VLOOKUP(A44,'(D) 2009-10 Projection'!$H$10:$M$305,3,)</f>
        <v>6151113.0299999993</v>
      </c>
      <c r="E44" s="153">
        <v>2341920</v>
      </c>
      <c r="F44" s="153">
        <v>1056000</v>
      </c>
      <c r="G44" s="153">
        <v>453549</v>
      </c>
      <c r="H44" s="153">
        <f t="shared" si="5"/>
        <v>7660662.0299999993</v>
      </c>
      <c r="I44" s="175">
        <f>'(E) State &amp; Lid Adjustment'!$B$8</f>
        <v>2.06</v>
      </c>
      <c r="J44" s="175">
        <f t="shared" si="6"/>
        <v>1.8653840215476019</v>
      </c>
      <c r="K44" s="183">
        <f t="shared" si="7"/>
        <v>3.9253840215476021</v>
      </c>
      <c r="M44" s="158">
        <f>VLOOKUP(A44,'(D) 2009-10 Projection'!$H$10:$M$305,6,)</f>
        <v>6638720.9809108181</v>
      </c>
      <c r="N44" s="187">
        <v>1236631</v>
      </c>
      <c r="O44" s="187">
        <v>776292</v>
      </c>
      <c r="P44" s="187">
        <v>460340</v>
      </c>
      <c r="Q44" s="153">
        <f t="shared" si="3"/>
        <v>7875352.9809108181</v>
      </c>
      <c r="R44" s="175">
        <f>'(E) State &amp; Lid Adjustment'!$B$18</f>
        <v>3.010635571061405</v>
      </c>
      <c r="S44" s="175">
        <f t="shared" si="8"/>
        <v>1.3712904288401808</v>
      </c>
      <c r="T44" s="183">
        <f t="shared" si="9"/>
        <v>4.3819259999015863</v>
      </c>
      <c r="V44" s="158">
        <f t="shared" si="10"/>
        <v>487607.95091081876</v>
      </c>
      <c r="W44" s="153">
        <f t="shared" si="11"/>
        <v>-1105289</v>
      </c>
      <c r="X44" s="153">
        <f t="shared" si="12"/>
        <v>-279708</v>
      </c>
      <c r="Y44" s="153">
        <f t="shared" si="13"/>
        <v>6791</v>
      </c>
      <c r="Z44" s="153">
        <f t="shared" si="14"/>
        <v>214690.95091081876</v>
      </c>
      <c r="AA44" s="153">
        <f t="shared" si="15"/>
        <v>0</v>
      </c>
      <c r="AB44" s="189">
        <f t="shared" si="16"/>
        <v>0.95063557106140495</v>
      </c>
      <c r="AC44" s="189">
        <f t="shared" si="17"/>
        <v>-0.49409359270742104</v>
      </c>
      <c r="AD44" s="183">
        <f t="shared" si="18"/>
        <v>0.45654197835398413</v>
      </c>
      <c r="AF44" s="160">
        <f t="shared" si="19"/>
        <v>2.8025117159596033E-2</v>
      </c>
      <c r="AG44" s="206">
        <f t="shared" si="4"/>
        <v>2.8025117159596033E-2</v>
      </c>
      <c r="AH44" s="160">
        <f t="shared" si="20"/>
        <v>0.11630504833358704</v>
      </c>
      <c r="AJ44">
        <f t="shared" si="21"/>
        <v>0</v>
      </c>
      <c r="AK44">
        <f t="shared" si="22"/>
        <v>0</v>
      </c>
      <c r="AL44">
        <f t="shared" si="23"/>
        <v>0</v>
      </c>
      <c r="AM44">
        <f t="shared" si="24"/>
        <v>1</v>
      </c>
      <c r="AN44">
        <f t="shared" si="25"/>
        <v>1</v>
      </c>
      <c r="AO44" s="211">
        <f t="shared" si="26"/>
        <v>1</v>
      </c>
      <c r="AP44" s="211">
        <f t="shared" si="27"/>
        <v>0</v>
      </c>
      <c r="AQ44" s="215">
        <f t="shared" si="28"/>
        <v>0</v>
      </c>
      <c r="AR44" s="215">
        <f t="shared" si="29"/>
        <v>1</v>
      </c>
      <c r="AS44" s="215">
        <f t="shared" si="30"/>
        <v>0</v>
      </c>
      <c r="AT44" s="215">
        <f t="shared" si="31"/>
        <v>0</v>
      </c>
      <c r="AV44" s="12">
        <f>VLOOKUP(A44,'(B) MSOC Applied to 2009-10'!$A$7:$C$302,3,)</f>
        <v>828.88</v>
      </c>
      <c r="AX44" s="205">
        <f t="shared" si="32"/>
        <v>828.88</v>
      </c>
      <c r="AZ44" s="205">
        <f t="shared" si="33"/>
        <v>0</v>
      </c>
      <c r="BB44" s="205">
        <f t="shared" si="34"/>
        <v>0</v>
      </c>
      <c r="BC44" s="205">
        <f t="shared" si="35"/>
        <v>828.88</v>
      </c>
      <c r="BD44" s="205">
        <f t="shared" si="36"/>
        <v>828.88</v>
      </c>
      <c r="BF44" s="205">
        <f t="shared" si="37"/>
        <v>0</v>
      </c>
      <c r="BG44" s="205">
        <f t="shared" si="38"/>
        <v>828.88</v>
      </c>
      <c r="BH44" s="209">
        <f t="shared" si="39"/>
        <v>0</v>
      </c>
      <c r="BI44" s="205">
        <f t="shared" si="40"/>
        <v>0</v>
      </c>
    </row>
    <row r="45" spans="1:61">
      <c r="A45" t="s">
        <v>85</v>
      </c>
      <c r="B45" s="152" t="s">
        <v>86</v>
      </c>
      <c r="C45" s="153">
        <v>2230059819</v>
      </c>
      <c r="D45" s="153">
        <f>VLOOKUP(A45,'(D) 2009-10 Projection'!$H$10:$M$305,3,)</f>
        <v>6930763.75</v>
      </c>
      <c r="E45" s="153">
        <v>2819768</v>
      </c>
      <c r="F45" s="153">
        <v>2139000</v>
      </c>
      <c r="G45" s="153">
        <v>0</v>
      </c>
      <c r="H45" s="153">
        <f t="shared" si="5"/>
        <v>9069763.75</v>
      </c>
      <c r="I45" s="175">
        <f>'(E) State &amp; Lid Adjustment'!$B$8</f>
        <v>2.06</v>
      </c>
      <c r="J45" s="175">
        <f t="shared" si="6"/>
        <v>0.95916709577735315</v>
      </c>
      <c r="K45" s="183">
        <f t="shared" si="7"/>
        <v>3.0191670957773531</v>
      </c>
      <c r="M45" s="158">
        <f>VLOOKUP(A45,'(D) 2009-10 Projection'!$H$10:$M$305,6,)</f>
        <v>7685506.5488798544</v>
      </c>
      <c r="N45" s="187">
        <v>1522723</v>
      </c>
      <c r="O45" s="187">
        <v>1522723</v>
      </c>
      <c r="P45" s="187">
        <v>0</v>
      </c>
      <c r="Q45" s="153">
        <f t="shared" si="3"/>
        <v>9208229.5488798544</v>
      </c>
      <c r="R45" s="175">
        <f>'(E) State &amp; Lid Adjustment'!$B$18</f>
        <v>3.010635571061405</v>
      </c>
      <c r="S45" s="175">
        <f t="shared" si="8"/>
        <v>0.6828171096696487</v>
      </c>
      <c r="T45" s="183">
        <f t="shared" si="9"/>
        <v>3.6934526807310535</v>
      </c>
      <c r="V45" s="158">
        <f t="shared" si="10"/>
        <v>754742.79887985438</v>
      </c>
      <c r="W45" s="153">
        <f t="shared" si="11"/>
        <v>-1297045</v>
      </c>
      <c r="X45" s="153">
        <f t="shared" si="12"/>
        <v>-616277</v>
      </c>
      <c r="Y45" s="153">
        <f t="shared" si="13"/>
        <v>0</v>
      </c>
      <c r="Z45" s="153">
        <f t="shared" si="14"/>
        <v>138465.79887985438</v>
      </c>
      <c r="AA45" s="153">
        <f t="shared" si="15"/>
        <v>0</v>
      </c>
      <c r="AB45" s="189">
        <f t="shared" si="16"/>
        <v>0.95063557106140495</v>
      </c>
      <c r="AC45" s="189">
        <f t="shared" si="17"/>
        <v>-0.27634998610770445</v>
      </c>
      <c r="AD45" s="183">
        <f t="shared" si="18"/>
        <v>0.67428558495370039</v>
      </c>
      <c r="AF45" s="160">
        <f t="shared" si="19"/>
        <v>1.5266748142128221E-2</v>
      </c>
      <c r="AG45" s="206">
        <f t="shared" si="4"/>
        <v>1.5266748142128221E-2</v>
      </c>
      <c r="AH45" s="160">
        <f t="shared" si="20"/>
        <v>0.22333496741427963</v>
      </c>
      <c r="AJ45">
        <f t="shared" si="21"/>
        <v>0</v>
      </c>
      <c r="AK45">
        <f t="shared" si="22"/>
        <v>0</v>
      </c>
      <c r="AL45">
        <f t="shared" si="23"/>
        <v>0</v>
      </c>
      <c r="AM45">
        <f t="shared" si="24"/>
        <v>1</v>
      </c>
      <c r="AN45">
        <f t="shared" si="25"/>
        <v>1</v>
      </c>
      <c r="AO45" s="211">
        <f t="shared" si="26"/>
        <v>1</v>
      </c>
      <c r="AP45" s="211">
        <f t="shared" si="27"/>
        <v>0</v>
      </c>
      <c r="AQ45" s="215">
        <f t="shared" si="28"/>
        <v>0</v>
      </c>
      <c r="AR45" s="215">
        <f t="shared" si="29"/>
        <v>1</v>
      </c>
      <c r="AS45" s="215">
        <f t="shared" si="30"/>
        <v>0</v>
      </c>
      <c r="AT45" s="215">
        <f t="shared" si="31"/>
        <v>0</v>
      </c>
      <c r="AV45" s="12">
        <f>VLOOKUP(A45,'(B) MSOC Applied to 2009-10'!$A$7:$C$302,3,)</f>
        <v>1094.28</v>
      </c>
      <c r="AX45" s="205">
        <f t="shared" si="32"/>
        <v>1094.28</v>
      </c>
      <c r="AZ45" s="205">
        <f t="shared" si="33"/>
        <v>0</v>
      </c>
      <c r="BB45" s="205">
        <f t="shared" si="34"/>
        <v>0</v>
      </c>
      <c r="BC45" s="205">
        <f t="shared" si="35"/>
        <v>1094.28</v>
      </c>
      <c r="BD45" s="205">
        <f t="shared" si="36"/>
        <v>1094.28</v>
      </c>
      <c r="BF45" s="205">
        <f t="shared" si="37"/>
        <v>0</v>
      </c>
      <c r="BG45" s="205">
        <f t="shared" si="38"/>
        <v>1094.28</v>
      </c>
      <c r="BH45" s="209">
        <f t="shared" si="39"/>
        <v>0</v>
      </c>
      <c r="BI45" s="205">
        <f t="shared" si="40"/>
        <v>0</v>
      </c>
    </row>
    <row r="46" spans="1:61">
      <c r="A46" t="s">
        <v>87</v>
      </c>
      <c r="B46" s="152" t="s">
        <v>88</v>
      </c>
      <c r="C46" s="153">
        <v>1241660007</v>
      </c>
      <c r="D46" s="153">
        <f>VLOOKUP(A46,'(D) 2009-10 Projection'!$H$10:$M$305,3,)</f>
        <v>15696736.949999999</v>
      </c>
      <c r="E46" s="153">
        <v>6936916</v>
      </c>
      <c r="F46" s="153">
        <v>3745358</v>
      </c>
      <c r="G46" s="153">
        <v>1895047</v>
      </c>
      <c r="H46" s="153">
        <f t="shared" si="5"/>
        <v>21337141.949999999</v>
      </c>
      <c r="I46" s="175">
        <f>'(E) State &amp; Lid Adjustment'!$B$8</f>
        <v>2.06</v>
      </c>
      <c r="J46" s="175">
        <f t="shared" si="6"/>
        <v>3.0164118831927555</v>
      </c>
      <c r="K46" s="183">
        <f t="shared" si="7"/>
        <v>5.0764118831927556</v>
      </c>
      <c r="M46" s="158">
        <f>VLOOKUP(A46,'(D) 2009-10 Projection'!$H$10:$M$305,6,)</f>
        <v>17471274.460665584</v>
      </c>
      <c r="N46" s="187">
        <v>3735052</v>
      </c>
      <c r="O46" s="187">
        <v>1702379</v>
      </c>
      <c r="P46" s="187">
        <v>2032673</v>
      </c>
      <c r="Q46" s="153">
        <f t="shared" si="3"/>
        <v>21206326.460665584</v>
      </c>
      <c r="R46" s="175">
        <f>'(E) State &amp; Lid Adjustment'!$B$18</f>
        <v>3.010635571061405</v>
      </c>
      <c r="S46" s="175">
        <f t="shared" si="8"/>
        <v>1.3710508435502828</v>
      </c>
      <c r="T46" s="183">
        <f t="shared" si="9"/>
        <v>4.3816864146116874</v>
      </c>
      <c r="V46" s="158">
        <f t="shared" si="10"/>
        <v>1774537.5106655844</v>
      </c>
      <c r="W46" s="153">
        <f t="shared" si="11"/>
        <v>-3201864</v>
      </c>
      <c r="X46" s="153">
        <f t="shared" si="12"/>
        <v>-2042979</v>
      </c>
      <c r="Y46" s="153">
        <f t="shared" si="13"/>
        <v>137626</v>
      </c>
      <c r="Z46" s="153">
        <f t="shared" si="14"/>
        <v>-130815.48933441564</v>
      </c>
      <c r="AA46" s="153">
        <f t="shared" si="15"/>
        <v>130815.48933441564</v>
      </c>
      <c r="AB46" s="189">
        <f t="shared" si="16"/>
        <v>0.95063557106140495</v>
      </c>
      <c r="AC46" s="189">
        <f t="shared" si="17"/>
        <v>-1.6453610396424727</v>
      </c>
      <c r="AD46" s="183">
        <f t="shared" si="18"/>
        <v>-0.69472546858106821</v>
      </c>
      <c r="AF46" s="160">
        <f t="shared" si="19"/>
        <v>-6.1308815229780883E-3</v>
      </c>
      <c r="AG46" s="206">
        <f t="shared" si="4"/>
        <v>0</v>
      </c>
      <c r="AH46" s="160">
        <f t="shared" si="20"/>
        <v>-0.13685364477244269</v>
      </c>
      <c r="AJ46">
        <f t="shared" si="21"/>
        <v>1</v>
      </c>
      <c r="AK46">
        <f t="shared" si="22"/>
        <v>0</v>
      </c>
      <c r="AL46">
        <f t="shared" si="23"/>
        <v>1</v>
      </c>
      <c r="AM46">
        <f t="shared" si="24"/>
        <v>0</v>
      </c>
      <c r="AN46">
        <f t="shared" si="25"/>
        <v>0</v>
      </c>
      <c r="AO46" s="211">
        <f t="shared" si="26"/>
        <v>0</v>
      </c>
      <c r="AP46" s="211">
        <f t="shared" si="27"/>
        <v>1</v>
      </c>
      <c r="AQ46" s="215">
        <f t="shared" si="28"/>
        <v>0</v>
      </c>
      <c r="AR46" s="215">
        <f t="shared" si="29"/>
        <v>0</v>
      </c>
      <c r="AS46" s="215">
        <f t="shared" si="30"/>
        <v>1</v>
      </c>
      <c r="AT46" s="215">
        <f t="shared" si="31"/>
        <v>0</v>
      </c>
      <c r="AV46" s="12">
        <f>VLOOKUP(A46,'(B) MSOC Applied to 2009-10'!$A$7:$C$302,3,)</f>
        <v>2605.06</v>
      </c>
      <c r="AX46" s="205">
        <f t="shared" si="32"/>
        <v>0</v>
      </c>
      <c r="AZ46" s="205">
        <f t="shared" si="33"/>
        <v>2605.06</v>
      </c>
      <c r="BB46" s="205">
        <f t="shared" si="34"/>
        <v>2605.06</v>
      </c>
      <c r="BC46" s="205">
        <f t="shared" si="35"/>
        <v>0</v>
      </c>
      <c r="BD46" s="205">
        <f t="shared" si="36"/>
        <v>0</v>
      </c>
      <c r="BF46" s="205">
        <f t="shared" si="37"/>
        <v>0</v>
      </c>
      <c r="BG46" s="205">
        <f t="shared" si="38"/>
        <v>0</v>
      </c>
      <c r="BH46" s="209">
        <f t="shared" si="39"/>
        <v>2605.06</v>
      </c>
      <c r="BI46" s="205">
        <f t="shared" si="40"/>
        <v>0</v>
      </c>
    </row>
    <row r="47" spans="1:61">
      <c r="A47" t="s">
        <v>89</v>
      </c>
      <c r="B47" s="152" t="s">
        <v>90</v>
      </c>
      <c r="C47" s="153">
        <v>3259298505.8000002</v>
      </c>
      <c r="D47" s="153">
        <f>VLOOKUP(A47,'(D) 2009-10 Projection'!$H$10:$M$305,3,)</f>
        <v>5612953.9900000012</v>
      </c>
      <c r="E47" s="153">
        <v>2111145</v>
      </c>
      <c r="F47" s="153">
        <v>2111145</v>
      </c>
      <c r="G47" s="153">
        <v>0</v>
      </c>
      <c r="H47" s="153">
        <f t="shared" si="5"/>
        <v>7724098.9900000012</v>
      </c>
      <c r="I47" s="175">
        <f>'(E) State &amp; Lid Adjustment'!$B$8</f>
        <v>2.06</v>
      </c>
      <c r="J47" s="175">
        <f t="shared" si="6"/>
        <v>0.64772987078144784</v>
      </c>
      <c r="K47" s="183">
        <f t="shared" si="7"/>
        <v>2.7077298707814479</v>
      </c>
      <c r="M47" s="158">
        <f>VLOOKUP(A47,'(D) 2009-10 Projection'!$H$10:$M$305,6,)</f>
        <v>6094370.0312013635</v>
      </c>
      <c r="N47" s="187">
        <v>1127894</v>
      </c>
      <c r="O47" s="187">
        <v>1127894</v>
      </c>
      <c r="P47" s="187">
        <v>0</v>
      </c>
      <c r="Q47" s="153">
        <f t="shared" si="3"/>
        <v>7222264.0312013635</v>
      </c>
      <c r="R47" s="175">
        <f>'(E) State &amp; Lid Adjustment'!$B$18</f>
        <v>3.010635571061405</v>
      </c>
      <c r="S47" s="175">
        <f t="shared" si="8"/>
        <v>0.34605421933366504</v>
      </c>
      <c r="T47" s="183">
        <f t="shared" si="9"/>
        <v>3.3566897903950701</v>
      </c>
      <c r="V47" s="158">
        <f t="shared" si="10"/>
        <v>481416.04120136239</v>
      </c>
      <c r="W47" s="153">
        <f t="shared" si="11"/>
        <v>-983251</v>
      </c>
      <c r="X47" s="153">
        <f t="shared" si="12"/>
        <v>-983251</v>
      </c>
      <c r="Y47" s="153">
        <f t="shared" si="13"/>
        <v>0</v>
      </c>
      <c r="Z47" s="153">
        <f t="shared" si="14"/>
        <v>-501834.95879863761</v>
      </c>
      <c r="AA47" s="153">
        <f t="shared" si="15"/>
        <v>501834.95879863761</v>
      </c>
      <c r="AB47" s="189">
        <f t="shared" si="16"/>
        <v>0.95063557106140495</v>
      </c>
      <c r="AC47" s="189">
        <f t="shared" si="17"/>
        <v>-0.3016756514477828</v>
      </c>
      <c r="AD47" s="183">
        <f t="shared" si="18"/>
        <v>0.6489599196136222</v>
      </c>
      <c r="AF47" s="160">
        <f t="shared" si="19"/>
        <v>-6.497003203199983E-2</v>
      </c>
      <c r="AG47" s="206">
        <f t="shared" si="4"/>
        <v>0</v>
      </c>
      <c r="AH47" s="160">
        <f t="shared" si="20"/>
        <v>0.2396693727156517</v>
      </c>
      <c r="AJ47">
        <f t="shared" si="21"/>
        <v>1</v>
      </c>
      <c r="AK47">
        <f t="shared" si="22"/>
        <v>0</v>
      </c>
      <c r="AL47">
        <f t="shared" si="23"/>
        <v>0</v>
      </c>
      <c r="AM47">
        <f t="shared" si="24"/>
        <v>1</v>
      </c>
      <c r="AN47">
        <f t="shared" si="25"/>
        <v>1</v>
      </c>
      <c r="AO47" s="211">
        <f t="shared" si="26"/>
        <v>0</v>
      </c>
      <c r="AP47" s="211">
        <f t="shared" si="27"/>
        <v>1</v>
      </c>
      <c r="AQ47" s="215">
        <f t="shared" si="28"/>
        <v>0</v>
      </c>
      <c r="AR47" s="215">
        <f t="shared" si="29"/>
        <v>0</v>
      </c>
      <c r="AS47" s="215">
        <f t="shared" si="30"/>
        <v>0</v>
      </c>
      <c r="AT47" s="215">
        <f t="shared" si="31"/>
        <v>1</v>
      </c>
      <c r="AV47" s="12">
        <f>VLOOKUP(A47,'(B) MSOC Applied to 2009-10'!$A$7:$C$302,3,)</f>
        <v>893.58</v>
      </c>
      <c r="AX47" s="205">
        <f t="shared" si="32"/>
        <v>0</v>
      </c>
      <c r="AZ47" s="205">
        <f t="shared" si="33"/>
        <v>893.58</v>
      </c>
      <c r="BB47" s="205">
        <f t="shared" si="34"/>
        <v>0</v>
      </c>
      <c r="BC47" s="205">
        <f t="shared" si="35"/>
        <v>893.58</v>
      </c>
      <c r="BD47" s="205">
        <f t="shared" si="36"/>
        <v>893.58</v>
      </c>
      <c r="BF47" s="205">
        <f t="shared" si="37"/>
        <v>0</v>
      </c>
      <c r="BG47" s="205">
        <f t="shared" si="38"/>
        <v>0</v>
      </c>
      <c r="BH47" s="209">
        <f t="shared" si="39"/>
        <v>0</v>
      </c>
      <c r="BI47" s="205">
        <f t="shared" si="40"/>
        <v>893.58</v>
      </c>
    </row>
    <row r="48" spans="1:61">
      <c r="A48" t="s">
        <v>91</v>
      </c>
      <c r="B48" s="152" t="s">
        <v>92</v>
      </c>
      <c r="C48" s="153">
        <v>6306254356</v>
      </c>
      <c r="D48" s="153">
        <f>VLOOKUP(A48,'(D) 2009-10 Projection'!$H$10:$M$305,3,)</f>
        <v>72839379.800000027</v>
      </c>
      <c r="E48" s="153">
        <v>33667545</v>
      </c>
      <c r="F48" s="153">
        <v>20200000</v>
      </c>
      <c r="G48" s="153">
        <v>7333758</v>
      </c>
      <c r="H48" s="153">
        <f t="shared" si="5"/>
        <v>100373137.80000003</v>
      </c>
      <c r="I48" s="175">
        <f>'(E) State &amp; Lid Adjustment'!$B$8</f>
        <v>2.06</v>
      </c>
      <c r="J48" s="175">
        <f t="shared" si="6"/>
        <v>3.2031692443202813</v>
      </c>
      <c r="K48" s="183">
        <f t="shared" si="7"/>
        <v>5.2631692443202809</v>
      </c>
      <c r="M48" s="158">
        <f>VLOOKUP(A48,'(D) 2009-10 Projection'!$H$10:$M$305,6,)</f>
        <v>80417035.094698519</v>
      </c>
      <c r="N48" s="187">
        <v>19706619</v>
      </c>
      <c r="O48" s="187">
        <v>11892196</v>
      </c>
      <c r="P48" s="187">
        <v>7814423</v>
      </c>
      <c r="Q48" s="153">
        <f t="shared" si="3"/>
        <v>100123654.09469852</v>
      </c>
      <c r="R48" s="175">
        <f>'(E) State &amp; Lid Adjustment'!$B$18</f>
        <v>3.010635571061405</v>
      </c>
      <c r="S48" s="175">
        <f t="shared" si="8"/>
        <v>1.8857780432984488</v>
      </c>
      <c r="T48" s="183">
        <f t="shared" si="9"/>
        <v>4.8964136143598536</v>
      </c>
      <c r="V48" s="158">
        <f t="shared" si="10"/>
        <v>7577655.2946984917</v>
      </c>
      <c r="W48" s="153">
        <f t="shared" si="11"/>
        <v>-13960926</v>
      </c>
      <c r="X48" s="153">
        <f t="shared" si="12"/>
        <v>-8307804</v>
      </c>
      <c r="Y48" s="153">
        <f t="shared" si="13"/>
        <v>480665</v>
      </c>
      <c r="Z48" s="153">
        <f t="shared" si="14"/>
        <v>-249483.70530150831</v>
      </c>
      <c r="AA48" s="153">
        <f t="shared" si="15"/>
        <v>249483.70530150831</v>
      </c>
      <c r="AB48" s="189">
        <f t="shared" si="16"/>
        <v>0.95063557106140495</v>
      </c>
      <c r="AC48" s="189">
        <f t="shared" si="17"/>
        <v>-1.3173912010218325</v>
      </c>
      <c r="AD48" s="183">
        <f t="shared" si="18"/>
        <v>-0.36675562996042732</v>
      </c>
      <c r="AF48" s="160">
        <f t="shared" si="19"/>
        <v>-2.4855624798601071E-3</v>
      </c>
      <c r="AG48" s="206">
        <f t="shared" si="4"/>
        <v>0</v>
      </c>
      <c r="AH48" s="160">
        <f t="shared" si="20"/>
        <v>-6.9683419425702414E-2</v>
      </c>
      <c r="AJ48">
        <f t="shared" si="21"/>
        <v>1</v>
      </c>
      <c r="AK48">
        <f t="shared" si="22"/>
        <v>0</v>
      </c>
      <c r="AL48">
        <f t="shared" si="23"/>
        <v>1</v>
      </c>
      <c r="AM48">
        <f t="shared" si="24"/>
        <v>0</v>
      </c>
      <c r="AN48">
        <f t="shared" si="25"/>
        <v>0</v>
      </c>
      <c r="AO48" s="211">
        <f t="shared" si="26"/>
        <v>0</v>
      </c>
      <c r="AP48" s="211">
        <f t="shared" si="27"/>
        <v>1</v>
      </c>
      <c r="AQ48" s="215">
        <f t="shared" si="28"/>
        <v>0</v>
      </c>
      <c r="AR48" s="215">
        <f t="shared" si="29"/>
        <v>0</v>
      </c>
      <c r="AS48" s="215">
        <f t="shared" si="30"/>
        <v>1</v>
      </c>
      <c r="AT48" s="215">
        <f t="shared" si="31"/>
        <v>0</v>
      </c>
      <c r="AV48" s="12">
        <f>VLOOKUP(A48,'(B) MSOC Applied to 2009-10'!$A$7:$C$302,3,)</f>
        <v>10925.039999999999</v>
      </c>
      <c r="AX48" s="205">
        <f t="shared" si="32"/>
        <v>0</v>
      </c>
      <c r="AZ48" s="205">
        <f t="shared" si="33"/>
        <v>10925.039999999999</v>
      </c>
      <c r="BB48" s="205">
        <f t="shared" si="34"/>
        <v>10925.039999999999</v>
      </c>
      <c r="BC48" s="205">
        <f t="shared" si="35"/>
        <v>0</v>
      </c>
      <c r="BD48" s="205">
        <f t="shared" si="36"/>
        <v>0</v>
      </c>
      <c r="BF48" s="205">
        <f t="shared" si="37"/>
        <v>0</v>
      </c>
      <c r="BG48" s="205">
        <f t="shared" si="38"/>
        <v>0</v>
      </c>
      <c r="BH48" s="209">
        <f t="shared" si="39"/>
        <v>10925.039999999999</v>
      </c>
      <c r="BI48" s="205">
        <f t="shared" si="40"/>
        <v>0</v>
      </c>
    </row>
    <row r="49" spans="1:61">
      <c r="A49" t="s">
        <v>93</v>
      </c>
      <c r="B49" s="152" t="s">
        <v>94</v>
      </c>
      <c r="C49" s="153">
        <v>352435795</v>
      </c>
      <c r="D49" s="153">
        <f>VLOOKUP(A49,'(D) 2009-10 Projection'!$H$10:$M$305,3,)</f>
        <v>3904563.5399999991</v>
      </c>
      <c r="E49" s="153">
        <v>1531520</v>
      </c>
      <c r="F49" s="153">
        <v>950000</v>
      </c>
      <c r="G49" s="153">
        <v>319272</v>
      </c>
      <c r="H49" s="153">
        <f t="shared" si="5"/>
        <v>5173835.5399999991</v>
      </c>
      <c r="I49" s="175">
        <f>'(E) State &amp; Lid Adjustment'!$B$8</f>
        <v>2.06</v>
      </c>
      <c r="J49" s="175">
        <f t="shared" si="6"/>
        <v>2.6955264291471872</v>
      </c>
      <c r="K49" s="183">
        <f t="shared" si="7"/>
        <v>4.7555264291471868</v>
      </c>
      <c r="M49" s="158">
        <f>VLOOKUP(A49,'(D) 2009-10 Projection'!$H$10:$M$305,6,)</f>
        <v>4226914.3179903133</v>
      </c>
      <c r="N49" s="187">
        <v>813204</v>
      </c>
      <c r="O49" s="187">
        <v>483269</v>
      </c>
      <c r="P49" s="187">
        <v>329935</v>
      </c>
      <c r="Q49" s="153">
        <f t="shared" si="3"/>
        <v>5040118.3179903133</v>
      </c>
      <c r="R49" s="175">
        <f>'(E) State &amp; Lid Adjustment'!$B$18</f>
        <v>3.010635571061405</v>
      </c>
      <c r="S49" s="175">
        <f t="shared" si="8"/>
        <v>1.3712256440921389</v>
      </c>
      <c r="T49" s="183">
        <f t="shared" si="9"/>
        <v>4.3818612151535437</v>
      </c>
      <c r="V49" s="158">
        <f t="shared" si="10"/>
        <v>322350.77799031418</v>
      </c>
      <c r="W49" s="153">
        <f t="shared" si="11"/>
        <v>-718316</v>
      </c>
      <c r="X49" s="153">
        <f t="shared" si="12"/>
        <v>-466731</v>
      </c>
      <c r="Y49" s="153">
        <f t="shared" si="13"/>
        <v>10663</v>
      </c>
      <c r="Z49" s="153">
        <f t="shared" si="14"/>
        <v>-133717.22200968582</v>
      </c>
      <c r="AA49" s="153">
        <f t="shared" si="15"/>
        <v>133717.22200968582</v>
      </c>
      <c r="AB49" s="189">
        <f t="shared" si="16"/>
        <v>0.95063557106140495</v>
      </c>
      <c r="AC49" s="189">
        <f t="shared" si="17"/>
        <v>-1.3243007850550483</v>
      </c>
      <c r="AD49" s="183">
        <f t="shared" si="18"/>
        <v>-0.37366521399364316</v>
      </c>
      <c r="AF49" s="160">
        <f t="shared" si="19"/>
        <v>-2.5844892242107457E-2</v>
      </c>
      <c r="AG49" s="206">
        <f t="shared" si="4"/>
        <v>0</v>
      </c>
      <c r="AH49" s="160">
        <f t="shared" si="20"/>
        <v>-7.8574942135407902E-2</v>
      </c>
      <c r="AJ49">
        <f t="shared" si="21"/>
        <v>1</v>
      </c>
      <c r="AK49">
        <f t="shared" si="22"/>
        <v>0</v>
      </c>
      <c r="AL49">
        <f t="shared" si="23"/>
        <v>1</v>
      </c>
      <c r="AM49">
        <f t="shared" si="24"/>
        <v>0</v>
      </c>
      <c r="AN49">
        <f t="shared" si="25"/>
        <v>0</v>
      </c>
      <c r="AO49" s="211">
        <f t="shared" si="26"/>
        <v>0</v>
      </c>
      <c r="AP49" s="211">
        <f t="shared" si="27"/>
        <v>1</v>
      </c>
      <c r="AQ49" s="215">
        <f t="shared" si="28"/>
        <v>0</v>
      </c>
      <c r="AR49" s="215">
        <f t="shared" si="29"/>
        <v>0</v>
      </c>
      <c r="AS49" s="215">
        <f t="shared" si="30"/>
        <v>1</v>
      </c>
      <c r="AT49" s="215">
        <f t="shared" si="31"/>
        <v>0</v>
      </c>
      <c r="AV49" s="12">
        <f>VLOOKUP(A49,'(B) MSOC Applied to 2009-10'!$A$7:$C$302,3,)</f>
        <v>613.59999999999991</v>
      </c>
      <c r="AX49" s="205">
        <f t="shared" si="32"/>
        <v>0</v>
      </c>
      <c r="AZ49" s="205">
        <f t="shared" si="33"/>
        <v>613.59999999999991</v>
      </c>
      <c r="BB49" s="205">
        <f t="shared" si="34"/>
        <v>613.59999999999991</v>
      </c>
      <c r="BC49" s="205">
        <f t="shared" si="35"/>
        <v>0</v>
      </c>
      <c r="BD49" s="205">
        <f t="shared" si="36"/>
        <v>0</v>
      </c>
      <c r="BF49" s="205">
        <f t="shared" si="37"/>
        <v>0</v>
      </c>
      <c r="BG49" s="205">
        <f t="shared" si="38"/>
        <v>0</v>
      </c>
      <c r="BH49" s="209">
        <f t="shared" si="39"/>
        <v>613.59999999999991</v>
      </c>
      <c r="BI49" s="205">
        <f t="shared" si="40"/>
        <v>0</v>
      </c>
    </row>
    <row r="50" spans="1:61">
      <c r="A50" t="s">
        <v>95</v>
      </c>
      <c r="B50" s="152" t="s">
        <v>96</v>
      </c>
      <c r="C50" s="153">
        <v>1040270385</v>
      </c>
      <c r="D50" s="153">
        <f>VLOOKUP(A50,'(D) 2009-10 Projection'!$H$10:$M$305,3,)</f>
        <v>4533738.87</v>
      </c>
      <c r="E50" s="153">
        <v>3776093</v>
      </c>
      <c r="F50" s="153">
        <v>2380000</v>
      </c>
      <c r="G50" s="153">
        <v>94644</v>
      </c>
      <c r="H50" s="153">
        <f t="shared" si="5"/>
        <v>7008382.8700000001</v>
      </c>
      <c r="I50" s="175">
        <f>'(E) State &amp; Lid Adjustment'!$B$8</f>
        <v>2.06</v>
      </c>
      <c r="J50" s="175">
        <f t="shared" si="6"/>
        <v>2.2878667261108272</v>
      </c>
      <c r="K50" s="183">
        <f t="shared" si="7"/>
        <v>4.3478667261108273</v>
      </c>
      <c r="M50" s="158">
        <f>VLOOKUP(A50,'(D) 2009-10 Projection'!$H$10:$M$305,6,)</f>
        <v>5172607.8629939118</v>
      </c>
      <c r="N50" s="187">
        <v>2588561</v>
      </c>
      <c r="O50" s="187">
        <v>2380000</v>
      </c>
      <c r="P50" s="187">
        <v>120659</v>
      </c>
      <c r="Q50" s="153">
        <f t="shared" si="3"/>
        <v>7673266.8629939118</v>
      </c>
      <c r="R50" s="175">
        <f>'(E) State &amp; Lid Adjustment'!$B$18</f>
        <v>3.010635571061405</v>
      </c>
      <c r="S50" s="175">
        <f t="shared" si="8"/>
        <v>2.2878667261108272</v>
      </c>
      <c r="T50" s="183">
        <f t="shared" si="9"/>
        <v>5.2985022971722326</v>
      </c>
      <c r="V50" s="158">
        <f t="shared" si="10"/>
        <v>638868.99299391173</v>
      </c>
      <c r="W50" s="153">
        <f t="shared" si="11"/>
        <v>-1187532</v>
      </c>
      <c r="X50" s="153">
        <f t="shared" si="12"/>
        <v>0</v>
      </c>
      <c r="Y50" s="153">
        <f t="shared" si="13"/>
        <v>26015</v>
      </c>
      <c r="Z50" s="153">
        <f t="shared" si="14"/>
        <v>664883.99299391173</v>
      </c>
      <c r="AA50" s="153">
        <f t="shared" si="15"/>
        <v>0</v>
      </c>
      <c r="AB50" s="189">
        <f t="shared" si="16"/>
        <v>0.95063557106140495</v>
      </c>
      <c r="AC50" s="189">
        <f t="shared" si="17"/>
        <v>0</v>
      </c>
      <c r="AD50" s="183">
        <f t="shared" si="18"/>
        <v>0.95063557106140539</v>
      </c>
      <c r="AF50" s="160">
        <f t="shared" si="19"/>
        <v>9.4869815951409586E-2</v>
      </c>
      <c r="AG50" s="206">
        <f t="shared" si="4"/>
        <v>9.4869815951409586E-2</v>
      </c>
      <c r="AH50" s="160">
        <f t="shared" si="20"/>
        <v>0.21864413767616797</v>
      </c>
      <c r="AJ50">
        <f t="shared" si="21"/>
        <v>0</v>
      </c>
      <c r="AK50">
        <f t="shared" si="22"/>
        <v>1</v>
      </c>
      <c r="AL50">
        <f t="shared" si="23"/>
        <v>0</v>
      </c>
      <c r="AM50">
        <f t="shared" si="24"/>
        <v>1</v>
      </c>
      <c r="AN50">
        <f t="shared" si="25"/>
        <v>1</v>
      </c>
      <c r="AO50" s="211">
        <f t="shared" si="26"/>
        <v>1</v>
      </c>
      <c r="AP50" s="211">
        <f t="shared" si="27"/>
        <v>0</v>
      </c>
      <c r="AQ50" s="215">
        <f t="shared" si="28"/>
        <v>0</v>
      </c>
      <c r="AR50" s="215">
        <f t="shared" si="29"/>
        <v>1</v>
      </c>
      <c r="AS50" s="215">
        <f t="shared" si="30"/>
        <v>0</v>
      </c>
      <c r="AT50" s="215">
        <f t="shared" si="31"/>
        <v>0</v>
      </c>
      <c r="AV50" s="12">
        <f>VLOOKUP(A50,'(B) MSOC Applied to 2009-10'!$A$7:$C$302,3,)</f>
        <v>1105.56</v>
      </c>
      <c r="AX50" s="205">
        <f t="shared" si="32"/>
        <v>1105.56</v>
      </c>
      <c r="AZ50" s="205">
        <f t="shared" si="33"/>
        <v>0</v>
      </c>
      <c r="BB50" s="205">
        <f t="shared" si="34"/>
        <v>0</v>
      </c>
      <c r="BC50" s="205">
        <f t="shared" si="35"/>
        <v>1105.56</v>
      </c>
      <c r="BD50" s="205">
        <f t="shared" si="36"/>
        <v>1105.56</v>
      </c>
      <c r="BF50" s="205">
        <f t="shared" si="37"/>
        <v>0</v>
      </c>
      <c r="BG50" s="205">
        <f t="shared" si="38"/>
        <v>1105.56</v>
      </c>
      <c r="BH50" s="209">
        <f t="shared" si="39"/>
        <v>0</v>
      </c>
      <c r="BI50" s="205">
        <f t="shared" si="40"/>
        <v>0</v>
      </c>
    </row>
    <row r="51" spans="1:61">
      <c r="A51" t="s">
        <v>97</v>
      </c>
      <c r="B51" s="152" t="s">
        <v>98</v>
      </c>
      <c r="C51" s="153">
        <v>117444366</v>
      </c>
      <c r="D51" s="153">
        <f>VLOOKUP(A51,'(D) 2009-10 Projection'!$H$10:$M$305,3,)</f>
        <v>1745300.0499999998</v>
      </c>
      <c r="E51" s="153">
        <v>717181</v>
      </c>
      <c r="F51" s="153">
        <v>463179</v>
      </c>
      <c r="G51" s="153">
        <v>171469</v>
      </c>
      <c r="H51" s="153">
        <f t="shared" si="5"/>
        <v>2379948.0499999998</v>
      </c>
      <c r="I51" s="175">
        <f>'(E) State &amp; Lid Adjustment'!$B$8</f>
        <v>2.06</v>
      </c>
      <c r="J51" s="175">
        <f t="shared" si="6"/>
        <v>3.943816257648324</v>
      </c>
      <c r="K51" s="183">
        <f t="shared" si="7"/>
        <v>6.0038162576483245</v>
      </c>
      <c r="M51" s="158">
        <f>VLOOKUP(A51,'(D) 2009-10 Projection'!$H$10:$M$305,6,)</f>
        <v>1811434.8821492291</v>
      </c>
      <c r="N51" s="187">
        <v>409217</v>
      </c>
      <c r="O51" s="187">
        <v>240005</v>
      </c>
      <c r="P51" s="187">
        <v>169212</v>
      </c>
      <c r="Q51" s="153">
        <f t="shared" si="3"/>
        <v>2220651.8821492288</v>
      </c>
      <c r="R51" s="175">
        <f>'(E) State &amp; Lid Adjustment'!$B$18</f>
        <v>3.010635571061405</v>
      </c>
      <c r="S51" s="175">
        <f t="shared" si="8"/>
        <v>2.0435633327868619</v>
      </c>
      <c r="T51" s="183">
        <f t="shared" si="9"/>
        <v>5.0541989038482669</v>
      </c>
      <c r="V51" s="158">
        <f t="shared" si="10"/>
        <v>66134.832149229245</v>
      </c>
      <c r="W51" s="153">
        <f t="shared" si="11"/>
        <v>-307964</v>
      </c>
      <c r="X51" s="153">
        <f t="shared" si="12"/>
        <v>-223174</v>
      </c>
      <c r="Y51" s="153">
        <f t="shared" si="13"/>
        <v>-2257</v>
      </c>
      <c r="Z51" s="153">
        <f t="shared" si="14"/>
        <v>-159296.16785077099</v>
      </c>
      <c r="AA51" s="153">
        <f t="shared" si="15"/>
        <v>159296.16785077099</v>
      </c>
      <c r="AB51" s="189">
        <f t="shared" si="16"/>
        <v>0.95063557106140495</v>
      </c>
      <c r="AC51" s="189">
        <f t="shared" si="17"/>
        <v>-1.9002529248614621</v>
      </c>
      <c r="AD51" s="183">
        <f t="shared" si="18"/>
        <v>-0.94961735380005763</v>
      </c>
      <c r="AF51" s="160">
        <f t="shared" si="19"/>
        <v>-6.6932623949825715E-2</v>
      </c>
      <c r="AG51" s="206">
        <f t="shared" si="4"/>
        <v>0</v>
      </c>
      <c r="AH51" s="160">
        <f t="shared" si="20"/>
        <v>-0.15816895671820905</v>
      </c>
      <c r="AJ51">
        <f t="shared" si="21"/>
        <v>1</v>
      </c>
      <c r="AK51">
        <f t="shared" si="22"/>
        <v>0</v>
      </c>
      <c r="AL51">
        <f t="shared" si="23"/>
        <v>1</v>
      </c>
      <c r="AM51">
        <f t="shared" si="24"/>
        <v>0</v>
      </c>
      <c r="AN51">
        <f t="shared" si="25"/>
        <v>0</v>
      </c>
      <c r="AO51" s="211">
        <f t="shared" si="26"/>
        <v>0</v>
      </c>
      <c r="AP51" s="211">
        <f t="shared" si="27"/>
        <v>1</v>
      </c>
      <c r="AQ51" s="215">
        <f t="shared" si="28"/>
        <v>0</v>
      </c>
      <c r="AR51" s="215">
        <f t="shared" si="29"/>
        <v>0</v>
      </c>
      <c r="AS51" s="215">
        <f t="shared" si="30"/>
        <v>1</v>
      </c>
      <c r="AT51" s="215">
        <f t="shared" si="31"/>
        <v>0</v>
      </c>
      <c r="AV51" s="12">
        <f>VLOOKUP(A51,'(B) MSOC Applied to 2009-10'!$A$7:$C$302,3,)</f>
        <v>172.41</v>
      </c>
      <c r="AX51" s="205">
        <f t="shared" si="32"/>
        <v>0</v>
      </c>
      <c r="AZ51" s="205">
        <f t="shared" si="33"/>
        <v>172.41</v>
      </c>
      <c r="BB51" s="205">
        <f t="shared" si="34"/>
        <v>172.41</v>
      </c>
      <c r="BC51" s="205">
        <f t="shared" si="35"/>
        <v>0</v>
      </c>
      <c r="BD51" s="205">
        <f t="shared" si="36"/>
        <v>0</v>
      </c>
      <c r="BF51" s="205">
        <f t="shared" si="37"/>
        <v>0</v>
      </c>
      <c r="BG51" s="205">
        <f t="shared" si="38"/>
        <v>0</v>
      </c>
      <c r="BH51" s="209">
        <f t="shared" si="39"/>
        <v>172.41</v>
      </c>
      <c r="BI51" s="205">
        <f t="shared" si="40"/>
        <v>0</v>
      </c>
    </row>
    <row r="52" spans="1:61">
      <c r="A52" t="s">
        <v>99</v>
      </c>
      <c r="B52" s="152" t="s">
        <v>100</v>
      </c>
      <c r="C52" s="153">
        <v>100798300</v>
      </c>
      <c r="D52" s="153">
        <f>VLOOKUP(A52,'(D) 2009-10 Projection'!$H$10:$M$305,3,)</f>
        <v>2210826.2200000002</v>
      </c>
      <c r="E52" s="153">
        <v>853826</v>
      </c>
      <c r="F52" s="153">
        <v>85000</v>
      </c>
      <c r="G52" s="153">
        <v>199116</v>
      </c>
      <c r="H52" s="153">
        <f t="shared" si="5"/>
        <v>2494942.2200000002</v>
      </c>
      <c r="I52" s="175">
        <f>'(E) State &amp; Lid Adjustment'!$B$8</f>
        <v>2.06</v>
      </c>
      <c r="J52" s="175">
        <f t="shared" si="6"/>
        <v>0.84326819003891929</v>
      </c>
      <c r="K52" s="183">
        <f t="shared" si="7"/>
        <v>2.9032681900389194</v>
      </c>
      <c r="M52" s="158">
        <f>VLOOKUP(A52,'(D) 2009-10 Projection'!$H$10:$M$305,6,)</f>
        <v>2274414.0934389555</v>
      </c>
      <c r="N52" s="187">
        <v>435798</v>
      </c>
      <c r="O52" s="187">
        <v>85000</v>
      </c>
      <c r="P52" s="187">
        <v>183020</v>
      </c>
      <c r="Q52" s="153">
        <f t="shared" si="3"/>
        <v>2542434.0934389555</v>
      </c>
      <c r="R52" s="175">
        <f>'(E) State &amp; Lid Adjustment'!$B$18</f>
        <v>3.010635571061405</v>
      </c>
      <c r="S52" s="175">
        <f t="shared" si="8"/>
        <v>0.84326819003891929</v>
      </c>
      <c r="T52" s="183">
        <f t="shared" si="9"/>
        <v>3.8539037611003244</v>
      </c>
      <c r="V52" s="158">
        <f t="shared" si="10"/>
        <v>63587.873438955285</v>
      </c>
      <c r="W52" s="153">
        <f t="shared" si="11"/>
        <v>-418028</v>
      </c>
      <c r="X52" s="153">
        <f t="shared" si="12"/>
        <v>0</v>
      </c>
      <c r="Y52" s="153">
        <f t="shared" si="13"/>
        <v>-16096</v>
      </c>
      <c r="Z52" s="153">
        <f t="shared" si="14"/>
        <v>47491.873438955285</v>
      </c>
      <c r="AA52" s="153">
        <f t="shared" si="15"/>
        <v>0</v>
      </c>
      <c r="AB52" s="189">
        <f t="shared" si="16"/>
        <v>0.95063557106140495</v>
      </c>
      <c r="AC52" s="189">
        <f t="shared" si="17"/>
        <v>0</v>
      </c>
      <c r="AD52" s="183">
        <f t="shared" si="18"/>
        <v>0.95063557106140495</v>
      </c>
      <c r="AF52" s="160">
        <f t="shared" si="19"/>
        <v>1.9035259838183861E-2</v>
      </c>
      <c r="AG52" s="206">
        <f t="shared" si="4"/>
        <v>1.9035259838183861E-2</v>
      </c>
      <c r="AH52" s="160">
        <f t="shared" si="20"/>
        <v>0.32743636096831319</v>
      </c>
      <c r="AJ52">
        <f t="shared" si="21"/>
        <v>0</v>
      </c>
      <c r="AK52">
        <f t="shared" si="22"/>
        <v>0</v>
      </c>
      <c r="AL52">
        <f t="shared" si="23"/>
        <v>0</v>
      </c>
      <c r="AM52">
        <f t="shared" si="24"/>
        <v>1</v>
      </c>
      <c r="AN52">
        <f t="shared" si="25"/>
        <v>1</v>
      </c>
      <c r="AO52" s="211">
        <f t="shared" si="26"/>
        <v>1</v>
      </c>
      <c r="AP52" s="211">
        <f t="shared" si="27"/>
        <v>0</v>
      </c>
      <c r="AQ52" s="215">
        <f t="shared" si="28"/>
        <v>0</v>
      </c>
      <c r="AR52" s="215">
        <f t="shared" si="29"/>
        <v>1</v>
      </c>
      <c r="AS52" s="215">
        <f t="shared" si="30"/>
        <v>0</v>
      </c>
      <c r="AT52" s="215">
        <f t="shared" si="31"/>
        <v>0</v>
      </c>
      <c r="AV52" s="12">
        <f>VLOOKUP(A52,'(B) MSOC Applied to 2009-10'!$A$7:$C$302,3,)</f>
        <v>178.59</v>
      </c>
      <c r="AX52" s="205">
        <f t="shared" si="32"/>
        <v>178.59</v>
      </c>
      <c r="AZ52" s="205">
        <f t="shared" si="33"/>
        <v>0</v>
      </c>
      <c r="BB52" s="205">
        <f t="shared" si="34"/>
        <v>0</v>
      </c>
      <c r="BC52" s="205">
        <f t="shared" si="35"/>
        <v>178.59</v>
      </c>
      <c r="BD52" s="205">
        <f t="shared" si="36"/>
        <v>178.59</v>
      </c>
      <c r="BF52" s="205">
        <f t="shared" si="37"/>
        <v>0</v>
      </c>
      <c r="BG52" s="205">
        <f t="shared" si="38"/>
        <v>178.59</v>
      </c>
      <c r="BH52" s="209">
        <f t="shared" si="39"/>
        <v>0</v>
      </c>
      <c r="BI52" s="205">
        <f t="shared" si="40"/>
        <v>0</v>
      </c>
    </row>
    <row r="53" spans="1:61">
      <c r="A53" t="s">
        <v>101</v>
      </c>
      <c r="B53" s="152" t="s">
        <v>102</v>
      </c>
      <c r="C53" s="153">
        <v>629371317</v>
      </c>
      <c r="D53" s="153">
        <f>VLOOKUP(A53,'(D) 2009-10 Projection'!$H$10:$M$305,3,)</f>
        <v>5127765.1399999997</v>
      </c>
      <c r="E53" s="153">
        <v>2322304</v>
      </c>
      <c r="F53" s="153">
        <v>1975000</v>
      </c>
      <c r="G53" s="153">
        <v>249178</v>
      </c>
      <c r="H53" s="153">
        <f t="shared" si="5"/>
        <v>7351943.1399999997</v>
      </c>
      <c r="I53" s="175">
        <f>'(E) State &amp; Lid Adjustment'!$B$8</f>
        <v>2.06</v>
      </c>
      <c r="J53" s="175">
        <f t="shared" si="6"/>
        <v>3.1380521270244031</v>
      </c>
      <c r="K53" s="183">
        <f t="shared" si="7"/>
        <v>5.1980521270244031</v>
      </c>
      <c r="M53" s="158">
        <f>VLOOKUP(A53,'(D) 2009-10 Projection'!$H$10:$M$305,6,)</f>
        <v>5693781.3751812996</v>
      </c>
      <c r="N53" s="187">
        <v>1381138</v>
      </c>
      <c r="O53" s="187">
        <v>1111167</v>
      </c>
      <c r="P53" s="187">
        <v>269971</v>
      </c>
      <c r="Q53" s="153">
        <f t="shared" si="3"/>
        <v>7074919.3751812996</v>
      </c>
      <c r="R53" s="175">
        <f>'(E) State &amp; Lid Adjustment'!$B$18</f>
        <v>3.010635571061405</v>
      </c>
      <c r="S53" s="175">
        <f t="shared" si="8"/>
        <v>1.7655189710528227</v>
      </c>
      <c r="T53" s="183">
        <f t="shared" si="9"/>
        <v>4.7761545421142273</v>
      </c>
      <c r="V53" s="158">
        <f t="shared" si="10"/>
        <v>566016.23518129997</v>
      </c>
      <c r="W53" s="153">
        <f t="shared" si="11"/>
        <v>-941166</v>
      </c>
      <c r="X53" s="153">
        <f t="shared" si="12"/>
        <v>-863833</v>
      </c>
      <c r="Y53" s="153">
        <f t="shared" si="13"/>
        <v>20793</v>
      </c>
      <c r="Z53" s="153">
        <f t="shared" si="14"/>
        <v>-277023.76481870003</v>
      </c>
      <c r="AA53" s="153">
        <f t="shared" si="15"/>
        <v>277023.76481870003</v>
      </c>
      <c r="AB53" s="189">
        <f t="shared" si="16"/>
        <v>0.95063557106140495</v>
      </c>
      <c r="AC53" s="189">
        <f t="shared" si="17"/>
        <v>-1.3725331559715803</v>
      </c>
      <c r="AD53" s="183">
        <f t="shared" si="18"/>
        <v>-0.42189758491017582</v>
      </c>
      <c r="AF53" s="160">
        <f t="shared" si="19"/>
        <v>-3.7680346480304806E-2</v>
      </c>
      <c r="AG53" s="206">
        <f t="shared" si="4"/>
        <v>0</v>
      </c>
      <c r="AH53" s="160">
        <f t="shared" si="20"/>
        <v>-8.1164554452378843E-2</v>
      </c>
      <c r="AJ53">
        <f t="shared" si="21"/>
        <v>1</v>
      </c>
      <c r="AK53">
        <f t="shared" si="22"/>
        <v>0</v>
      </c>
      <c r="AL53">
        <f t="shared" si="23"/>
        <v>1</v>
      </c>
      <c r="AM53">
        <f t="shared" si="24"/>
        <v>0</v>
      </c>
      <c r="AN53">
        <f t="shared" si="25"/>
        <v>0</v>
      </c>
      <c r="AO53" s="211">
        <f t="shared" si="26"/>
        <v>0</v>
      </c>
      <c r="AP53" s="211">
        <f t="shared" si="27"/>
        <v>1</v>
      </c>
      <c r="AQ53" s="215">
        <f t="shared" si="28"/>
        <v>0</v>
      </c>
      <c r="AR53" s="215">
        <f t="shared" si="29"/>
        <v>0</v>
      </c>
      <c r="AS53" s="215">
        <f t="shared" si="30"/>
        <v>1</v>
      </c>
      <c r="AT53" s="215">
        <f t="shared" si="31"/>
        <v>0</v>
      </c>
      <c r="AV53" s="12">
        <f>VLOOKUP(A53,'(B) MSOC Applied to 2009-10'!$A$7:$C$302,3,)</f>
        <v>880.01</v>
      </c>
      <c r="AX53" s="205">
        <f t="shared" si="32"/>
        <v>0</v>
      </c>
      <c r="AZ53" s="205">
        <f t="shared" si="33"/>
        <v>880.01</v>
      </c>
      <c r="BB53" s="205">
        <f t="shared" si="34"/>
        <v>880.01</v>
      </c>
      <c r="BC53" s="205">
        <f t="shared" si="35"/>
        <v>0</v>
      </c>
      <c r="BD53" s="205">
        <f t="shared" si="36"/>
        <v>0</v>
      </c>
      <c r="BF53" s="205">
        <f t="shared" si="37"/>
        <v>0</v>
      </c>
      <c r="BG53" s="205">
        <f t="shared" si="38"/>
        <v>0</v>
      </c>
      <c r="BH53" s="209">
        <f t="shared" si="39"/>
        <v>880.01</v>
      </c>
      <c r="BI53" s="205">
        <f t="shared" si="40"/>
        <v>0</v>
      </c>
    </row>
    <row r="54" spans="1:61">
      <c r="A54" t="s">
        <v>103</v>
      </c>
      <c r="B54" s="152" t="s">
        <v>104</v>
      </c>
      <c r="C54" s="153">
        <v>1167001208</v>
      </c>
      <c r="D54" s="153">
        <f>VLOOKUP(A54,'(D) 2009-10 Projection'!$H$10:$M$305,3,)</f>
        <v>16311742.789999999</v>
      </c>
      <c r="E54" s="153">
        <v>6383670</v>
      </c>
      <c r="F54" s="153">
        <v>2400000</v>
      </c>
      <c r="G54" s="153">
        <v>1713204</v>
      </c>
      <c r="H54" s="153">
        <f t="shared" si="5"/>
        <v>20424946.789999999</v>
      </c>
      <c r="I54" s="175">
        <f>'(E) State &amp; Lid Adjustment'!$B$8</f>
        <v>2.06</v>
      </c>
      <c r="J54" s="175">
        <f t="shared" si="6"/>
        <v>2.0565531411172282</v>
      </c>
      <c r="K54" s="183">
        <f t="shared" si="7"/>
        <v>4.1165531411172278</v>
      </c>
      <c r="M54" s="158">
        <f>VLOOKUP(A54,'(D) 2009-10 Projection'!$H$10:$M$305,6,)</f>
        <v>17610387.692077562</v>
      </c>
      <c r="N54" s="187">
        <v>3385429</v>
      </c>
      <c r="O54" s="187">
        <v>1599939</v>
      </c>
      <c r="P54" s="187">
        <v>1785490</v>
      </c>
      <c r="Q54" s="153">
        <f t="shared" si="3"/>
        <v>20995816.692077562</v>
      </c>
      <c r="R54" s="175">
        <f>'(E) State &amp; Lid Adjustment'!$B$18</f>
        <v>3.010635571061405</v>
      </c>
      <c r="S54" s="175">
        <f t="shared" si="8"/>
        <v>1.3709831566858155</v>
      </c>
      <c r="T54" s="183">
        <f t="shared" si="9"/>
        <v>4.3816187277472203</v>
      </c>
      <c r="V54" s="158">
        <f t="shared" si="10"/>
        <v>1298644.9020775631</v>
      </c>
      <c r="W54" s="153">
        <f t="shared" si="11"/>
        <v>-2998241</v>
      </c>
      <c r="X54" s="153">
        <f t="shared" si="12"/>
        <v>-800061</v>
      </c>
      <c r="Y54" s="153">
        <f t="shared" si="13"/>
        <v>72286</v>
      </c>
      <c r="Z54" s="153">
        <f t="shared" si="14"/>
        <v>570869.90207756311</v>
      </c>
      <c r="AA54" s="153">
        <f t="shared" si="15"/>
        <v>0</v>
      </c>
      <c r="AB54" s="189">
        <f t="shared" si="16"/>
        <v>0.95063557106140495</v>
      </c>
      <c r="AC54" s="189">
        <f t="shared" si="17"/>
        <v>-0.6855699844314127</v>
      </c>
      <c r="AD54" s="183">
        <f t="shared" si="18"/>
        <v>0.26506558662999247</v>
      </c>
      <c r="AF54" s="160">
        <f t="shared" si="19"/>
        <v>2.7949639621928393E-2</v>
      </c>
      <c r="AG54" s="206">
        <f t="shared" si="4"/>
        <v>2.7949639621928393E-2</v>
      </c>
      <c r="AH54" s="160">
        <f t="shared" si="20"/>
        <v>6.4390177302084808E-2</v>
      </c>
      <c r="AJ54">
        <f t="shared" si="21"/>
        <v>0</v>
      </c>
      <c r="AK54">
        <f t="shared" si="22"/>
        <v>0</v>
      </c>
      <c r="AL54">
        <f t="shared" si="23"/>
        <v>0</v>
      </c>
      <c r="AM54">
        <f t="shared" si="24"/>
        <v>1</v>
      </c>
      <c r="AN54">
        <f t="shared" si="25"/>
        <v>1</v>
      </c>
      <c r="AO54" s="211">
        <f t="shared" si="26"/>
        <v>1</v>
      </c>
      <c r="AP54" s="211">
        <f t="shared" si="27"/>
        <v>0</v>
      </c>
      <c r="AQ54" s="215">
        <f t="shared" si="28"/>
        <v>0</v>
      </c>
      <c r="AR54" s="215">
        <f t="shared" si="29"/>
        <v>1</v>
      </c>
      <c r="AS54" s="215">
        <f t="shared" si="30"/>
        <v>0</v>
      </c>
      <c r="AT54" s="215">
        <f t="shared" si="31"/>
        <v>0</v>
      </c>
      <c r="AV54" s="12">
        <f>VLOOKUP(A54,'(B) MSOC Applied to 2009-10'!$A$7:$C$302,3,)</f>
        <v>2674.0099999999998</v>
      </c>
      <c r="AX54" s="205">
        <f t="shared" si="32"/>
        <v>2674.0099999999998</v>
      </c>
      <c r="AZ54" s="205">
        <f t="shared" si="33"/>
        <v>0</v>
      </c>
      <c r="BB54" s="205">
        <f t="shared" si="34"/>
        <v>0</v>
      </c>
      <c r="BC54" s="205">
        <f t="shared" si="35"/>
        <v>2674.0099999999998</v>
      </c>
      <c r="BD54" s="205">
        <f t="shared" si="36"/>
        <v>2674.0099999999998</v>
      </c>
      <c r="BF54" s="205">
        <f t="shared" si="37"/>
        <v>0</v>
      </c>
      <c r="BG54" s="205">
        <f t="shared" si="38"/>
        <v>2674.0099999999998</v>
      </c>
      <c r="BH54" s="209">
        <f t="shared" si="39"/>
        <v>0</v>
      </c>
      <c r="BI54" s="205">
        <f t="shared" si="40"/>
        <v>0</v>
      </c>
    </row>
    <row r="55" spans="1:61">
      <c r="A55" t="s">
        <v>105</v>
      </c>
      <c r="B55" s="152" t="s">
        <v>106</v>
      </c>
      <c r="C55" s="153">
        <v>579750674</v>
      </c>
      <c r="D55" s="153">
        <f>VLOOKUP(A55,'(D) 2009-10 Projection'!$H$10:$M$305,3,)</f>
        <v>4397256.29</v>
      </c>
      <c r="E55" s="153">
        <v>1968618</v>
      </c>
      <c r="F55" s="153">
        <v>1455000</v>
      </c>
      <c r="G55" s="153">
        <v>249845</v>
      </c>
      <c r="H55" s="153">
        <f t="shared" si="5"/>
        <v>6102101.29</v>
      </c>
      <c r="I55" s="175">
        <f>'(E) State &amp; Lid Adjustment'!$B$8</f>
        <v>2.06</v>
      </c>
      <c r="J55" s="175">
        <f t="shared" si="6"/>
        <v>2.5096995402544371</v>
      </c>
      <c r="K55" s="183">
        <f t="shared" si="7"/>
        <v>4.5696995402544367</v>
      </c>
      <c r="M55" s="158">
        <f>VLOOKUP(A55,'(D) 2009-10 Projection'!$H$10:$M$305,6,)</f>
        <v>4889175.121298844</v>
      </c>
      <c r="N55" s="187">
        <v>1058233</v>
      </c>
      <c r="O55" s="187">
        <v>794979</v>
      </c>
      <c r="P55" s="187">
        <v>263253</v>
      </c>
      <c r="Q55" s="153">
        <f t="shared" si="3"/>
        <v>5947407.121298844</v>
      </c>
      <c r="R55" s="175">
        <f>'(E) State &amp; Lid Adjustment'!$B$18</f>
        <v>3.010635571061405</v>
      </c>
      <c r="S55" s="175">
        <f t="shared" si="8"/>
        <v>1.3712429077745236</v>
      </c>
      <c r="T55" s="183">
        <f t="shared" si="9"/>
        <v>4.3818784788359286</v>
      </c>
      <c r="V55" s="158">
        <f t="shared" si="10"/>
        <v>491918.83129884396</v>
      </c>
      <c r="W55" s="153">
        <f t="shared" si="11"/>
        <v>-910385</v>
      </c>
      <c r="X55" s="153">
        <f t="shared" si="12"/>
        <v>-660021</v>
      </c>
      <c r="Y55" s="153">
        <f t="shared" si="13"/>
        <v>13408</v>
      </c>
      <c r="Z55" s="153">
        <f t="shared" si="14"/>
        <v>-154694.16870115604</v>
      </c>
      <c r="AA55" s="153">
        <f t="shared" si="15"/>
        <v>154694.16870115604</v>
      </c>
      <c r="AB55" s="189">
        <f t="shared" si="16"/>
        <v>0.95063557106140495</v>
      </c>
      <c r="AC55" s="189">
        <f t="shared" si="17"/>
        <v>-1.1384566324799135</v>
      </c>
      <c r="AD55" s="183">
        <f t="shared" si="18"/>
        <v>-0.18782106141850807</v>
      </c>
      <c r="AF55" s="160">
        <f t="shared" si="19"/>
        <v>-2.5350967043871544E-2</v>
      </c>
      <c r="AG55" s="206">
        <f t="shared" si="4"/>
        <v>0</v>
      </c>
      <c r="AH55" s="160">
        <f t="shared" si="20"/>
        <v>-4.1101402786768423E-2</v>
      </c>
      <c r="AJ55">
        <f t="shared" si="21"/>
        <v>1</v>
      </c>
      <c r="AK55">
        <f t="shared" si="22"/>
        <v>0</v>
      </c>
      <c r="AL55">
        <f t="shared" si="23"/>
        <v>1</v>
      </c>
      <c r="AM55">
        <f t="shared" si="24"/>
        <v>0</v>
      </c>
      <c r="AN55">
        <f t="shared" si="25"/>
        <v>0</v>
      </c>
      <c r="AO55" s="211">
        <f t="shared" si="26"/>
        <v>0</v>
      </c>
      <c r="AP55" s="211">
        <f t="shared" si="27"/>
        <v>1</v>
      </c>
      <c r="AQ55" s="215">
        <f t="shared" si="28"/>
        <v>0</v>
      </c>
      <c r="AR55" s="215">
        <f t="shared" si="29"/>
        <v>0</v>
      </c>
      <c r="AS55" s="215">
        <f t="shared" si="30"/>
        <v>1</v>
      </c>
      <c r="AT55" s="215">
        <f t="shared" si="31"/>
        <v>0</v>
      </c>
      <c r="AV55" s="12">
        <f>VLOOKUP(A55,'(B) MSOC Applied to 2009-10'!$A$7:$C$302,3,)</f>
        <v>616.89</v>
      </c>
      <c r="AX55" s="205">
        <f t="shared" si="32"/>
        <v>0</v>
      </c>
      <c r="AZ55" s="205">
        <f t="shared" si="33"/>
        <v>616.89</v>
      </c>
      <c r="BB55" s="205">
        <f t="shared" si="34"/>
        <v>616.89</v>
      </c>
      <c r="BC55" s="205">
        <f t="shared" si="35"/>
        <v>0</v>
      </c>
      <c r="BD55" s="205">
        <f t="shared" si="36"/>
        <v>0</v>
      </c>
      <c r="BF55" s="205">
        <f t="shared" si="37"/>
        <v>0</v>
      </c>
      <c r="BG55" s="205">
        <f t="shared" si="38"/>
        <v>0</v>
      </c>
      <c r="BH55" s="209">
        <f t="shared" si="39"/>
        <v>616.89</v>
      </c>
      <c r="BI55" s="205">
        <f t="shared" si="40"/>
        <v>0</v>
      </c>
    </row>
    <row r="56" spans="1:61">
      <c r="A56" t="s">
        <v>107</v>
      </c>
      <c r="B56" s="152" t="s">
        <v>108</v>
      </c>
      <c r="C56" s="153">
        <v>503371138</v>
      </c>
      <c r="D56" s="153">
        <f>VLOOKUP(A56,'(D) 2009-10 Projection'!$H$10:$M$305,3,)</f>
        <v>2611713.0299999993</v>
      </c>
      <c r="E56" s="153">
        <v>1577754</v>
      </c>
      <c r="F56" s="153">
        <v>1200000</v>
      </c>
      <c r="G56" s="153">
        <v>28686</v>
      </c>
      <c r="H56" s="153">
        <f t="shared" si="5"/>
        <v>3840399.0299999993</v>
      </c>
      <c r="I56" s="175">
        <f>'(E) State &amp; Lid Adjustment'!$B$8</f>
        <v>2.06</v>
      </c>
      <c r="J56" s="175">
        <f t="shared" si="6"/>
        <v>2.3839269068303235</v>
      </c>
      <c r="K56" s="183">
        <f t="shared" si="7"/>
        <v>4.443926906830324</v>
      </c>
      <c r="M56" s="158">
        <f>VLOOKUP(A56,'(D) 2009-10 Projection'!$H$10:$M$305,6,)</f>
        <v>2959937.5959528745</v>
      </c>
      <c r="N56" s="187">
        <v>1008120</v>
      </c>
      <c r="O56" s="187">
        <v>961302</v>
      </c>
      <c r="P56" s="187">
        <v>46818</v>
      </c>
      <c r="Q56" s="153">
        <f t="shared" si="3"/>
        <v>3968057.5959528745</v>
      </c>
      <c r="R56" s="175">
        <f>'(E) State &amp; Lid Adjustment'!$B$18</f>
        <v>3.010635571061405</v>
      </c>
      <c r="S56" s="175">
        <f t="shared" si="8"/>
        <v>1.9097280861581698</v>
      </c>
      <c r="T56" s="183">
        <f t="shared" si="9"/>
        <v>4.9203636572195748</v>
      </c>
      <c r="V56" s="158">
        <f t="shared" si="10"/>
        <v>348224.56595287519</v>
      </c>
      <c r="W56" s="153">
        <f t="shared" si="11"/>
        <v>-569634</v>
      </c>
      <c r="X56" s="153">
        <f t="shared" si="12"/>
        <v>-238698</v>
      </c>
      <c r="Y56" s="153">
        <f t="shared" si="13"/>
        <v>18132</v>
      </c>
      <c r="Z56" s="153">
        <f t="shared" si="14"/>
        <v>127658.56595287519</v>
      </c>
      <c r="AA56" s="153">
        <f t="shared" si="15"/>
        <v>0</v>
      </c>
      <c r="AB56" s="189">
        <f t="shared" si="16"/>
        <v>0.95063557106140495</v>
      </c>
      <c r="AC56" s="189">
        <f t="shared" si="17"/>
        <v>-0.47419882067215369</v>
      </c>
      <c r="AD56" s="183">
        <f t="shared" si="18"/>
        <v>0.47643675038925082</v>
      </c>
      <c r="AF56" s="160">
        <f t="shared" si="19"/>
        <v>3.3240964013282547E-2</v>
      </c>
      <c r="AG56" s="206">
        <f t="shared" si="4"/>
        <v>3.3240964013282547E-2</v>
      </c>
      <c r="AH56" s="160">
        <f t="shared" si="20"/>
        <v>0.10721075309698876</v>
      </c>
      <c r="AJ56">
        <f t="shared" si="21"/>
        <v>0</v>
      </c>
      <c r="AK56">
        <f t="shared" si="22"/>
        <v>0</v>
      </c>
      <c r="AL56">
        <f t="shared" si="23"/>
        <v>0</v>
      </c>
      <c r="AM56">
        <f t="shared" si="24"/>
        <v>1</v>
      </c>
      <c r="AN56">
        <f t="shared" si="25"/>
        <v>1</v>
      </c>
      <c r="AO56" s="211">
        <f t="shared" si="26"/>
        <v>1</v>
      </c>
      <c r="AP56" s="211">
        <f t="shared" si="27"/>
        <v>0</v>
      </c>
      <c r="AQ56" s="215">
        <f t="shared" si="28"/>
        <v>0</v>
      </c>
      <c r="AR56" s="215">
        <f t="shared" si="29"/>
        <v>1</v>
      </c>
      <c r="AS56" s="215">
        <f t="shared" si="30"/>
        <v>0</v>
      </c>
      <c r="AT56" s="215">
        <f t="shared" si="31"/>
        <v>0</v>
      </c>
      <c r="AV56" s="12">
        <f>VLOOKUP(A56,'(B) MSOC Applied to 2009-10'!$A$7:$C$302,3,)</f>
        <v>555.54</v>
      </c>
      <c r="AX56" s="205">
        <f t="shared" si="32"/>
        <v>555.54</v>
      </c>
      <c r="AZ56" s="205">
        <f t="shared" si="33"/>
        <v>0</v>
      </c>
      <c r="BB56" s="205">
        <f t="shared" si="34"/>
        <v>0</v>
      </c>
      <c r="BC56" s="205">
        <f t="shared" si="35"/>
        <v>555.54</v>
      </c>
      <c r="BD56" s="205">
        <f t="shared" si="36"/>
        <v>555.54</v>
      </c>
      <c r="BF56" s="205">
        <f t="shared" si="37"/>
        <v>0</v>
      </c>
      <c r="BG56" s="205">
        <f t="shared" si="38"/>
        <v>555.54</v>
      </c>
      <c r="BH56" s="209">
        <f t="shared" si="39"/>
        <v>0</v>
      </c>
      <c r="BI56" s="205">
        <f t="shared" si="40"/>
        <v>0</v>
      </c>
    </row>
    <row r="57" spans="1:61">
      <c r="A57" t="s">
        <v>109</v>
      </c>
      <c r="B57" s="152" t="s">
        <v>110</v>
      </c>
      <c r="C57" s="153">
        <v>154083776</v>
      </c>
      <c r="D57" s="153">
        <f>VLOOKUP(A57,'(D) 2009-10 Projection'!$H$10:$M$305,3,)</f>
        <v>1009265.3599999999</v>
      </c>
      <c r="E57" s="153">
        <v>1022636</v>
      </c>
      <c r="F57" s="153">
        <v>560000</v>
      </c>
      <c r="G57" s="153">
        <v>187550</v>
      </c>
      <c r="H57" s="153">
        <f t="shared" si="5"/>
        <v>1756815.3599999999</v>
      </c>
      <c r="I57" s="175">
        <f>'(E) State &amp; Lid Adjustment'!$B$8</f>
        <v>2.06</v>
      </c>
      <c r="J57" s="175">
        <f t="shared" si="6"/>
        <v>3.6343865300912666</v>
      </c>
      <c r="K57" s="183">
        <f t="shared" si="7"/>
        <v>5.6943865300912666</v>
      </c>
      <c r="M57" s="158">
        <f>VLOOKUP(A57,'(D) 2009-10 Projection'!$H$10:$M$305,6,)</f>
        <v>1188752.537104117</v>
      </c>
      <c r="N57" s="187">
        <v>719388</v>
      </c>
      <c r="O57" s="187">
        <v>500257</v>
      </c>
      <c r="P57" s="187">
        <v>219131</v>
      </c>
      <c r="Q57" s="153">
        <f t="shared" si="3"/>
        <v>1908140.537104117</v>
      </c>
      <c r="R57" s="175">
        <f>'(E) State &amp; Lid Adjustment'!$B$18</f>
        <v>3.010635571061405</v>
      </c>
      <c r="S57" s="175">
        <f t="shared" si="8"/>
        <v>3.2466558971140476</v>
      </c>
      <c r="T57" s="183">
        <f t="shared" si="9"/>
        <v>6.2572914681754526</v>
      </c>
      <c r="V57" s="158">
        <f t="shared" si="10"/>
        <v>179487.17710411712</v>
      </c>
      <c r="W57" s="153">
        <f t="shared" si="11"/>
        <v>-303248</v>
      </c>
      <c r="X57" s="153">
        <f t="shared" si="12"/>
        <v>-59743</v>
      </c>
      <c r="Y57" s="153">
        <f t="shared" si="13"/>
        <v>31581</v>
      </c>
      <c r="Z57" s="153">
        <f t="shared" si="14"/>
        <v>151325.17710411712</v>
      </c>
      <c r="AA57" s="153">
        <f t="shared" si="15"/>
        <v>0</v>
      </c>
      <c r="AB57" s="189">
        <f t="shared" si="16"/>
        <v>0.95063557106140495</v>
      </c>
      <c r="AC57" s="189">
        <f t="shared" si="17"/>
        <v>-0.38773063297721899</v>
      </c>
      <c r="AD57" s="183">
        <f t="shared" si="18"/>
        <v>0.56290493808418596</v>
      </c>
      <c r="AF57" s="160">
        <f t="shared" si="19"/>
        <v>8.6136073573558194E-2</v>
      </c>
      <c r="AG57" s="206">
        <f t="shared" si="4"/>
        <v>8.6136073573558194E-2</v>
      </c>
      <c r="AH57" s="160">
        <f t="shared" si="20"/>
        <v>9.8852604246231948E-2</v>
      </c>
      <c r="AJ57">
        <f t="shared" si="21"/>
        <v>0</v>
      </c>
      <c r="AK57">
        <f t="shared" si="22"/>
        <v>1</v>
      </c>
      <c r="AL57">
        <f t="shared" si="23"/>
        <v>0</v>
      </c>
      <c r="AM57">
        <f t="shared" si="24"/>
        <v>1</v>
      </c>
      <c r="AN57">
        <f t="shared" si="25"/>
        <v>1</v>
      </c>
      <c r="AO57" s="211">
        <f t="shared" si="26"/>
        <v>1</v>
      </c>
      <c r="AP57" s="211">
        <f t="shared" si="27"/>
        <v>0</v>
      </c>
      <c r="AQ57" s="215">
        <f t="shared" si="28"/>
        <v>0</v>
      </c>
      <c r="AR57" s="215">
        <f t="shared" si="29"/>
        <v>1</v>
      </c>
      <c r="AS57" s="215">
        <f t="shared" si="30"/>
        <v>0</v>
      </c>
      <c r="AT57" s="215">
        <f t="shared" si="31"/>
        <v>0</v>
      </c>
      <c r="AV57" s="12">
        <f>VLOOKUP(A57,'(B) MSOC Applied to 2009-10'!$A$7:$C$302,3,)</f>
        <v>317.94</v>
      </c>
      <c r="AX57" s="205">
        <f t="shared" si="32"/>
        <v>317.94</v>
      </c>
      <c r="AZ57" s="205">
        <f t="shared" si="33"/>
        <v>0</v>
      </c>
      <c r="BB57" s="205">
        <f t="shared" si="34"/>
        <v>0</v>
      </c>
      <c r="BC57" s="205">
        <f t="shared" si="35"/>
        <v>317.94</v>
      </c>
      <c r="BD57" s="205">
        <f t="shared" si="36"/>
        <v>317.94</v>
      </c>
      <c r="BF57" s="205">
        <f t="shared" si="37"/>
        <v>0</v>
      </c>
      <c r="BG57" s="205">
        <f t="shared" si="38"/>
        <v>317.94</v>
      </c>
      <c r="BH57" s="209">
        <f t="shared" si="39"/>
        <v>0</v>
      </c>
      <c r="BI57" s="205">
        <f t="shared" si="40"/>
        <v>0</v>
      </c>
    </row>
    <row r="58" spans="1:61">
      <c r="A58" t="s">
        <v>111</v>
      </c>
      <c r="B58" s="152" t="s">
        <v>112</v>
      </c>
      <c r="C58" s="153">
        <v>195440486</v>
      </c>
      <c r="D58" s="153">
        <f>VLOOKUP(A58,'(D) 2009-10 Projection'!$H$10:$M$305,3,)</f>
        <v>1830239.1399999997</v>
      </c>
      <c r="E58" s="153">
        <v>781794</v>
      </c>
      <c r="F58" s="153">
        <v>398281</v>
      </c>
      <c r="G58" s="153">
        <v>107874</v>
      </c>
      <c r="H58" s="153">
        <f t="shared" si="5"/>
        <v>2336394.1399999997</v>
      </c>
      <c r="I58" s="175">
        <f>'(E) State &amp; Lid Adjustment'!$B$8</f>
        <v>2.06</v>
      </c>
      <c r="J58" s="175">
        <f t="shared" si="6"/>
        <v>2.0378633319608102</v>
      </c>
      <c r="K58" s="183">
        <f t="shared" si="7"/>
        <v>4.0978633319608102</v>
      </c>
      <c r="M58" s="158">
        <f>VLOOKUP(A58,'(D) 2009-10 Projection'!$H$10:$M$305,6,)</f>
        <v>1798986.8776717905</v>
      </c>
      <c r="N58" s="187">
        <v>420689</v>
      </c>
      <c r="O58" s="187">
        <v>337830</v>
      </c>
      <c r="P58" s="187">
        <v>82859</v>
      </c>
      <c r="Q58" s="153">
        <f t="shared" si="3"/>
        <v>2219675.8776717903</v>
      </c>
      <c r="R58" s="175">
        <f>'(E) State &amp; Lid Adjustment'!$B$18</f>
        <v>3.010635571061405</v>
      </c>
      <c r="S58" s="175">
        <f t="shared" si="8"/>
        <v>1.7285568968550353</v>
      </c>
      <c r="T58" s="183">
        <f t="shared" si="9"/>
        <v>4.7391924679164408</v>
      </c>
      <c r="V58" s="158">
        <f t="shared" si="10"/>
        <v>-31252.262328209123</v>
      </c>
      <c r="W58" s="153">
        <f t="shared" si="11"/>
        <v>-361105</v>
      </c>
      <c r="X58" s="153">
        <f t="shared" si="12"/>
        <v>-60451</v>
      </c>
      <c r="Y58" s="153">
        <f t="shared" si="13"/>
        <v>-25015</v>
      </c>
      <c r="Z58" s="153">
        <f t="shared" si="14"/>
        <v>-116718.26232820936</v>
      </c>
      <c r="AA58" s="153">
        <f t="shared" si="15"/>
        <v>116718.26232820936</v>
      </c>
      <c r="AB58" s="189">
        <f t="shared" si="16"/>
        <v>0.95063557106140495</v>
      </c>
      <c r="AC58" s="189">
        <f t="shared" si="17"/>
        <v>-0.30930643510577482</v>
      </c>
      <c r="AD58" s="183">
        <f t="shared" si="18"/>
        <v>0.64132913595563057</v>
      </c>
      <c r="AF58" s="160">
        <f t="shared" si="19"/>
        <v>-4.9956580668452356E-2</v>
      </c>
      <c r="AG58" s="206">
        <f t="shared" si="4"/>
        <v>0</v>
      </c>
      <c r="AH58" s="160">
        <f t="shared" si="20"/>
        <v>0.15650330037940952</v>
      </c>
      <c r="AJ58">
        <f t="shared" si="21"/>
        <v>1</v>
      </c>
      <c r="AK58">
        <f t="shared" si="22"/>
        <v>0</v>
      </c>
      <c r="AL58">
        <f t="shared" si="23"/>
        <v>0</v>
      </c>
      <c r="AM58">
        <f t="shared" si="24"/>
        <v>1</v>
      </c>
      <c r="AN58">
        <f t="shared" si="25"/>
        <v>1</v>
      </c>
      <c r="AO58" s="211">
        <f t="shared" si="26"/>
        <v>0</v>
      </c>
      <c r="AP58" s="211">
        <f t="shared" si="27"/>
        <v>1</v>
      </c>
      <c r="AQ58" s="215">
        <f t="shared" si="28"/>
        <v>0</v>
      </c>
      <c r="AR58" s="215">
        <f t="shared" si="29"/>
        <v>0</v>
      </c>
      <c r="AS58" s="215">
        <f t="shared" si="30"/>
        <v>0</v>
      </c>
      <c r="AT58" s="215">
        <f t="shared" si="31"/>
        <v>1</v>
      </c>
      <c r="AV58" s="12">
        <f>VLOOKUP(A58,'(B) MSOC Applied to 2009-10'!$A$7:$C$302,3,)</f>
        <v>175.04</v>
      </c>
      <c r="AX58" s="205">
        <f t="shared" si="32"/>
        <v>0</v>
      </c>
      <c r="AZ58" s="205">
        <f t="shared" si="33"/>
        <v>175.04</v>
      </c>
      <c r="BB58" s="205">
        <f t="shared" si="34"/>
        <v>0</v>
      </c>
      <c r="BC58" s="205">
        <f t="shared" si="35"/>
        <v>175.04</v>
      </c>
      <c r="BD58" s="205">
        <f t="shared" si="36"/>
        <v>175.04</v>
      </c>
      <c r="BF58" s="205">
        <f t="shared" si="37"/>
        <v>0</v>
      </c>
      <c r="BG58" s="205">
        <f t="shared" si="38"/>
        <v>0</v>
      </c>
      <c r="BH58" s="209">
        <f t="shared" si="39"/>
        <v>0</v>
      </c>
      <c r="BI58" s="205">
        <f t="shared" si="40"/>
        <v>175.04</v>
      </c>
    </row>
    <row r="59" spans="1:61">
      <c r="A59" t="s">
        <v>113</v>
      </c>
      <c r="B59" s="152" t="s">
        <v>114</v>
      </c>
      <c r="C59" s="153">
        <v>2363998955.0300002</v>
      </c>
      <c r="D59" s="153">
        <f>VLOOKUP(A59,'(D) 2009-10 Projection'!$H$10:$M$305,3,)</f>
        <v>6570045.8499999996</v>
      </c>
      <c r="E59" s="153">
        <v>2472639</v>
      </c>
      <c r="F59" s="153">
        <v>2179619</v>
      </c>
      <c r="G59" s="153">
        <v>0</v>
      </c>
      <c r="H59" s="153">
        <f t="shared" si="5"/>
        <v>8749664.8499999996</v>
      </c>
      <c r="I59" s="175">
        <f>'(E) State &amp; Lid Adjustment'!$B$8</f>
        <v>2.06</v>
      </c>
      <c r="J59" s="175">
        <f t="shared" si="6"/>
        <v>0.92200506068850596</v>
      </c>
      <c r="K59" s="183">
        <f t="shared" si="7"/>
        <v>2.9820050606885058</v>
      </c>
      <c r="M59" s="158">
        <f>VLOOKUP(A59,'(D) 2009-10 Projection'!$H$10:$M$305,6,)</f>
        <v>7284252.8193494901</v>
      </c>
      <c r="N59" s="187">
        <v>1343735</v>
      </c>
      <c r="O59" s="187">
        <v>1343735</v>
      </c>
      <c r="P59" s="187">
        <v>0</v>
      </c>
      <c r="Q59" s="153">
        <f t="shared" si="3"/>
        <v>8627987.8193494901</v>
      </c>
      <c r="R59" s="175">
        <f>'(E) State &amp; Lid Adjustment'!$B$18</f>
        <v>3.010635571061405</v>
      </c>
      <c r="S59" s="175">
        <f t="shared" si="8"/>
        <v>0.56841607190259835</v>
      </c>
      <c r="T59" s="183">
        <f t="shared" si="9"/>
        <v>3.5790516429640036</v>
      </c>
      <c r="V59" s="158">
        <f t="shared" si="10"/>
        <v>714206.96934949048</v>
      </c>
      <c r="W59" s="153">
        <f t="shared" si="11"/>
        <v>-1128904</v>
      </c>
      <c r="X59" s="153">
        <f t="shared" si="12"/>
        <v>-835884</v>
      </c>
      <c r="Y59" s="153">
        <f t="shared" si="13"/>
        <v>0</v>
      </c>
      <c r="Z59" s="153">
        <f t="shared" si="14"/>
        <v>-121677.03065050952</v>
      </c>
      <c r="AA59" s="153">
        <f t="shared" si="15"/>
        <v>121677.03065050952</v>
      </c>
      <c r="AB59" s="189">
        <f t="shared" si="16"/>
        <v>0.95063557106140495</v>
      </c>
      <c r="AC59" s="189">
        <f t="shared" si="17"/>
        <v>-0.35358898878590761</v>
      </c>
      <c r="AD59" s="183">
        <f t="shared" si="18"/>
        <v>0.59704658227549778</v>
      </c>
      <c r="AF59" s="160">
        <f t="shared" si="19"/>
        <v>-1.3906479017937417E-2</v>
      </c>
      <c r="AG59" s="206">
        <f t="shared" si="4"/>
        <v>0</v>
      </c>
      <c r="AH59" s="160">
        <f t="shared" si="20"/>
        <v>0.20021648861241287</v>
      </c>
      <c r="AJ59">
        <f t="shared" si="21"/>
        <v>1</v>
      </c>
      <c r="AK59">
        <f t="shared" si="22"/>
        <v>0</v>
      </c>
      <c r="AL59">
        <f t="shared" si="23"/>
        <v>0</v>
      </c>
      <c r="AM59">
        <f t="shared" si="24"/>
        <v>1</v>
      </c>
      <c r="AN59">
        <f t="shared" si="25"/>
        <v>1</v>
      </c>
      <c r="AO59" s="211">
        <f t="shared" si="26"/>
        <v>0</v>
      </c>
      <c r="AP59" s="211">
        <f t="shared" si="27"/>
        <v>1</v>
      </c>
      <c r="AQ59" s="215">
        <f t="shared" si="28"/>
        <v>0</v>
      </c>
      <c r="AR59" s="215">
        <f t="shared" si="29"/>
        <v>0</v>
      </c>
      <c r="AS59" s="215">
        <f t="shared" si="30"/>
        <v>0</v>
      </c>
      <c r="AT59" s="215">
        <f t="shared" si="31"/>
        <v>1</v>
      </c>
      <c r="AV59" s="12">
        <f>VLOOKUP(A59,'(B) MSOC Applied to 2009-10'!$A$7:$C$302,3,)</f>
        <v>1025.3</v>
      </c>
      <c r="AX59" s="205">
        <f t="shared" si="32"/>
        <v>0</v>
      </c>
      <c r="AZ59" s="205">
        <f t="shared" si="33"/>
        <v>1025.3</v>
      </c>
      <c r="BB59" s="205">
        <f t="shared" si="34"/>
        <v>0</v>
      </c>
      <c r="BC59" s="205">
        <f t="shared" si="35"/>
        <v>1025.3</v>
      </c>
      <c r="BD59" s="205">
        <f t="shared" si="36"/>
        <v>1025.3</v>
      </c>
      <c r="BF59" s="205">
        <f t="shared" si="37"/>
        <v>0</v>
      </c>
      <c r="BG59" s="205">
        <f t="shared" si="38"/>
        <v>0</v>
      </c>
      <c r="BH59" s="209">
        <f t="shared" si="39"/>
        <v>0</v>
      </c>
      <c r="BI59" s="205">
        <f t="shared" si="40"/>
        <v>1025.3</v>
      </c>
    </row>
    <row r="60" spans="1:61">
      <c r="A60" t="s">
        <v>115</v>
      </c>
      <c r="B60" s="152" t="s">
        <v>116</v>
      </c>
      <c r="C60" s="153">
        <v>384252712</v>
      </c>
      <c r="D60" s="153">
        <f>VLOOKUP(A60,'(D) 2009-10 Projection'!$H$10:$M$305,3,)</f>
        <v>2635135.83</v>
      </c>
      <c r="E60" s="153">
        <v>1024173</v>
      </c>
      <c r="F60" s="153">
        <v>387276</v>
      </c>
      <c r="G60" s="153">
        <v>20174</v>
      </c>
      <c r="H60" s="153">
        <f t="shared" si="5"/>
        <v>3042585.83</v>
      </c>
      <c r="I60" s="175">
        <f>'(E) State &amp; Lid Adjustment'!$B$8</f>
        <v>2.06</v>
      </c>
      <c r="J60" s="175">
        <f t="shared" si="6"/>
        <v>1.0078679678908811</v>
      </c>
      <c r="K60" s="183">
        <f t="shared" si="7"/>
        <v>3.0678679678908809</v>
      </c>
      <c r="M60" s="158">
        <f>VLOOKUP(A60,'(D) 2009-10 Projection'!$H$10:$M$305,6,)</f>
        <v>2849223.3292162302</v>
      </c>
      <c r="N60" s="187">
        <v>544424</v>
      </c>
      <c r="O60" s="187">
        <v>387276</v>
      </c>
      <c r="P60" s="187">
        <v>12994</v>
      </c>
      <c r="Q60" s="153">
        <f t="shared" si="3"/>
        <v>3249493.3292162302</v>
      </c>
      <c r="R60" s="175">
        <f>'(E) State &amp; Lid Adjustment'!$B$18</f>
        <v>3.010635571061405</v>
      </c>
      <c r="S60" s="175">
        <f t="shared" si="8"/>
        <v>1.0078679678908811</v>
      </c>
      <c r="T60" s="183">
        <f t="shared" si="9"/>
        <v>4.0185035389522863</v>
      </c>
      <c r="V60" s="158">
        <f t="shared" si="10"/>
        <v>214087.49921623012</v>
      </c>
      <c r="W60" s="153">
        <f t="shared" si="11"/>
        <v>-479749</v>
      </c>
      <c r="X60" s="153">
        <f t="shared" si="12"/>
        <v>0</v>
      </c>
      <c r="Y60" s="153">
        <f t="shared" si="13"/>
        <v>-7180</v>
      </c>
      <c r="Z60" s="153">
        <f t="shared" si="14"/>
        <v>206907.49921623012</v>
      </c>
      <c r="AA60" s="153">
        <f t="shared" si="15"/>
        <v>0</v>
      </c>
      <c r="AB60" s="189">
        <f t="shared" si="16"/>
        <v>0.95063557106140495</v>
      </c>
      <c r="AC60" s="189">
        <f t="shared" si="17"/>
        <v>0</v>
      </c>
      <c r="AD60" s="183">
        <f t="shared" si="18"/>
        <v>0.95063557106140539</v>
      </c>
      <c r="AF60" s="160">
        <f t="shared" si="19"/>
        <v>6.8003833179039727E-2</v>
      </c>
      <c r="AG60" s="206">
        <f t="shared" si="4"/>
        <v>6.8003833179039727E-2</v>
      </c>
      <c r="AH60" s="160">
        <f t="shared" si="20"/>
        <v>0.30986847576590948</v>
      </c>
      <c r="AJ60">
        <f t="shared" si="21"/>
        <v>0</v>
      </c>
      <c r="AK60">
        <f t="shared" si="22"/>
        <v>1</v>
      </c>
      <c r="AL60">
        <f t="shared" si="23"/>
        <v>0</v>
      </c>
      <c r="AM60">
        <f t="shared" si="24"/>
        <v>1</v>
      </c>
      <c r="AN60">
        <f t="shared" si="25"/>
        <v>1</v>
      </c>
      <c r="AO60" s="211">
        <f t="shared" si="26"/>
        <v>1</v>
      </c>
      <c r="AP60" s="211">
        <f t="shared" si="27"/>
        <v>0</v>
      </c>
      <c r="AQ60" s="215">
        <f t="shared" si="28"/>
        <v>0</v>
      </c>
      <c r="AR60" s="215">
        <f t="shared" si="29"/>
        <v>1</v>
      </c>
      <c r="AS60" s="215">
        <f t="shared" si="30"/>
        <v>0</v>
      </c>
      <c r="AT60" s="215">
        <f t="shared" si="31"/>
        <v>0</v>
      </c>
      <c r="AV60" s="12">
        <f>VLOOKUP(A60,'(B) MSOC Applied to 2009-10'!$A$7:$C$302,3,)</f>
        <v>355.65999999999997</v>
      </c>
      <c r="AX60" s="205">
        <f t="shared" si="32"/>
        <v>355.65999999999997</v>
      </c>
      <c r="AZ60" s="205">
        <f t="shared" si="33"/>
        <v>0</v>
      </c>
      <c r="BB60" s="205">
        <f t="shared" si="34"/>
        <v>0</v>
      </c>
      <c r="BC60" s="205">
        <f t="shared" si="35"/>
        <v>355.65999999999997</v>
      </c>
      <c r="BD60" s="205">
        <f t="shared" si="36"/>
        <v>355.65999999999997</v>
      </c>
      <c r="BF60" s="205">
        <f t="shared" si="37"/>
        <v>0</v>
      </c>
      <c r="BG60" s="205">
        <f t="shared" si="38"/>
        <v>355.65999999999997</v>
      </c>
      <c r="BH60" s="209">
        <f t="shared" si="39"/>
        <v>0</v>
      </c>
      <c r="BI60" s="205">
        <f t="shared" si="40"/>
        <v>0</v>
      </c>
    </row>
    <row r="61" spans="1:61">
      <c r="A61" t="s">
        <v>117</v>
      </c>
      <c r="B61" s="152" t="s">
        <v>118</v>
      </c>
      <c r="C61" s="153">
        <v>216787404</v>
      </c>
      <c r="D61" s="153">
        <f>VLOOKUP(A61,'(D) 2009-10 Projection'!$H$10:$M$305,3,)</f>
        <v>1671637.57</v>
      </c>
      <c r="E61" s="153">
        <v>748094</v>
      </c>
      <c r="F61" s="153">
        <v>315000</v>
      </c>
      <c r="G61" s="153">
        <v>29691</v>
      </c>
      <c r="H61" s="153">
        <f t="shared" si="5"/>
        <v>2016328.57</v>
      </c>
      <c r="I61" s="175">
        <f>'(E) State &amp; Lid Adjustment'!$B$8</f>
        <v>2.06</v>
      </c>
      <c r="J61" s="175">
        <f t="shared" si="6"/>
        <v>1.4530364504018876</v>
      </c>
      <c r="K61" s="183">
        <f t="shared" si="7"/>
        <v>3.5130364504018878</v>
      </c>
      <c r="M61" s="158">
        <f>VLOOKUP(A61,'(D) 2009-10 Projection'!$H$10:$M$305,6,)</f>
        <v>1704780.9934271956</v>
      </c>
      <c r="N61" s="187">
        <v>451076</v>
      </c>
      <c r="O61" s="187">
        <v>315000</v>
      </c>
      <c r="P61" s="187">
        <v>12136</v>
      </c>
      <c r="Q61" s="153">
        <f t="shared" si="3"/>
        <v>2031916.9934271956</v>
      </c>
      <c r="R61" s="175">
        <f>'(E) State &amp; Lid Adjustment'!$B$18</f>
        <v>3.010635571061405</v>
      </c>
      <c r="S61" s="175">
        <f t="shared" si="8"/>
        <v>1.4530364504018876</v>
      </c>
      <c r="T61" s="183">
        <f t="shared" si="9"/>
        <v>4.4636720214632923</v>
      </c>
      <c r="V61" s="158">
        <f t="shared" si="10"/>
        <v>33143.423427195521</v>
      </c>
      <c r="W61" s="153">
        <f t="shared" si="11"/>
        <v>-297018</v>
      </c>
      <c r="X61" s="153">
        <f t="shared" si="12"/>
        <v>0</v>
      </c>
      <c r="Y61" s="153">
        <f t="shared" si="13"/>
        <v>-17555</v>
      </c>
      <c r="Z61" s="153">
        <f t="shared" si="14"/>
        <v>15588.423427195521</v>
      </c>
      <c r="AA61" s="153">
        <f t="shared" si="15"/>
        <v>0</v>
      </c>
      <c r="AB61" s="189">
        <f t="shared" si="16"/>
        <v>0.95063557106140495</v>
      </c>
      <c r="AC61" s="189">
        <f t="shared" si="17"/>
        <v>0</v>
      </c>
      <c r="AD61" s="183">
        <f t="shared" si="18"/>
        <v>0.95063557106140451</v>
      </c>
      <c r="AF61" s="160">
        <f t="shared" si="19"/>
        <v>7.7310928680614389E-3</v>
      </c>
      <c r="AG61" s="206">
        <f t="shared" si="4"/>
        <v>7.7310928680614389E-3</v>
      </c>
      <c r="AH61" s="160">
        <f t="shared" si="20"/>
        <v>0.27060225092530787</v>
      </c>
      <c r="AJ61">
        <f t="shared" si="21"/>
        <v>0</v>
      </c>
      <c r="AK61">
        <f t="shared" si="22"/>
        <v>0</v>
      </c>
      <c r="AL61">
        <f t="shared" si="23"/>
        <v>0</v>
      </c>
      <c r="AM61">
        <f t="shared" si="24"/>
        <v>1</v>
      </c>
      <c r="AN61">
        <f t="shared" si="25"/>
        <v>1</v>
      </c>
      <c r="AO61" s="211">
        <f t="shared" si="26"/>
        <v>0</v>
      </c>
      <c r="AP61" s="211">
        <f t="shared" si="27"/>
        <v>1</v>
      </c>
      <c r="AQ61" s="215">
        <f t="shared" si="28"/>
        <v>0</v>
      </c>
      <c r="AR61" s="215">
        <f t="shared" si="29"/>
        <v>0</v>
      </c>
      <c r="AS61" s="215">
        <f t="shared" si="30"/>
        <v>0</v>
      </c>
      <c r="AT61" s="215">
        <f t="shared" si="31"/>
        <v>1</v>
      </c>
      <c r="AV61" s="12">
        <f>VLOOKUP(A61,'(B) MSOC Applied to 2009-10'!$A$7:$C$302,3,)</f>
        <v>103.87</v>
      </c>
      <c r="AX61" s="205">
        <f t="shared" si="32"/>
        <v>0</v>
      </c>
      <c r="AZ61" s="205">
        <f t="shared" si="33"/>
        <v>103.87</v>
      </c>
      <c r="BB61" s="205">
        <f t="shared" si="34"/>
        <v>0</v>
      </c>
      <c r="BC61" s="205">
        <f t="shared" si="35"/>
        <v>103.87</v>
      </c>
      <c r="BD61" s="205">
        <f t="shared" si="36"/>
        <v>103.87</v>
      </c>
      <c r="BF61" s="205">
        <f t="shared" si="37"/>
        <v>0</v>
      </c>
      <c r="BG61" s="205">
        <f t="shared" si="38"/>
        <v>0</v>
      </c>
      <c r="BH61" s="209">
        <f t="shared" si="39"/>
        <v>0</v>
      </c>
      <c r="BI61" s="205">
        <f t="shared" si="40"/>
        <v>103.87</v>
      </c>
    </row>
    <row r="62" spans="1:61">
      <c r="A62" t="s">
        <v>119</v>
      </c>
      <c r="B62" s="152" t="s">
        <v>120</v>
      </c>
      <c r="C62" s="153">
        <v>112192510</v>
      </c>
      <c r="D62" s="153">
        <f>VLOOKUP(A62,'(D) 2009-10 Projection'!$H$10:$M$305,3,)</f>
        <v>1825046.5200000003</v>
      </c>
      <c r="E62" s="153">
        <v>747427</v>
      </c>
      <c r="F62" s="153">
        <v>130000</v>
      </c>
      <c r="G62" s="153">
        <v>211776</v>
      </c>
      <c r="H62" s="153">
        <f t="shared" si="5"/>
        <v>2166822.5200000005</v>
      </c>
      <c r="I62" s="175">
        <f>'(E) State &amp; Lid Adjustment'!$B$8</f>
        <v>2.06</v>
      </c>
      <c r="J62" s="175">
        <f t="shared" si="6"/>
        <v>1.1587226277404792</v>
      </c>
      <c r="K62" s="183">
        <f t="shared" si="7"/>
        <v>3.2187226277404792</v>
      </c>
      <c r="M62" s="158">
        <f>VLOOKUP(A62,'(D) 2009-10 Projection'!$H$10:$M$305,6,)</f>
        <v>1888463.7933411421</v>
      </c>
      <c r="N62" s="187">
        <v>382947</v>
      </c>
      <c r="O62" s="187">
        <v>130000</v>
      </c>
      <c r="P62" s="187">
        <v>193625</v>
      </c>
      <c r="Q62" s="153">
        <f t="shared" si="3"/>
        <v>2212088.7933411421</v>
      </c>
      <c r="R62" s="175">
        <f>'(E) State &amp; Lid Adjustment'!$B$18</f>
        <v>3.010635571061405</v>
      </c>
      <c r="S62" s="175">
        <f t="shared" si="8"/>
        <v>1.1587226277404792</v>
      </c>
      <c r="T62" s="183">
        <f t="shared" si="9"/>
        <v>4.1693581988018842</v>
      </c>
      <c r="V62" s="158">
        <f t="shared" si="10"/>
        <v>63417.273341141874</v>
      </c>
      <c r="W62" s="153">
        <f t="shared" si="11"/>
        <v>-364480</v>
      </c>
      <c r="X62" s="153">
        <f t="shared" si="12"/>
        <v>0</v>
      </c>
      <c r="Y62" s="153">
        <f t="shared" si="13"/>
        <v>-18151</v>
      </c>
      <c r="Z62" s="153">
        <f t="shared" si="14"/>
        <v>45266.273341141641</v>
      </c>
      <c r="AA62" s="153">
        <f t="shared" si="15"/>
        <v>0</v>
      </c>
      <c r="AB62" s="189">
        <f t="shared" si="16"/>
        <v>0.95063557106140495</v>
      </c>
      <c r="AC62" s="189">
        <f t="shared" si="17"/>
        <v>0</v>
      </c>
      <c r="AD62" s="183">
        <f t="shared" si="18"/>
        <v>0.95063557106140495</v>
      </c>
      <c r="AF62" s="160">
        <f t="shared" si="19"/>
        <v>2.0890623446696333E-2</v>
      </c>
      <c r="AG62" s="206">
        <f t="shared" si="4"/>
        <v>2.0890623446696333E-2</v>
      </c>
      <c r="AH62" s="160">
        <f t="shared" si="20"/>
        <v>0.29534560165836488</v>
      </c>
      <c r="AJ62">
        <f t="shared" si="21"/>
        <v>0</v>
      </c>
      <c r="AK62">
        <f t="shared" si="22"/>
        <v>0</v>
      </c>
      <c r="AL62">
        <f t="shared" si="23"/>
        <v>0</v>
      </c>
      <c r="AM62">
        <f t="shared" si="24"/>
        <v>1</v>
      </c>
      <c r="AN62">
        <f t="shared" si="25"/>
        <v>1</v>
      </c>
      <c r="AO62" s="211">
        <f t="shared" si="26"/>
        <v>1</v>
      </c>
      <c r="AP62" s="211">
        <f t="shared" si="27"/>
        <v>0</v>
      </c>
      <c r="AQ62" s="215">
        <f t="shared" si="28"/>
        <v>0</v>
      </c>
      <c r="AR62" s="215">
        <f t="shared" si="29"/>
        <v>1</v>
      </c>
      <c r="AS62" s="215">
        <f t="shared" si="30"/>
        <v>0</v>
      </c>
      <c r="AT62" s="215">
        <f t="shared" si="31"/>
        <v>0</v>
      </c>
      <c r="AV62" s="12">
        <f>VLOOKUP(A62,'(B) MSOC Applied to 2009-10'!$A$7:$C$302,3,)</f>
        <v>216.52</v>
      </c>
      <c r="AX62" s="205">
        <f t="shared" si="32"/>
        <v>216.52</v>
      </c>
      <c r="AZ62" s="205">
        <f t="shared" si="33"/>
        <v>0</v>
      </c>
      <c r="BB62" s="205">
        <f t="shared" si="34"/>
        <v>0</v>
      </c>
      <c r="BC62" s="205">
        <f t="shared" si="35"/>
        <v>216.52</v>
      </c>
      <c r="BD62" s="205">
        <f t="shared" si="36"/>
        <v>216.52</v>
      </c>
      <c r="BF62" s="205">
        <f t="shared" si="37"/>
        <v>0</v>
      </c>
      <c r="BG62" s="205">
        <f t="shared" si="38"/>
        <v>216.52</v>
      </c>
      <c r="BH62" s="209">
        <f t="shared" si="39"/>
        <v>0</v>
      </c>
      <c r="BI62" s="205">
        <f t="shared" si="40"/>
        <v>0</v>
      </c>
    </row>
    <row r="63" spans="1:61">
      <c r="A63" t="s">
        <v>121</v>
      </c>
      <c r="B63" s="152" t="s">
        <v>122</v>
      </c>
      <c r="C63" s="153">
        <v>381691143</v>
      </c>
      <c r="D63" s="153">
        <f>VLOOKUP(A63,'(D) 2009-10 Projection'!$H$10:$M$305,3,)</f>
        <v>2661047.4900000002</v>
      </c>
      <c r="E63" s="153">
        <v>979091</v>
      </c>
      <c r="F63" s="153">
        <v>390000</v>
      </c>
      <c r="G63" s="153">
        <v>4925</v>
      </c>
      <c r="H63" s="153">
        <f t="shared" si="5"/>
        <v>3055972.49</v>
      </c>
      <c r="I63" s="175">
        <f>'(E) State &amp; Lid Adjustment'!$B$8</f>
        <v>2.06</v>
      </c>
      <c r="J63" s="175">
        <f t="shared" si="6"/>
        <v>1.0217685349853665</v>
      </c>
      <c r="K63" s="183">
        <f t="shared" si="7"/>
        <v>3.0817685349853665</v>
      </c>
      <c r="M63" s="158">
        <f>VLOOKUP(A63,'(D) 2009-10 Projection'!$H$10:$M$305,6,)</f>
        <v>2793831.3218223252</v>
      </c>
      <c r="N63" s="187">
        <v>509487</v>
      </c>
      <c r="O63" s="187">
        <v>390000</v>
      </c>
      <c r="P63" s="187">
        <v>0</v>
      </c>
      <c r="Q63" s="153">
        <f t="shared" si="3"/>
        <v>3183831.3218223252</v>
      </c>
      <c r="R63" s="175">
        <f>'(E) State &amp; Lid Adjustment'!$B$18</f>
        <v>3.010635571061405</v>
      </c>
      <c r="S63" s="175">
        <f t="shared" si="8"/>
        <v>1.0217685349853665</v>
      </c>
      <c r="T63" s="183">
        <f t="shared" si="9"/>
        <v>4.032404106046771</v>
      </c>
      <c r="V63" s="158">
        <f t="shared" si="10"/>
        <v>132783.83182232501</v>
      </c>
      <c r="W63" s="153">
        <f t="shared" si="11"/>
        <v>-469604</v>
      </c>
      <c r="X63" s="153">
        <f t="shared" si="12"/>
        <v>0</v>
      </c>
      <c r="Y63" s="153">
        <f t="shared" si="13"/>
        <v>-4925</v>
      </c>
      <c r="Z63" s="153">
        <f t="shared" si="14"/>
        <v>127858.83182232501</v>
      </c>
      <c r="AA63" s="153">
        <f t="shared" si="15"/>
        <v>0</v>
      </c>
      <c r="AB63" s="189">
        <f t="shared" si="16"/>
        <v>0.95063557106140495</v>
      </c>
      <c r="AC63" s="189">
        <f t="shared" si="17"/>
        <v>0</v>
      </c>
      <c r="AD63" s="183">
        <f t="shared" si="18"/>
        <v>0.95063557106140451</v>
      </c>
      <c r="AF63" s="160">
        <f t="shared" si="19"/>
        <v>4.1838999611650628E-2</v>
      </c>
      <c r="AG63" s="206">
        <f t="shared" si="4"/>
        <v>4.1838999611650628E-2</v>
      </c>
      <c r="AH63" s="160">
        <f t="shared" si="20"/>
        <v>0.30847078885693097</v>
      </c>
      <c r="AJ63">
        <f t="shared" si="21"/>
        <v>0</v>
      </c>
      <c r="AK63">
        <f t="shared" si="22"/>
        <v>1</v>
      </c>
      <c r="AL63">
        <f t="shared" si="23"/>
        <v>0</v>
      </c>
      <c r="AM63">
        <f t="shared" si="24"/>
        <v>1</v>
      </c>
      <c r="AN63">
        <f t="shared" si="25"/>
        <v>1</v>
      </c>
      <c r="AO63" s="211">
        <f t="shared" si="26"/>
        <v>1</v>
      </c>
      <c r="AP63" s="211">
        <f t="shared" si="27"/>
        <v>0</v>
      </c>
      <c r="AQ63" s="215">
        <f t="shared" si="28"/>
        <v>0</v>
      </c>
      <c r="AR63" s="215">
        <f t="shared" si="29"/>
        <v>1</v>
      </c>
      <c r="AS63" s="215">
        <f t="shared" si="30"/>
        <v>0</v>
      </c>
      <c r="AT63" s="215">
        <f t="shared" si="31"/>
        <v>0</v>
      </c>
      <c r="AV63" s="12">
        <f>VLOOKUP(A63,'(B) MSOC Applied to 2009-10'!$A$7:$C$302,3,)</f>
        <v>293.63</v>
      </c>
      <c r="AX63" s="205">
        <f t="shared" si="32"/>
        <v>293.63</v>
      </c>
      <c r="AZ63" s="205">
        <f t="shared" si="33"/>
        <v>0</v>
      </c>
      <c r="BB63" s="205">
        <f t="shared" si="34"/>
        <v>0</v>
      </c>
      <c r="BC63" s="205">
        <f t="shared" si="35"/>
        <v>293.63</v>
      </c>
      <c r="BD63" s="205">
        <f t="shared" si="36"/>
        <v>293.63</v>
      </c>
      <c r="BF63" s="205">
        <f t="shared" si="37"/>
        <v>0</v>
      </c>
      <c r="BG63" s="205">
        <f t="shared" si="38"/>
        <v>293.63</v>
      </c>
      <c r="BH63" s="209">
        <f t="shared" si="39"/>
        <v>0</v>
      </c>
      <c r="BI63" s="205">
        <f t="shared" si="40"/>
        <v>0</v>
      </c>
    </row>
    <row r="64" spans="1:61">
      <c r="A64" t="s">
        <v>123</v>
      </c>
      <c r="B64" s="152" t="s">
        <v>124</v>
      </c>
      <c r="C64" s="153">
        <v>103471984.5</v>
      </c>
      <c r="D64" s="153">
        <f>VLOOKUP(A64,'(D) 2009-10 Projection'!$H$10:$M$305,3,)</f>
        <v>300328.77</v>
      </c>
      <c r="E64" s="153">
        <v>349330</v>
      </c>
      <c r="F64" s="153">
        <v>180000</v>
      </c>
      <c r="G64" s="153">
        <v>0</v>
      </c>
      <c r="H64" s="153">
        <f t="shared" si="5"/>
        <v>480328.77</v>
      </c>
      <c r="I64" s="175">
        <f>'(E) State &amp; Lid Adjustment'!$B$8</f>
        <v>2.06</v>
      </c>
      <c r="J64" s="175">
        <f t="shared" si="6"/>
        <v>1.7396013120826923</v>
      </c>
      <c r="K64" s="183">
        <f t="shared" si="7"/>
        <v>3.7996013120826921</v>
      </c>
      <c r="M64" s="158">
        <f>VLOOKUP(A64,'(D) 2009-10 Projection'!$H$10:$M$305,6,)</f>
        <v>366625.15326143982</v>
      </c>
      <c r="N64" s="187">
        <v>258357</v>
      </c>
      <c r="O64" s="187">
        <v>180000</v>
      </c>
      <c r="P64" s="187">
        <v>12419</v>
      </c>
      <c r="Q64" s="153">
        <f t="shared" si="3"/>
        <v>559044.15326143987</v>
      </c>
      <c r="R64" s="175">
        <f>'(E) State &amp; Lid Adjustment'!$B$18</f>
        <v>3.010635571061405</v>
      </c>
      <c r="S64" s="175">
        <f t="shared" si="8"/>
        <v>1.7396013120826923</v>
      </c>
      <c r="T64" s="183">
        <f t="shared" si="9"/>
        <v>4.7502368831440975</v>
      </c>
      <c r="V64" s="158">
        <f t="shared" si="10"/>
        <v>66296.383261439798</v>
      </c>
      <c r="W64" s="153">
        <f t="shared" si="11"/>
        <v>-90973</v>
      </c>
      <c r="X64" s="153">
        <f t="shared" si="12"/>
        <v>0</v>
      </c>
      <c r="Y64" s="153">
        <f t="shared" si="13"/>
        <v>12419</v>
      </c>
      <c r="Z64" s="153">
        <f t="shared" si="14"/>
        <v>78715.383261439856</v>
      </c>
      <c r="AA64" s="153">
        <f t="shared" si="15"/>
        <v>0</v>
      </c>
      <c r="AB64" s="189">
        <f t="shared" si="16"/>
        <v>0.95063557106140495</v>
      </c>
      <c r="AC64" s="189">
        <f t="shared" si="17"/>
        <v>0</v>
      </c>
      <c r="AD64" s="183">
        <f t="shared" si="18"/>
        <v>0.95063557106140539</v>
      </c>
      <c r="AF64" s="160">
        <f t="shared" si="19"/>
        <v>0.16387813551422259</v>
      </c>
      <c r="AG64" s="206">
        <f t="shared" si="4"/>
        <v>0.16387813551422259</v>
      </c>
      <c r="AH64" s="160">
        <f t="shared" si="20"/>
        <v>0.25019350531288487</v>
      </c>
      <c r="AJ64">
        <f t="shared" si="21"/>
        <v>0</v>
      </c>
      <c r="AK64">
        <f t="shared" si="22"/>
        <v>1</v>
      </c>
      <c r="AL64">
        <f t="shared" si="23"/>
        <v>0</v>
      </c>
      <c r="AM64">
        <f t="shared" si="24"/>
        <v>1</v>
      </c>
      <c r="AN64">
        <f t="shared" si="25"/>
        <v>1</v>
      </c>
      <c r="AO64" s="211">
        <f t="shared" si="26"/>
        <v>1</v>
      </c>
      <c r="AP64" s="211">
        <f t="shared" si="27"/>
        <v>0</v>
      </c>
      <c r="AQ64" s="215">
        <f t="shared" si="28"/>
        <v>0</v>
      </c>
      <c r="AR64" s="215">
        <f t="shared" si="29"/>
        <v>1</v>
      </c>
      <c r="AS64" s="215">
        <f t="shared" si="30"/>
        <v>0</v>
      </c>
      <c r="AT64" s="215">
        <f t="shared" si="31"/>
        <v>0</v>
      </c>
      <c r="AV64" s="12">
        <f>VLOOKUP(A64,'(B) MSOC Applied to 2009-10'!$A$7:$C$302,3,)</f>
        <v>112.72</v>
      </c>
      <c r="AX64" s="205">
        <f t="shared" si="32"/>
        <v>112.72</v>
      </c>
      <c r="AZ64" s="205">
        <f t="shared" si="33"/>
        <v>0</v>
      </c>
      <c r="BB64" s="205">
        <f t="shared" si="34"/>
        <v>0</v>
      </c>
      <c r="BC64" s="205">
        <f t="shared" si="35"/>
        <v>112.72</v>
      </c>
      <c r="BD64" s="205">
        <f t="shared" si="36"/>
        <v>112.72</v>
      </c>
      <c r="BF64" s="205">
        <f t="shared" si="37"/>
        <v>0</v>
      </c>
      <c r="BG64" s="205">
        <f t="shared" si="38"/>
        <v>112.72</v>
      </c>
      <c r="BH64" s="209">
        <f t="shared" si="39"/>
        <v>0</v>
      </c>
      <c r="BI64" s="205">
        <f t="shared" si="40"/>
        <v>0</v>
      </c>
    </row>
    <row r="65" spans="1:61">
      <c r="A65" t="s">
        <v>125</v>
      </c>
      <c r="B65" s="152" t="s">
        <v>126</v>
      </c>
      <c r="C65" s="153">
        <v>396408253</v>
      </c>
      <c r="D65" s="153">
        <f>VLOOKUP(A65,'(D) 2009-10 Projection'!$H$10:$M$305,3,)</f>
        <v>3410686.5200000005</v>
      </c>
      <c r="E65" s="153">
        <v>1413681</v>
      </c>
      <c r="F65" s="153">
        <v>1186359</v>
      </c>
      <c r="G65" s="153">
        <v>204560</v>
      </c>
      <c r="H65" s="153">
        <f t="shared" si="5"/>
        <v>4801605.5200000005</v>
      </c>
      <c r="I65" s="175">
        <f>'(E) State &amp; Lid Adjustment'!$B$8</f>
        <v>2.06</v>
      </c>
      <c r="J65" s="175">
        <f t="shared" si="6"/>
        <v>2.9927706878494278</v>
      </c>
      <c r="K65" s="183">
        <f t="shared" si="7"/>
        <v>5.0527706878494278</v>
      </c>
      <c r="M65" s="158">
        <f>VLOOKUP(A65,'(D) 2009-10 Projection'!$H$10:$M$305,6,)</f>
        <v>3681724.8344028206</v>
      </c>
      <c r="N65" s="187">
        <v>747729</v>
      </c>
      <c r="O65" s="187">
        <v>543551</v>
      </c>
      <c r="P65" s="187">
        <v>204179</v>
      </c>
      <c r="Q65" s="153">
        <f t="shared" si="3"/>
        <v>4429454.8344028201</v>
      </c>
      <c r="R65" s="175">
        <f>'(E) State &amp; Lid Adjustment'!$B$18</f>
        <v>3.010635571061405</v>
      </c>
      <c r="S65" s="175">
        <f t="shared" si="8"/>
        <v>1.3711899181877023</v>
      </c>
      <c r="T65" s="183">
        <f t="shared" si="9"/>
        <v>4.3818254892491071</v>
      </c>
      <c r="V65" s="158">
        <f t="shared" si="10"/>
        <v>271038.31440282008</v>
      </c>
      <c r="W65" s="153">
        <f t="shared" si="11"/>
        <v>-665952</v>
      </c>
      <c r="X65" s="153">
        <f t="shared" si="12"/>
        <v>-642808</v>
      </c>
      <c r="Y65" s="153">
        <f t="shared" si="13"/>
        <v>-381</v>
      </c>
      <c r="Z65" s="153">
        <f t="shared" si="14"/>
        <v>-372150.68559718039</v>
      </c>
      <c r="AA65" s="153">
        <f t="shared" si="15"/>
        <v>372150.68559718039</v>
      </c>
      <c r="AB65" s="189">
        <f t="shared" si="16"/>
        <v>0.95063557106140495</v>
      </c>
      <c r="AC65" s="189">
        <f t="shared" si="17"/>
        <v>-1.6215807696617255</v>
      </c>
      <c r="AD65" s="183">
        <f t="shared" si="18"/>
        <v>-0.67094519860032076</v>
      </c>
      <c r="AF65" s="160">
        <f t="shared" si="19"/>
        <v>-7.7505468545275319E-2</v>
      </c>
      <c r="AG65" s="206">
        <f t="shared" si="4"/>
        <v>0</v>
      </c>
      <c r="AH65" s="160">
        <f t="shared" si="20"/>
        <v>-0.13278758131924845</v>
      </c>
      <c r="AJ65">
        <f t="shared" si="21"/>
        <v>1</v>
      </c>
      <c r="AK65">
        <f t="shared" si="22"/>
        <v>0</v>
      </c>
      <c r="AL65">
        <f t="shared" si="23"/>
        <v>1</v>
      </c>
      <c r="AM65">
        <f t="shared" si="24"/>
        <v>0</v>
      </c>
      <c r="AN65">
        <f t="shared" si="25"/>
        <v>0</v>
      </c>
      <c r="AO65" s="211">
        <f t="shared" si="26"/>
        <v>0</v>
      </c>
      <c r="AP65" s="211">
        <f t="shared" si="27"/>
        <v>1</v>
      </c>
      <c r="AQ65" s="215">
        <f t="shared" si="28"/>
        <v>0</v>
      </c>
      <c r="AR65" s="215">
        <f t="shared" si="29"/>
        <v>0</v>
      </c>
      <c r="AS65" s="215">
        <f t="shared" si="30"/>
        <v>1</v>
      </c>
      <c r="AT65" s="215">
        <f t="shared" si="31"/>
        <v>0</v>
      </c>
      <c r="AV65" s="12">
        <f>VLOOKUP(A65,'(B) MSOC Applied to 2009-10'!$A$7:$C$302,3,)</f>
        <v>455.57</v>
      </c>
      <c r="AX65" s="205">
        <f t="shared" si="32"/>
        <v>0</v>
      </c>
      <c r="AZ65" s="205">
        <f t="shared" si="33"/>
        <v>455.57</v>
      </c>
      <c r="BB65" s="205">
        <f t="shared" si="34"/>
        <v>455.57</v>
      </c>
      <c r="BC65" s="205">
        <f t="shared" si="35"/>
        <v>0</v>
      </c>
      <c r="BD65" s="205">
        <f t="shared" si="36"/>
        <v>0</v>
      </c>
      <c r="BF65" s="205">
        <f t="shared" si="37"/>
        <v>0</v>
      </c>
      <c r="BG65" s="205">
        <f t="shared" si="38"/>
        <v>0</v>
      </c>
      <c r="BH65" s="209">
        <f t="shared" si="39"/>
        <v>455.57</v>
      </c>
      <c r="BI65" s="205">
        <f t="shared" si="40"/>
        <v>0</v>
      </c>
    </row>
    <row r="66" spans="1:61">
      <c r="A66" t="s">
        <v>127</v>
      </c>
      <c r="B66" s="152" t="s">
        <v>128</v>
      </c>
      <c r="C66" s="153">
        <v>236759810</v>
      </c>
      <c r="D66" s="153">
        <f>VLOOKUP(A66,'(D) 2009-10 Projection'!$H$10:$M$305,3,)</f>
        <v>3758172.2399999998</v>
      </c>
      <c r="E66" s="153">
        <v>1741718</v>
      </c>
      <c r="F66" s="153">
        <v>945000</v>
      </c>
      <c r="G66" s="153">
        <v>457015</v>
      </c>
      <c r="H66" s="153">
        <f t="shared" si="5"/>
        <v>5160187.24</v>
      </c>
      <c r="I66" s="175">
        <f>'(E) State &amp; Lid Adjustment'!$B$8</f>
        <v>2.06</v>
      </c>
      <c r="J66" s="175">
        <f t="shared" si="6"/>
        <v>3.9913868827652808</v>
      </c>
      <c r="K66" s="183">
        <f t="shared" si="7"/>
        <v>6.0513868827652804</v>
      </c>
      <c r="M66" s="158">
        <f>VLOOKUP(A66,'(D) 2009-10 Projection'!$H$10:$M$305,6,)</f>
        <v>4099879.6191285644</v>
      </c>
      <c r="N66" s="187">
        <v>1051435</v>
      </c>
      <c r="O66" s="187">
        <v>567702</v>
      </c>
      <c r="P66" s="187">
        <v>483733</v>
      </c>
      <c r="Q66" s="153">
        <f t="shared" si="3"/>
        <v>5151314.6191285644</v>
      </c>
      <c r="R66" s="175">
        <f>'(E) State &amp; Lid Adjustment'!$B$18</f>
        <v>3.010635571061405</v>
      </c>
      <c r="S66" s="175">
        <f t="shared" si="8"/>
        <v>2.3977971599149366</v>
      </c>
      <c r="T66" s="183">
        <f t="shared" si="9"/>
        <v>5.408432730976342</v>
      </c>
      <c r="V66" s="158">
        <f t="shared" si="10"/>
        <v>341707.37912856461</v>
      </c>
      <c r="W66" s="153">
        <f t="shared" si="11"/>
        <v>-690283</v>
      </c>
      <c r="X66" s="153">
        <f t="shared" si="12"/>
        <v>-377298</v>
      </c>
      <c r="Y66" s="153">
        <f t="shared" si="13"/>
        <v>26718</v>
      </c>
      <c r="Z66" s="153">
        <f t="shared" si="14"/>
        <v>-8872.6208714358509</v>
      </c>
      <c r="AA66" s="153">
        <f t="shared" si="15"/>
        <v>8872.6208714358509</v>
      </c>
      <c r="AB66" s="189">
        <f t="shared" si="16"/>
        <v>0.95063557106140495</v>
      </c>
      <c r="AC66" s="189">
        <f t="shared" si="17"/>
        <v>-1.5935897228503442</v>
      </c>
      <c r="AD66" s="183">
        <f t="shared" si="18"/>
        <v>-0.64295415178893833</v>
      </c>
      <c r="AF66" s="160">
        <f t="shared" si="19"/>
        <v>-1.7194377759509074E-3</v>
      </c>
      <c r="AG66" s="206">
        <f t="shared" si="4"/>
        <v>0</v>
      </c>
      <c r="AH66" s="160">
        <f t="shared" si="20"/>
        <v>-0.10624905732272895</v>
      </c>
      <c r="AJ66">
        <f t="shared" si="21"/>
        <v>1</v>
      </c>
      <c r="AK66">
        <f t="shared" si="22"/>
        <v>0</v>
      </c>
      <c r="AL66">
        <f t="shared" si="23"/>
        <v>1</v>
      </c>
      <c r="AM66">
        <f t="shared" si="24"/>
        <v>0</v>
      </c>
      <c r="AN66">
        <f t="shared" si="25"/>
        <v>0</v>
      </c>
      <c r="AO66" s="211">
        <f t="shared" si="26"/>
        <v>0</v>
      </c>
      <c r="AP66" s="211">
        <f t="shared" si="27"/>
        <v>1</v>
      </c>
      <c r="AQ66" s="215">
        <f t="shared" si="28"/>
        <v>0</v>
      </c>
      <c r="AR66" s="215">
        <f t="shared" si="29"/>
        <v>0</v>
      </c>
      <c r="AS66" s="215">
        <f t="shared" si="30"/>
        <v>1</v>
      </c>
      <c r="AT66" s="215">
        <f t="shared" si="31"/>
        <v>0</v>
      </c>
      <c r="AV66" s="12">
        <f>VLOOKUP(A66,'(B) MSOC Applied to 2009-10'!$A$7:$C$302,3,)</f>
        <v>567.73</v>
      </c>
      <c r="AX66" s="205">
        <f t="shared" si="32"/>
        <v>0</v>
      </c>
      <c r="AZ66" s="205">
        <f t="shared" si="33"/>
        <v>567.73</v>
      </c>
      <c r="BB66" s="205">
        <f t="shared" si="34"/>
        <v>567.73</v>
      </c>
      <c r="BC66" s="205">
        <f t="shared" si="35"/>
        <v>0</v>
      </c>
      <c r="BD66" s="205">
        <f t="shared" si="36"/>
        <v>0</v>
      </c>
      <c r="BF66" s="205">
        <f t="shared" si="37"/>
        <v>0</v>
      </c>
      <c r="BG66" s="205">
        <f t="shared" si="38"/>
        <v>0</v>
      </c>
      <c r="BH66" s="209">
        <f t="shared" si="39"/>
        <v>567.73</v>
      </c>
      <c r="BI66" s="205">
        <f t="shared" si="40"/>
        <v>0</v>
      </c>
    </row>
    <row r="67" spans="1:61">
      <c r="A67" t="s">
        <v>129</v>
      </c>
      <c r="B67" s="152" t="s">
        <v>130</v>
      </c>
      <c r="C67" s="153">
        <v>535558113</v>
      </c>
      <c r="D67" s="153">
        <f>VLOOKUP(A67,'(D) 2009-10 Projection'!$H$10:$M$305,3,)</f>
        <v>3841030.4500000007</v>
      </c>
      <c r="E67" s="153">
        <v>1392113</v>
      </c>
      <c r="F67" s="153">
        <v>1097596</v>
      </c>
      <c r="G67" s="153">
        <v>17669</v>
      </c>
      <c r="H67" s="153">
        <f t="shared" si="5"/>
        <v>4956295.4500000011</v>
      </c>
      <c r="I67" s="175">
        <f>'(E) State &amp; Lid Adjustment'!$B$8</f>
        <v>2.06</v>
      </c>
      <c r="J67" s="175">
        <f t="shared" si="6"/>
        <v>2.0494433253035229</v>
      </c>
      <c r="K67" s="183">
        <f t="shared" si="7"/>
        <v>4.1094433253035234</v>
      </c>
      <c r="M67" s="158">
        <f>VLOOKUP(A67,'(D) 2009-10 Projection'!$H$10:$M$305,6,)</f>
        <v>4064682.3752543358</v>
      </c>
      <c r="N67" s="187">
        <v>729467</v>
      </c>
      <c r="O67" s="187">
        <v>729467</v>
      </c>
      <c r="P67" s="187">
        <v>0</v>
      </c>
      <c r="Q67" s="153">
        <f t="shared" si="3"/>
        <v>4794149.3752543358</v>
      </c>
      <c r="R67" s="175">
        <f>'(E) State &amp; Lid Adjustment'!$B$18</f>
        <v>3.010635571061405</v>
      </c>
      <c r="S67" s="175">
        <f t="shared" si="8"/>
        <v>1.3620688069008864</v>
      </c>
      <c r="T67" s="183">
        <f t="shared" si="9"/>
        <v>4.3727043779622914</v>
      </c>
      <c r="V67" s="158">
        <f t="shared" si="10"/>
        <v>223651.92525433516</v>
      </c>
      <c r="W67" s="153">
        <f t="shared" si="11"/>
        <v>-662646</v>
      </c>
      <c r="X67" s="153">
        <f t="shared" si="12"/>
        <v>-368129</v>
      </c>
      <c r="Y67" s="153">
        <f t="shared" si="13"/>
        <v>-17669</v>
      </c>
      <c r="Z67" s="153">
        <f t="shared" si="14"/>
        <v>-162146.0747456653</v>
      </c>
      <c r="AA67" s="153">
        <f t="shared" si="15"/>
        <v>162146.0747456653</v>
      </c>
      <c r="AB67" s="189">
        <f t="shared" si="16"/>
        <v>0.95063557106140495</v>
      </c>
      <c r="AC67" s="189">
        <f t="shared" si="17"/>
        <v>-0.68737451840263653</v>
      </c>
      <c r="AD67" s="183">
        <f t="shared" si="18"/>
        <v>0.26326105265876798</v>
      </c>
      <c r="AF67" s="160">
        <f t="shared" si="19"/>
        <v>-3.2715175352523683E-2</v>
      </c>
      <c r="AG67" s="206">
        <f t="shared" si="4"/>
        <v>0</v>
      </c>
      <c r="AH67" s="160">
        <f t="shared" si="20"/>
        <v>6.4062460975617311E-2</v>
      </c>
      <c r="AJ67">
        <f t="shared" si="21"/>
        <v>1</v>
      </c>
      <c r="AK67">
        <f t="shared" si="22"/>
        <v>0</v>
      </c>
      <c r="AL67">
        <f t="shared" si="23"/>
        <v>0</v>
      </c>
      <c r="AM67">
        <f t="shared" si="24"/>
        <v>1</v>
      </c>
      <c r="AN67">
        <f t="shared" si="25"/>
        <v>1</v>
      </c>
      <c r="AO67" s="211">
        <f t="shared" si="26"/>
        <v>0</v>
      </c>
      <c r="AP67" s="211">
        <f t="shared" si="27"/>
        <v>1</v>
      </c>
      <c r="AQ67" s="215">
        <f t="shared" si="28"/>
        <v>0</v>
      </c>
      <c r="AR67" s="215">
        <f t="shared" si="29"/>
        <v>0</v>
      </c>
      <c r="AS67" s="215">
        <f t="shared" si="30"/>
        <v>0</v>
      </c>
      <c r="AT67" s="215">
        <f t="shared" si="31"/>
        <v>1</v>
      </c>
      <c r="AV67" s="12">
        <f>VLOOKUP(A67,'(B) MSOC Applied to 2009-10'!$A$7:$C$302,3,)</f>
        <v>479.53</v>
      </c>
      <c r="AX67" s="205">
        <f t="shared" si="32"/>
        <v>0</v>
      </c>
      <c r="AZ67" s="205">
        <f t="shared" si="33"/>
        <v>479.53</v>
      </c>
      <c r="BB67" s="205">
        <f t="shared" si="34"/>
        <v>0</v>
      </c>
      <c r="BC67" s="205">
        <f t="shared" si="35"/>
        <v>479.53</v>
      </c>
      <c r="BD67" s="205">
        <f t="shared" si="36"/>
        <v>479.53</v>
      </c>
      <c r="BF67" s="205">
        <f t="shared" si="37"/>
        <v>0</v>
      </c>
      <c r="BG67" s="205">
        <f t="shared" si="38"/>
        <v>0</v>
      </c>
      <c r="BH67" s="209">
        <f t="shared" si="39"/>
        <v>0</v>
      </c>
      <c r="BI67" s="205">
        <f t="shared" si="40"/>
        <v>479.53</v>
      </c>
    </row>
    <row r="68" spans="1:61">
      <c r="A68" t="s">
        <v>131</v>
      </c>
      <c r="B68" s="152" t="s">
        <v>132</v>
      </c>
      <c r="C68" s="153">
        <v>880462168</v>
      </c>
      <c r="D68" s="153">
        <f>VLOOKUP(A68,'(D) 2009-10 Projection'!$H$10:$M$305,3,)</f>
        <v>14861459.959999999</v>
      </c>
      <c r="E68" s="153">
        <v>6137019</v>
      </c>
      <c r="F68" s="153">
        <v>1905500</v>
      </c>
      <c r="G68" s="153">
        <v>1952928</v>
      </c>
      <c r="H68" s="153">
        <f t="shared" si="5"/>
        <v>18719887.960000001</v>
      </c>
      <c r="I68" s="175">
        <f>'(E) State &amp; Lid Adjustment'!$B$8</f>
        <v>2.06</v>
      </c>
      <c r="J68" s="175">
        <f t="shared" si="6"/>
        <v>2.1642042886730821</v>
      </c>
      <c r="K68" s="183">
        <f t="shared" si="7"/>
        <v>4.2242042886730822</v>
      </c>
      <c r="M68" s="158">
        <f>VLOOKUP(A68,'(D) 2009-10 Projection'!$H$10:$M$305,6,)</f>
        <v>16279374.336527446</v>
      </c>
      <c r="N68" s="187">
        <v>3275810</v>
      </c>
      <c r="O68" s="187">
        <v>1206970</v>
      </c>
      <c r="P68" s="187">
        <v>2068840</v>
      </c>
      <c r="Q68" s="153">
        <f t="shared" si="3"/>
        <v>19555184.336527444</v>
      </c>
      <c r="R68" s="175">
        <f>'(E) State &amp; Lid Adjustment'!$B$18</f>
        <v>3.010635571061405</v>
      </c>
      <c r="S68" s="175">
        <f t="shared" si="8"/>
        <v>1.3708368671213593</v>
      </c>
      <c r="T68" s="183">
        <f t="shared" si="9"/>
        <v>4.3814724381827643</v>
      </c>
      <c r="V68" s="158">
        <f t="shared" si="10"/>
        <v>1417914.3765274473</v>
      </c>
      <c r="W68" s="153">
        <f t="shared" si="11"/>
        <v>-2861209</v>
      </c>
      <c r="X68" s="153">
        <f t="shared" si="12"/>
        <v>-698530</v>
      </c>
      <c r="Y68" s="153">
        <f t="shared" si="13"/>
        <v>115912</v>
      </c>
      <c r="Z68" s="153">
        <f t="shared" si="14"/>
        <v>835296.37652744353</v>
      </c>
      <c r="AA68" s="153">
        <f t="shared" si="15"/>
        <v>0</v>
      </c>
      <c r="AB68" s="189">
        <f t="shared" si="16"/>
        <v>0.95063557106140495</v>
      </c>
      <c r="AC68" s="189">
        <f t="shared" si="17"/>
        <v>-0.7933674215517228</v>
      </c>
      <c r="AD68" s="183">
        <f t="shared" si="18"/>
        <v>0.15726814950968215</v>
      </c>
      <c r="AF68" s="160">
        <f t="shared" si="19"/>
        <v>4.4620799991553127E-2</v>
      </c>
      <c r="AG68" s="206">
        <f t="shared" si="4"/>
        <v>4.4620799991553127E-2</v>
      </c>
      <c r="AH68" s="160">
        <f t="shared" si="20"/>
        <v>3.7230242375205683E-2</v>
      </c>
      <c r="AJ68">
        <f t="shared" si="21"/>
        <v>0</v>
      </c>
      <c r="AK68">
        <f t="shared" si="22"/>
        <v>1</v>
      </c>
      <c r="AL68">
        <f t="shared" si="23"/>
        <v>0</v>
      </c>
      <c r="AM68">
        <f t="shared" si="24"/>
        <v>1</v>
      </c>
      <c r="AN68">
        <f t="shared" si="25"/>
        <v>0</v>
      </c>
      <c r="AO68" s="211">
        <f t="shared" si="26"/>
        <v>1</v>
      </c>
      <c r="AP68" s="211">
        <f t="shared" si="27"/>
        <v>0</v>
      </c>
      <c r="AQ68" s="215">
        <f t="shared" si="28"/>
        <v>0</v>
      </c>
      <c r="AR68" s="215">
        <f t="shared" si="29"/>
        <v>1</v>
      </c>
      <c r="AS68" s="215">
        <f t="shared" si="30"/>
        <v>0</v>
      </c>
      <c r="AT68" s="215">
        <f t="shared" si="31"/>
        <v>0</v>
      </c>
      <c r="AV68" s="12">
        <f>VLOOKUP(A68,'(B) MSOC Applied to 2009-10'!$A$7:$C$302,3,)</f>
        <v>2441.8599999999997</v>
      </c>
      <c r="AX68" s="205">
        <f t="shared" si="32"/>
        <v>2441.8599999999997</v>
      </c>
      <c r="AZ68" s="205">
        <f t="shared" si="33"/>
        <v>0</v>
      </c>
      <c r="BB68" s="205">
        <f t="shared" si="34"/>
        <v>0</v>
      </c>
      <c r="BC68" s="205">
        <f t="shared" si="35"/>
        <v>2441.8599999999997</v>
      </c>
      <c r="BD68" s="205">
        <f t="shared" si="36"/>
        <v>0</v>
      </c>
      <c r="BF68" s="205">
        <f t="shared" si="37"/>
        <v>0</v>
      </c>
      <c r="BG68" s="205">
        <f t="shared" si="38"/>
        <v>2441.8599999999997</v>
      </c>
      <c r="BH68" s="209">
        <f t="shared" si="39"/>
        <v>0</v>
      </c>
      <c r="BI68" s="205">
        <f t="shared" si="40"/>
        <v>0</v>
      </c>
    </row>
    <row r="69" spans="1:61">
      <c r="A69" t="s">
        <v>133</v>
      </c>
      <c r="B69" s="152" t="s">
        <v>134</v>
      </c>
      <c r="C69" s="153">
        <v>1857544896</v>
      </c>
      <c r="D69" s="153">
        <f>VLOOKUP(A69,'(D) 2009-10 Projection'!$H$10:$M$305,3,)</f>
        <v>8219549.9699999988</v>
      </c>
      <c r="E69" s="153">
        <v>4843348</v>
      </c>
      <c r="F69" s="153">
        <v>4843348</v>
      </c>
      <c r="G69" s="153">
        <v>0</v>
      </c>
      <c r="H69" s="153">
        <f t="shared" si="5"/>
        <v>13062897.969999999</v>
      </c>
      <c r="I69" s="175">
        <f>'(E) State &amp; Lid Adjustment'!$B$8</f>
        <v>2.06</v>
      </c>
      <c r="J69" s="175">
        <f t="shared" si="6"/>
        <v>2.6073921607114685</v>
      </c>
      <c r="K69" s="183">
        <f t="shared" si="7"/>
        <v>4.6673921607114686</v>
      </c>
      <c r="M69" s="158">
        <f>VLOOKUP(A69,'(D) 2009-10 Projection'!$H$10:$M$305,6,)</f>
        <v>9360664.3599358667</v>
      </c>
      <c r="N69" s="187">
        <v>3096947</v>
      </c>
      <c r="O69" s="187">
        <v>3096947</v>
      </c>
      <c r="P69" s="187">
        <v>0</v>
      </c>
      <c r="Q69" s="153">
        <f t="shared" si="3"/>
        <v>12457611.359935867</v>
      </c>
      <c r="R69" s="175">
        <f>'(E) State &amp; Lid Adjustment'!$B$18</f>
        <v>3.010635571061405</v>
      </c>
      <c r="S69" s="175">
        <f t="shared" si="8"/>
        <v>1.6672259209825311</v>
      </c>
      <c r="T69" s="183">
        <f t="shared" si="9"/>
        <v>4.6778614920439363</v>
      </c>
      <c r="V69" s="158">
        <f t="shared" si="10"/>
        <v>1141114.3899358679</v>
      </c>
      <c r="W69" s="153">
        <f t="shared" si="11"/>
        <v>-1746401</v>
      </c>
      <c r="X69" s="153">
        <f t="shared" si="12"/>
        <v>-1746401</v>
      </c>
      <c r="Y69" s="153">
        <f t="shared" si="13"/>
        <v>0</v>
      </c>
      <c r="Z69" s="153">
        <f t="shared" si="14"/>
        <v>-605286.61006413214</v>
      </c>
      <c r="AA69" s="153">
        <f t="shared" si="15"/>
        <v>605286.61006413214</v>
      </c>
      <c r="AB69" s="189">
        <f t="shared" si="16"/>
        <v>0.95063557106140495</v>
      </c>
      <c r="AC69" s="189">
        <f t="shared" si="17"/>
        <v>-0.94016623972893743</v>
      </c>
      <c r="AD69" s="183">
        <f t="shared" si="18"/>
        <v>1.0469331332467746E-2</v>
      </c>
      <c r="AF69" s="160">
        <f t="shared" si="19"/>
        <v>-4.6336319203764874E-2</v>
      </c>
      <c r="AG69" s="206">
        <f t="shared" si="4"/>
        <v>0</v>
      </c>
      <c r="AH69" s="160">
        <f t="shared" si="20"/>
        <v>2.2430794267931978E-3</v>
      </c>
      <c r="AJ69">
        <f t="shared" si="21"/>
        <v>1</v>
      </c>
      <c r="AK69">
        <f t="shared" si="22"/>
        <v>0</v>
      </c>
      <c r="AL69">
        <f t="shared" si="23"/>
        <v>0</v>
      </c>
      <c r="AM69">
        <f t="shared" si="24"/>
        <v>1</v>
      </c>
      <c r="AN69">
        <f t="shared" si="25"/>
        <v>0</v>
      </c>
      <c r="AO69" s="211">
        <f t="shared" si="26"/>
        <v>0</v>
      </c>
      <c r="AP69" s="211">
        <f t="shared" si="27"/>
        <v>1</v>
      </c>
      <c r="AQ69" s="215">
        <f t="shared" si="28"/>
        <v>0</v>
      </c>
      <c r="AR69" s="215">
        <f t="shared" si="29"/>
        <v>0</v>
      </c>
      <c r="AS69" s="215">
        <f t="shared" si="30"/>
        <v>0</v>
      </c>
      <c r="AT69" s="215">
        <f t="shared" si="31"/>
        <v>1</v>
      </c>
      <c r="AV69" s="12">
        <f>VLOOKUP(A69,'(B) MSOC Applied to 2009-10'!$A$7:$C$302,3,)</f>
        <v>1837.6100000000001</v>
      </c>
      <c r="AX69" s="205">
        <f t="shared" si="32"/>
        <v>0</v>
      </c>
      <c r="AZ69" s="205">
        <f t="shared" si="33"/>
        <v>1837.6100000000001</v>
      </c>
      <c r="BB69" s="205">
        <f t="shared" si="34"/>
        <v>0</v>
      </c>
      <c r="BC69" s="205">
        <f t="shared" si="35"/>
        <v>1837.6100000000001</v>
      </c>
      <c r="BD69" s="205">
        <f t="shared" si="36"/>
        <v>0</v>
      </c>
      <c r="BF69" s="205">
        <f t="shared" si="37"/>
        <v>0</v>
      </c>
      <c r="BG69" s="205">
        <f t="shared" si="38"/>
        <v>0</v>
      </c>
      <c r="BH69" s="209">
        <f t="shared" si="39"/>
        <v>0</v>
      </c>
      <c r="BI69" s="205">
        <f t="shared" si="40"/>
        <v>1837.6100000000001</v>
      </c>
    </row>
    <row r="70" spans="1:61">
      <c r="A70" t="s">
        <v>135</v>
      </c>
      <c r="B70" s="152" t="s">
        <v>136</v>
      </c>
      <c r="C70" s="153">
        <v>71348086</v>
      </c>
      <c r="D70" s="153">
        <f>VLOOKUP(A70,'(D) 2009-10 Projection'!$H$10:$M$305,3,)</f>
        <v>444059.17</v>
      </c>
      <c r="E70" s="153">
        <v>357513</v>
      </c>
      <c r="F70" s="153">
        <v>222176</v>
      </c>
      <c r="G70" s="153">
        <v>42376</v>
      </c>
      <c r="H70" s="153">
        <f t="shared" si="5"/>
        <v>708611.16999999993</v>
      </c>
      <c r="I70" s="175">
        <f>'(E) State &amp; Lid Adjustment'!$B$8</f>
        <v>2.06</v>
      </c>
      <c r="J70" s="175">
        <f t="shared" si="6"/>
        <v>3.1139728121087931</v>
      </c>
      <c r="K70" s="183">
        <f t="shared" si="7"/>
        <v>5.1739728121087936</v>
      </c>
      <c r="M70" s="158">
        <f>VLOOKUP(A70,'(D) 2009-10 Projection'!$H$10:$M$305,6,)</f>
        <v>414386.75010517967</v>
      </c>
      <c r="N70" s="187">
        <v>214131</v>
      </c>
      <c r="O70" s="187">
        <v>185451</v>
      </c>
      <c r="P70" s="187">
        <v>28680</v>
      </c>
      <c r="Q70" s="153">
        <f t="shared" si="3"/>
        <v>628517.75010517961</v>
      </c>
      <c r="R70" s="175">
        <f>'(E) State &amp; Lid Adjustment'!$B$18</f>
        <v>3.010635571061405</v>
      </c>
      <c r="S70" s="175">
        <f t="shared" si="8"/>
        <v>2.5992428164085579</v>
      </c>
      <c r="T70" s="183">
        <f t="shared" si="9"/>
        <v>5.6098783874699629</v>
      </c>
      <c r="V70" s="158">
        <f t="shared" si="10"/>
        <v>-29672.419894820312</v>
      </c>
      <c r="W70" s="153">
        <f t="shared" si="11"/>
        <v>-143382</v>
      </c>
      <c r="X70" s="153">
        <f t="shared" si="12"/>
        <v>-36725</v>
      </c>
      <c r="Y70" s="153">
        <f t="shared" si="13"/>
        <v>-13696</v>
      </c>
      <c r="Z70" s="153">
        <f t="shared" si="14"/>
        <v>-80093.419894820312</v>
      </c>
      <c r="AA70" s="153">
        <f t="shared" si="15"/>
        <v>80093.419894820312</v>
      </c>
      <c r="AB70" s="189">
        <f t="shared" si="16"/>
        <v>0.95063557106140495</v>
      </c>
      <c r="AC70" s="189">
        <f t="shared" si="17"/>
        <v>-0.51472999570023514</v>
      </c>
      <c r="AD70" s="183">
        <f t="shared" si="18"/>
        <v>0.43590557536116936</v>
      </c>
      <c r="AF70" s="160">
        <f t="shared" si="19"/>
        <v>-0.11302872899226288</v>
      </c>
      <c r="AG70" s="206">
        <f t="shared" si="4"/>
        <v>0</v>
      </c>
      <c r="AH70" s="160">
        <f t="shared" si="20"/>
        <v>8.424968417711963E-2</v>
      </c>
      <c r="AJ70">
        <f t="shared" si="21"/>
        <v>1</v>
      </c>
      <c r="AK70">
        <f t="shared" si="22"/>
        <v>0</v>
      </c>
      <c r="AL70">
        <f t="shared" si="23"/>
        <v>0</v>
      </c>
      <c r="AM70">
        <f t="shared" si="24"/>
        <v>1</v>
      </c>
      <c r="AN70">
        <f t="shared" si="25"/>
        <v>1</v>
      </c>
      <c r="AO70" s="211">
        <f t="shared" si="26"/>
        <v>0</v>
      </c>
      <c r="AP70" s="211">
        <f t="shared" si="27"/>
        <v>1</v>
      </c>
      <c r="AQ70" s="215">
        <f t="shared" si="28"/>
        <v>0</v>
      </c>
      <c r="AR70" s="215">
        <f t="shared" si="29"/>
        <v>0</v>
      </c>
      <c r="AS70" s="215">
        <f t="shared" si="30"/>
        <v>0</v>
      </c>
      <c r="AT70" s="215">
        <f t="shared" si="31"/>
        <v>1</v>
      </c>
      <c r="AV70" s="12">
        <f>VLOOKUP(A70,'(B) MSOC Applied to 2009-10'!$A$7:$C$302,3,)</f>
        <v>64.05</v>
      </c>
      <c r="AX70" s="205">
        <f t="shared" si="32"/>
        <v>0</v>
      </c>
      <c r="AZ70" s="205">
        <f t="shared" si="33"/>
        <v>64.05</v>
      </c>
      <c r="BB70" s="205">
        <f t="shared" si="34"/>
        <v>0</v>
      </c>
      <c r="BC70" s="205">
        <f t="shared" si="35"/>
        <v>64.05</v>
      </c>
      <c r="BD70" s="205">
        <f t="shared" si="36"/>
        <v>64.05</v>
      </c>
      <c r="BF70" s="205">
        <f t="shared" si="37"/>
        <v>0</v>
      </c>
      <c r="BG70" s="205">
        <f t="shared" si="38"/>
        <v>0</v>
      </c>
      <c r="BH70" s="209">
        <f t="shared" si="39"/>
        <v>0</v>
      </c>
      <c r="BI70" s="205">
        <f t="shared" si="40"/>
        <v>64.05</v>
      </c>
    </row>
    <row r="71" spans="1:61">
      <c r="A71" t="s">
        <v>137</v>
      </c>
      <c r="B71" s="152" t="s">
        <v>138</v>
      </c>
      <c r="C71" s="153">
        <v>2653285847</v>
      </c>
      <c r="D71" s="153">
        <f>VLOOKUP(A71,'(D) 2009-10 Projection'!$H$10:$M$305,3,)</f>
        <v>27002851.570000004</v>
      </c>
      <c r="E71" s="153">
        <v>10592619</v>
      </c>
      <c r="F71" s="153">
        <v>8658245</v>
      </c>
      <c r="G71" s="153">
        <v>1934374</v>
      </c>
      <c r="H71" s="153">
        <f t="shared" si="5"/>
        <v>37595470.570000008</v>
      </c>
      <c r="I71" s="175">
        <f>'(E) State &amp; Lid Adjustment'!$B$8</f>
        <v>2.06</v>
      </c>
      <c r="J71" s="175">
        <f t="shared" si="6"/>
        <v>3.2632160646353459</v>
      </c>
      <c r="K71" s="183">
        <f t="shared" si="7"/>
        <v>5.3232160646353464</v>
      </c>
      <c r="M71" s="158">
        <f>VLOOKUP(A71,'(D) 2009-10 Projection'!$H$10:$M$305,6,)</f>
        <v>30076252.407001622</v>
      </c>
      <c r="N71" s="187">
        <v>5762751</v>
      </c>
      <c r="O71" s="187">
        <v>3637538</v>
      </c>
      <c r="P71" s="187">
        <v>2125213</v>
      </c>
      <c r="Q71" s="153">
        <f t="shared" si="3"/>
        <v>35839003.407001622</v>
      </c>
      <c r="R71" s="175">
        <f>'(E) State &amp; Lid Adjustment'!$B$18</f>
        <v>3.010635571061405</v>
      </c>
      <c r="S71" s="175">
        <f t="shared" si="8"/>
        <v>1.3709559428407867</v>
      </c>
      <c r="T71" s="183">
        <f t="shared" si="9"/>
        <v>4.3815915139021921</v>
      </c>
      <c r="V71" s="158">
        <f t="shared" si="10"/>
        <v>3073400.837001618</v>
      </c>
      <c r="W71" s="153">
        <f t="shared" si="11"/>
        <v>-4829868</v>
      </c>
      <c r="X71" s="153">
        <f t="shared" si="12"/>
        <v>-5020707</v>
      </c>
      <c r="Y71" s="153">
        <f t="shared" si="13"/>
        <v>190839</v>
      </c>
      <c r="Z71" s="153">
        <f t="shared" si="14"/>
        <v>-1756467.1629983857</v>
      </c>
      <c r="AA71" s="153">
        <f t="shared" si="15"/>
        <v>1756467.1629983857</v>
      </c>
      <c r="AB71" s="189">
        <f t="shared" si="16"/>
        <v>0.95063557106140495</v>
      </c>
      <c r="AC71" s="189">
        <f t="shared" si="17"/>
        <v>-1.8922601217945592</v>
      </c>
      <c r="AD71" s="183">
        <f t="shared" si="18"/>
        <v>-0.94162455073315421</v>
      </c>
      <c r="AF71" s="160">
        <f t="shared" si="19"/>
        <v>-4.6720180286823988E-2</v>
      </c>
      <c r="AG71" s="206">
        <f t="shared" si="4"/>
        <v>0</v>
      </c>
      <c r="AH71" s="160">
        <f t="shared" si="20"/>
        <v>-0.1768901617555623</v>
      </c>
      <c r="AJ71">
        <f t="shared" si="21"/>
        <v>1</v>
      </c>
      <c r="AK71">
        <f t="shared" si="22"/>
        <v>0</v>
      </c>
      <c r="AL71">
        <f t="shared" si="23"/>
        <v>1</v>
      </c>
      <c r="AM71">
        <f t="shared" si="24"/>
        <v>0</v>
      </c>
      <c r="AN71">
        <f t="shared" si="25"/>
        <v>0</v>
      </c>
      <c r="AO71" s="211">
        <f t="shared" si="26"/>
        <v>0</v>
      </c>
      <c r="AP71" s="211">
        <f t="shared" si="27"/>
        <v>1</v>
      </c>
      <c r="AQ71" s="215">
        <f t="shared" si="28"/>
        <v>0</v>
      </c>
      <c r="AR71" s="215">
        <f t="shared" si="29"/>
        <v>0</v>
      </c>
      <c r="AS71" s="215">
        <f t="shared" si="30"/>
        <v>1</v>
      </c>
      <c r="AT71" s="215">
        <f t="shared" si="31"/>
        <v>0</v>
      </c>
      <c r="AV71" s="12">
        <f>VLOOKUP(A71,'(B) MSOC Applied to 2009-10'!$A$7:$C$302,3,)</f>
        <v>4298.1899999999996</v>
      </c>
      <c r="AX71" s="205">
        <f t="shared" si="32"/>
        <v>0</v>
      </c>
      <c r="AZ71" s="205">
        <f t="shared" si="33"/>
        <v>4298.1899999999996</v>
      </c>
      <c r="BB71" s="205">
        <f t="shared" si="34"/>
        <v>4298.1899999999996</v>
      </c>
      <c r="BC71" s="205">
        <f t="shared" si="35"/>
        <v>0</v>
      </c>
      <c r="BD71" s="205">
        <f t="shared" si="36"/>
        <v>0</v>
      </c>
      <c r="BF71" s="205">
        <f t="shared" si="37"/>
        <v>0</v>
      </c>
      <c r="BG71" s="205">
        <f t="shared" si="38"/>
        <v>0</v>
      </c>
      <c r="BH71" s="209">
        <f t="shared" si="39"/>
        <v>4298.1899999999996</v>
      </c>
      <c r="BI71" s="205">
        <f t="shared" si="40"/>
        <v>0</v>
      </c>
    </row>
    <row r="72" spans="1:61">
      <c r="A72" t="s">
        <v>139</v>
      </c>
      <c r="B72" s="152" t="s">
        <v>140</v>
      </c>
      <c r="C72" s="153">
        <v>1379180046</v>
      </c>
      <c r="D72" s="153">
        <f>VLOOKUP(A72,'(D) 2009-10 Projection'!$H$10:$M$305,3,)</f>
        <v>15933574.190000001</v>
      </c>
      <c r="E72" s="153">
        <v>6635969</v>
      </c>
      <c r="F72" s="153">
        <v>3585647</v>
      </c>
      <c r="G72" s="153">
        <v>1570733</v>
      </c>
      <c r="H72" s="153">
        <f t="shared" si="5"/>
        <v>21089954.190000001</v>
      </c>
      <c r="I72" s="175">
        <f>'(E) State &amp; Lid Adjustment'!$B$8</f>
        <v>2.06</v>
      </c>
      <c r="J72" s="175">
        <f t="shared" si="6"/>
        <v>2.5998396731444591</v>
      </c>
      <c r="K72" s="183">
        <f t="shared" si="7"/>
        <v>4.6598396731444591</v>
      </c>
      <c r="M72" s="158">
        <f>VLOOKUP(A72,'(D) 2009-10 Projection'!$H$10:$M$305,6,)</f>
        <v>17817400.259945091</v>
      </c>
      <c r="N72" s="187">
        <v>3602942</v>
      </c>
      <c r="O72" s="187">
        <v>1891131</v>
      </c>
      <c r="P72" s="187">
        <v>1711811</v>
      </c>
      <c r="Q72" s="153">
        <f t="shared" si="3"/>
        <v>21420342.259945091</v>
      </c>
      <c r="R72" s="175">
        <f>'(E) State &amp; Lid Adjustment'!$B$18</f>
        <v>3.010635571061405</v>
      </c>
      <c r="S72" s="175">
        <f t="shared" si="8"/>
        <v>1.3711995076239669</v>
      </c>
      <c r="T72" s="183">
        <f t="shared" si="9"/>
        <v>4.3818350786853717</v>
      </c>
      <c r="V72" s="158">
        <f t="shared" si="10"/>
        <v>1883826.0699450895</v>
      </c>
      <c r="W72" s="153">
        <f t="shared" si="11"/>
        <v>-3033027</v>
      </c>
      <c r="X72" s="153">
        <f t="shared" si="12"/>
        <v>-1694516</v>
      </c>
      <c r="Y72" s="153">
        <f t="shared" si="13"/>
        <v>141078</v>
      </c>
      <c r="Z72" s="153">
        <f t="shared" si="14"/>
        <v>330388.06994508952</v>
      </c>
      <c r="AA72" s="153">
        <f t="shared" si="15"/>
        <v>0</v>
      </c>
      <c r="AB72" s="189">
        <f t="shared" si="16"/>
        <v>0.95063557106140495</v>
      </c>
      <c r="AC72" s="189">
        <f t="shared" si="17"/>
        <v>-1.2286401655204922</v>
      </c>
      <c r="AD72" s="183">
        <f t="shared" si="18"/>
        <v>-0.27800459445908743</v>
      </c>
      <c r="AF72" s="160">
        <f t="shared" si="19"/>
        <v>1.5665660862447302E-2</v>
      </c>
      <c r="AG72" s="206">
        <f t="shared" si="4"/>
        <v>1.5665660862447302E-2</v>
      </c>
      <c r="AH72" s="160">
        <f t="shared" si="20"/>
        <v>-5.9659690881916111E-2</v>
      </c>
      <c r="AJ72">
        <f t="shared" si="21"/>
        <v>0</v>
      </c>
      <c r="AK72">
        <f t="shared" si="22"/>
        <v>0</v>
      </c>
      <c r="AL72">
        <f t="shared" si="23"/>
        <v>1</v>
      </c>
      <c r="AM72">
        <f t="shared" si="24"/>
        <v>0</v>
      </c>
      <c r="AN72">
        <f t="shared" si="25"/>
        <v>0</v>
      </c>
      <c r="AO72" s="211">
        <f t="shared" si="26"/>
        <v>1</v>
      </c>
      <c r="AP72" s="211">
        <f t="shared" si="27"/>
        <v>0</v>
      </c>
      <c r="AQ72" s="215">
        <f t="shared" si="28"/>
        <v>1</v>
      </c>
      <c r="AR72" s="215">
        <f t="shared" si="29"/>
        <v>0</v>
      </c>
      <c r="AS72" s="215">
        <f t="shared" si="30"/>
        <v>0</v>
      </c>
      <c r="AT72" s="215">
        <f t="shared" si="31"/>
        <v>0</v>
      </c>
      <c r="AV72" s="12">
        <f>VLOOKUP(A72,'(B) MSOC Applied to 2009-10'!$A$7:$C$302,3,)</f>
        <v>2715.19</v>
      </c>
      <c r="AX72" s="205">
        <f t="shared" si="32"/>
        <v>2715.19</v>
      </c>
      <c r="AZ72" s="205">
        <f t="shared" si="33"/>
        <v>0</v>
      </c>
      <c r="BB72" s="205">
        <f t="shared" si="34"/>
        <v>2715.19</v>
      </c>
      <c r="BC72" s="205">
        <f t="shared" si="35"/>
        <v>0</v>
      </c>
      <c r="BD72" s="205">
        <f t="shared" si="36"/>
        <v>0</v>
      </c>
      <c r="BF72" s="205">
        <f t="shared" si="37"/>
        <v>2715.19</v>
      </c>
      <c r="BG72" s="205">
        <f t="shared" si="38"/>
        <v>0</v>
      </c>
      <c r="BH72" s="209">
        <f t="shared" si="39"/>
        <v>0</v>
      </c>
      <c r="BI72" s="205">
        <f t="shared" si="40"/>
        <v>0</v>
      </c>
    </row>
    <row r="73" spans="1:61">
      <c r="A73" t="s">
        <v>141</v>
      </c>
      <c r="B73" s="152" t="s">
        <v>142</v>
      </c>
      <c r="C73" s="153">
        <v>3002002696</v>
      </c>
      <c r="D73" s="153">
        <f>VLOOKUP(A73,'(D) 2009-10 Projection'!$H$10:$M$305,3,)</f>
        <v>32199992.630000003</v>
      </c>
      <c r="E73" s="153">
        <v>13266671</v>
      </c>
      <c r="F73" s="153">
        <v>6991865</v>
      </c>
      <c r="G73" s="153">
        <v>2830423</v>
      </c>
      <c r="H73" s="153">
        <f t="shared" si="5"/>
        <v>42022280.630000003</v>
      </c>
      <c r="I73" s="175">
        <f>'(E) State &amp; Lid Adjustment'!$B$8</f>
        <v>2.06</v>
      </c>
      <c r="J73" s="175">
        <f t="shared" si="6"/>
        <v>2.329066862370333</v>
      </c>
      <c r="K73" s="183">
        <f t="shared" si="7"/>
        <v>4.3890668623703331</v>
      </c>
      <c r="M73" s="158">
        <f>VLOOKUP(A73,'(D) 2009-10 Projection'!$H$10:$M$305,6,)</f>
        <v>35750565.9271935</v>
      </c>
      <c r="N73" s="187">
        <v>7163719</v>
      </c>
      <c r="O73" s="187">
        <v>4116286</v>
      </c>
      <c r="P73" s="187">
        <v>3047433</v>
      </c>
      <c r="Q73" s="153">
        <f t="shared" si="3"/>
        <v>42914284.9271935</v>
      </c>
      <c r="R73" s="175">
        <f>'(E) State &amp; Lid Adjustment'!$B$18</f>
        <v>3.010635571061405</v>
      </c>
      <c r="S73" s="175">
        <f t="shared" si="8"/>
        <v>1.3711799811121821</v>
      </c>
      <c r="T73" s="183">
        <f t="shared" si="9"/>
        <v>4.3818155521735873</v>
      </c>
      <c r="V73" s="158">
        <f t="shared" si="10"/>
        <v>3550573.2971934974</v>
      </c>
      <c r="W73" s="153">
        <f t="shared" si="11"/>
        <v>-6102952</v>
      </c>
      <c r="X73" s="153">
        <f t="shared" si="12"/>
        <v>-2875579</v>
      </c>
      <c r="Y73" s="153">
        <f t="shared" si="13"/>
        <v>217010</v>
      </c>
      <c r="Z73" s="153">
        <f t="shared" si="14"/>
        <v>892004.29719349742</v>
      </c>
      <c r="AA73" s="153">
        <f t="shared" si="15"/>
        <v>0</v>
      </c>
      <c r="AB73" s="189">
        <f t="shared" si="16"/>
        <v>0.95063557106140495</v>
      </c>
      <c r="AC73" s="189">
        <f t="shared" si="17"/>
        <v>-0.95788688125815091</v>
      </c>
      <c r="AD73" s="183">
        <f t="shared" si="18"/>
        <v>-7.2513101967457416E-3</v>
      </c>
      <c r="AF73" s="160">
        <f t="shared" si="19"/>
        <v>2.1226936849226819E-2</v>
      </c>
      <c r="AG73" s="206">
        <f t="shared" si="4"/>
        <v>2.1226936849226819E-2</v>
      </c>
      <c r="AH73" s="160">
        <f t="shared" si="20"/>
        <v>-1.6521302646161199E-3</v>
      </c>
      <c r="AJ73">
        <f t="shared" si="21"/>
        <v>0</v>
      </c>
      <c r="AK73">
        <f t="shared" si="22"/>
        <v>0</v>
      </c>
      <c r="AL73">
        <f t="shared" si="23"/>
        <v>1</v>
      </c>
      <c r="AM73">
        <f t="shared" si="24"/>
        <v>0</v>
      </c>
      <c r="AN73">
        <f t="shared" si="25"/>
        <v>0</v>
      </c>
      <c r="AO73" s="211">
        <f t="shared" si="26"/>
        <v>1</v>
      </c>
      <c r="AP73" s="211">
        <f t="shared" si="27"/>
        <v>0</v>
      </c>
      <c r="AQ73" s="215">
        <f t="shared" si="28"/>
        <v>1</v>
      </c>
      <c r="AR73" s="215">
        <f t="shared" si="29"/>
        <v>0</v>
      </c>
      <c r="AS73" s="215">
        <f t="shared" si="30"/>
        <v>0</v>
      </c>
      <c r="AT73" s="215">
        <f t="shared" si="31"/>
        <v>0</v>
      </c>
      <c r="AV73" s="12">
        <f>VLOOKUP(A73,'(B) MSOC Applied to 2009-10'!$A$7:$C$302,3,)</f>
        <v>5219.1400000000003</v>
      </c>
      <c r="AX73" s="205">
        <f t="shared" si="32"/>
        <v>5219.1400000000003</v>
      </c>
      <c r="AZ73" s="205">
        <f t="shared" si="33"/>
        <v>0</v>
      </c>
      <c r="BB73" s="205">
        <f t="shared" si="34"/>
        <v>5219.1400000000003</v>
      </c>
      <c r="BC73" s="205">
        <f t="shared" si="35"/>
        <v>0</v>
      </c>
      <c r="BD73" s="205">
        <f t="shared" si="36"/>
        <v>0</v>
      </c>
      <c r="BF73" s="205">
        <f t="shared" si="37"/>
        <v>5219.1400000000003</v>
      </c>
      <c r="BG73" s="205">
        <f t="shared" si="38"/>
        <v>0</v>
      </c>
      <c r="BH73" s="209">
        <f t="shared" si="39"/>
        <v>0</v>
      </c>
      <c r="BI73" s="205">
        <f t="shared" si="40"/>
        <v>0</v>
      </c>
    </row>
    <row r="74" spans="1:61">
      <c r="A74" t="s">
        <v>143</v>
      </c>
      <c r="B74" s="152" t="s">
        <v>144</v>
      </c>
      <c r="C74" s="153">
        <v>546684781</v>
      </c>
      <c r="D74" s="153">
        <f>VLOOKUP(A74,'(D) 2009-10 Projection'!$H$10:$M$305,3,)</f>
        <v>1508254.63</v>
      </c>
      <c r="E74" s="153">
        <v>516940</v>
      </c>
      <c r="F74" s="153">
        <v>375000</v>
      </c>
      <c r="G74" s="153">
        <v>0</v>
      </c>
      <c r="H74" s="153">
        <f t="shared" si="5"/>
        <v>1883254.63</v>
      </c>
      <c r="I74" s="175">
        <f>'(E) State &amp; Lid Adjustment'!$B$8</f>
        <v>2.06</v>
      </c>
      <c r="J74" s="175">
        <f t="shared" si="6"/>
        <v>0.68595288003819521</v>
      </c>
      <c r="K74" s="183">
        <f t="shared" si="7"/>
        <v>2.7459528800381952</v>
      </c>
      <c r="M74" s="158">
        <f>VLOOKUP(A74,'(D) 2009-10 Projection'!$H$10:$M$305,6,)</f>
        <v>1576843.6213932338</v>
      </c>
      <c r="N74" s="187">
        <v>268779</v>
      </c>
      <c r="O74" s="187">
        <v>268779</v>
      </c>
      <c r="P74" s="187">
        <v>0</v>
      </c>
      <c r="Q74" s="153">
        <f t="shared" si="3"/>
        <v>1845622.6213932338</v>
      </c>
      <c r="R74" s="175">
        <f>'(E) State &amp; Lid Adjustment'!$B$18</f>
        <v>3.010635571061405</v>
      </c>
      <c r="S74" s="175">
        <f t="shared" si="8"/>
        <v>0.49165261105009611</v>
      </c>
      <c r="T74" s="183">
        <f t="shared" si="9"/>
        <v>3.5022881821115011</v>
      </c>
      <c r="V74" s="158">
        <f t="shared" si="10"/>
        <v>68588.991393233882</v>
      </c>
      <c r="W74" s="153">
        <f t="shared" si="11"/>
        <v>-248161</v>
      </c>
      <c r="X74" s="153">
        <f t="shared" si="12"/>
        <v>-106221</v>
      </c>
      <c r="Y74" s="153">
        <f t="shared" si="13"/>
        <v>0</v>
      </c>
      <c r="Z74" s="153">
        <f t="shared" si="14"/>
        <v>-37632.008606766118</v>
      </c>
      <c r="AA74" s="153">
        <f t="shared" si="15"/>
        <v>37632.008606766118</v>
      </c>
      <c r="AB74" s="189">
        <f t="shared" si="16"/>
        <v>0.95063557106140495</v>
      </c>
      <c r="AC74" s="189">
        <f t="shared" si="17"/>
        <v>-0.1943002689880991</v>
      </c>
      <c r="AD74" s="183">
        <f t="shared" si="18"/>
        <v>0.7563353020733059</v>
      </c>
      <c r="AF74" s="160">
        <f t="shared" si="19"/>
        <v>-1.9982432543795801E-2</v>
      </c>
      <c r="AG74" s="206">
        <f t="shared" si="4"/>
        <v>0</v>
      </c>
      <c r="AH74" s="160">
        <f t="shared" si="20"/>
        <v>0.2754363731335352</v>
      </c>
      <c r="AJ74">
        <f t="shared" si="21"/>
        <v>1</v>
      </c>
      <c r="AK74">
        <f t="shared" si="22"/>
        <v>0</v>
      </c>
      <c r="AL74">
        <f t="shared" si="23"/>
        <v>0</v>
      </c>
      <c r="AM74">
        <f t="shared" si="24"/>
        <v>1</v>
      </c>
      <c r="AN74">
        <f t="shared" si="25"/>
        <v>1</v>
      </c>
      <c r="AO74" s="211">
        <f t="shared" si="26"/>
        <v>0</v>
      </c>
      <c r="AP74" s="211">
        <f t="shared" si="27"/>
        <v>1</v>
      </c>
      <c r="AQ74" s="215">
        <f t="shared" si="28"/>
        <v>0</v>
      </c>
      <c r="AR74" s="215">
        <f t="shared" si="29"/>
        <v>0</v>
      </c>
      <c r="AS74" s="215">
        <f t="shared" si="30"/>
        <v>0</v>
      </c>
      <c r="AT74" s="215">
        <f t="shared" si="31"/>
        <v>1</v>
      </c>
      <c r="AV74" s="12">
        <f>VLOOKUP(A74,'(B) MSOC Applied to 2009-10'!$A$7:$C$302,3,)</f>
        <v>95.72</v>
      </c>
      <c r="AX74" s="205">
        <f t="shared" si="32"/>
        <v>0</v>
      </c>
      <c r="AZ74" s="205">
        <f t="shared" si="33"/>
        <v>95.72</v>
      </c>
      <c r="BB74" s="205">
        <f t="shared" si="34"/>
        <v>0</v>
      </c>
      <c r="BC74" s="205">
        <f t="shared" si="35"/>
        <v>95.72</v>
      </c>
      <c r="BD74" s="205">
        <f t="shared" si="36"/>
        <v>95.72</v>
      </c>
      <c r="BF74" s="205">
        <f t="shared" si="37"/>
        <v>0</v>
      </c>
      <c r="BG74" s="205">
        <f t="shared" si="38"/>
        <v>0</v>
      </c>
      <c r="BH74" s="209">
        <f t="shared" si="39"/>
        <v>0</v>
      </c>
      <c r="BI74" s="205">
        <f t="shared" si="40"/>
        <v>95.72</v>
      </c>
    </row>
    <row r="75" spans="1:61">
      <c r="A75" t="s">
        <v>145</v>
      </c>
      <c r="B75" s="152" t="s">
        <v>146</v>
      </c>
      <c r="C75" s="153">
        <v>1575592018</v>
      </c>
      <c r="D75" s="153">
        <f>VLOOKUP(A75,'(D) 2009-10 Projection'!$H$10:$M$305,3,)</f>
        <v>12124965.390000001</v>
      </c>
      <c r="E75" s="153">
        <v>4781210</v>
      </c>
      <c r="F75" s="153">
        <v>3930850</v>
      </c>
      <c r="G75" s="153">
        <v>313644</v>
      </c>
      <c r="H75" s="153">
        <f t="shared" si="5"/>
        <v>16369459.390000001</v>
      </c>
      <c r="I75" s="175">
        <f>'(E) State &amp; Lid Adjustment'!$B$8</f>
        <v>2.06</v>
      </c>
      <c r="J75" s="175">
        <f t="shared" si="6"/>
        <v>2.4948400062280589</v>
      </c>
      <c r="K75" s="183">
        <f t="shared" si="7"/>
        <v>4.5548400062280585</v>
      </c>
      <c r="M75" s="158">
        <f>VLOOKUP(A75,'(D) 2009-10 Projection'!$H$10:$M$305,6,)</f>
        <v>13448410.167803586</v>
      </c>
      <c r="N75" s="187">
        <v>2683356</v>
      </c>
      <c r="O75" s="187">
        <v>2333635</v>
      </c>
      <c r="P75" s="187">
        <v>349721</v>
      </c>
      <c r="Q75" s="153">
        <f t="shared" ref="Q75:Q138" si="41">M75+O75+P75</f>
        <v>16131766.167803586</v>
      </c>
      <c r="R75" s="175">
        <f>'(E) State &amp; Lid Adjustment'!$B$18</f>
        <v>3.010635571061405</v>
      </c>
      <c r="S75" s="175">
        <f t="shared" si="8"/>
        <v>1.4811162873002064</v>
      </c>
      <c r="T75" s="183">
        <f t="shared" si="9"/>
        <v>4.4917518583616118</v>
      </c>
      <c r="V75" s="158">
        <f t="shared" si="10"/>
        <v>1323444.7778035849</v>
      </c>
      <c r="W75" s="153">
        <f t="shared" si="11"/>
        <v>-2097854</v>
      </c>
      <c r="X75" s="153">
        <f t="shared" si="12"/>
        <v>-1597215</v>
      </c>
      <c r="Y75" s="153">
        <f t="shared" si="13"/>
        <v>36077</v>
      </c>
      <c r="Z75" s="153">
        <f t="shared" si="14"/>
        <v>-237693.22219641507</v>
      </c>
      <c r="AA75" s="153">
        <f t="shared" si="15"/>
        <v>237693.22219641507</v>
      </c>
      <c r="AB75" s="189">
        <f t="shared" si="16"/>
        <v>0.95063557106140495</v>
      </c>
      <c r="AC75" s="189">
        <f t="shared" si="17"/>
        <v>-1.0137237189278525</v>
      </c>
      <c r="AD75" s="183">
        <f t="shared" si="18"/>
        <v>-6.3088147866446675E-2</v>
      </c>
      <c r="AF75" s="160">
        <f t="shared" si="19"/>
        <v>-1.4520529758094538E-2</v>
      </c>
      <c r="AG75" s="206">
        <f t="shared" ref="AG75:AG138" si="42">(Z75+AA75)/H75</f>
        <v>0</v>
      </c>
      <c r="AH75" s="160">
        <f t="shared" si="20"/>
        <v>-1.3850793393441509E-2</v>
      </c>
      <c r="AJ75">
        <f t="shared" si="21"/>
        <v>1</v>
      </c>
      <c r="AK75">
        <f t="shared" si="22"/>
        <v>0</v>
      </c>
      <c r="AL75">
        <f t="shared" si="23"/>
        <v>1</v>
      </c>
      <c r="AM75">
        <f t="shared" si="24"/>
        <v>0</v>
      </c>
      <c r="AN75">
        <f t="shared" si="25"/>
        <v>0</v>
      </c>
      <c r="AO75" s="211">
        <f t="shared" si="26"/>
        <v>0</v>
      </c>
      <c r="AP75" s="211">
        <f t="shared" si="27"/>
        <v>1</v>
      </c>
      <c r="AQ75" s="215">
        <f t="shared" si="28"/>
        <v>0</v>
      </c>
      <c r="AR75" s="215">
        <f t="shared" si="29"/>
        <v>0</v>
      </c>
      <c r="AS75" s="215">
        <f t="shared" si="30"/>
        <v>1</v>
      </c>
      <c r="AT75" s="215">
        <f t="shared" si="31"/>
        <v>0</v>
      </c>
      <c r="AV75" s="12">
        <f>VLOOKUP(A75,'(B) MSOC Applied to 2009-10'!$A$7:$C$302,3,)</f>
        <v>1990.9599999999998</v>
      </c>
      <c r="AX75" s="205">
        <f t="shared" si="32"/>
        <v>0</v>
      </c>
      <c r="AZ75" s="205">
        <f t="shared" si="33"/>
        <v>1990.9599999999998</v>
      </c>
      <c r="BB75" s="205">
        <f t="shared" si="34"/>
        <v>1990.9599999999998</v>
      </c>
      <c r="BC75" s="205">
        <f t="shared" si="35"/>
        <v>0</v>
      </c>
      <c r="BD75" s="205">
        <f t="shared" si="36"/>
        <v>0</v>
      </c>
      <c r="BF75" s="205">
        <f t="shared" si="37"/>
        <v>0</v>
      </c>
      <c r="BG75" s="205">
        <f t="shared" si="38"/>
        <v>0</v>
      </c>
      <c r="BH75" s="209">
        <f t="shared" si="39"/>
        <v>1990.9599999999998</v>
      </c>
      <c r="BI75" s="205">
        <f t="shared" si="40"/>
        <v>0</v>
      </c>
    </row>
    <row r="76" spans="1:61">
      <c r="A76" t="s">
        <v>147</v>
      </c>
      <c r="B76" s="152" t="s">
        <v>148</v>
      </c>
      <c r="C76" s="153">
        <v>22941260796</v>
      </c>
      <c r="D76" s="153">
        <f>VLOOKUP(A76,'(D) 2009-10 Projection'!$H$10:$M$305,3,)</f>
        <v>123062285.36999999</v>
      </c>
      <c r="E76" s="153">
        <v>46306833</v>
      </c>
      <c r="F76" s="153">
        <v>45800000</v>
      </c>
      <c r="G76" s="153">
        <v>0</v>
      </c>
      <c r="H76" s="153">
        <f t="shared" ref="H76:H139" si="43">D76+F76+G76</f>
        <v>168862285.37</v>
      </c>
      <c r="I76" s="175">
        <f>'(E) State &amp; Lid Adjustment'!$B$8</f>
        <v>2.06</v>
      </c>
      <c r="J76" s="175">
        <f t="shared" ref="J76:J139" si="44">F76/C76*1000</f>
        <v>1.996402918185979</v>
      </c>
      <c r="K76" s="183">
        <f t="shared" ref="K76:K139" si="45">I76+J76</f>
        <v>4.0564029181859791</v>
      </c>
      <c r="M76" s="158">
        <f>VLOOKUP(A76,'(D) 2009-10 Projection'!$H$10:$M$305,6,)</f>
        <v>136240820.95637754</v>
      </c>
      <c r="N76" s="187">
        <v>25132569</v>
      </c>
      <c r="O76" s="187">
        <v>25132569</v>
      </c>
      <c r="P76" s="187">
        <v>0</v>
      </c>
      <c r="Q76" s="153">
        <f t="shared" si="41"/>
        <v>161373389.95637754</v>
      </c>
      <c r="R76" s="175">
        <f>'(E) State &amp; Lid Adjustment'!$B$18</f>
        <v>3.010635571061405</v>
      </c>
      <c r="S76" s="175">
        <f t="shared" ref="S76:S139" si="46">O76/C76*1000</f>
        <v>1.0955182116399669</v>
      </c>
      <c r="T76" s="183">
        <f t="shared" ref="T76:T139" si="47">R76+S76</f>
        <v>4.1061537827013721</v>
      </c>
      <c r="V76" s="158">
        <f t="shared" ref="V76:V139" si="48">M76-D76</f>
        <v>13178535.586377546</v>
      </c>
      <c r="W76" s="153">
        <f t="shared" ref="W76:W139" si="49">N76-E76</f>
        <v>-21174264</v>
      </c>
      <c r="X76" s="153">
        <f t="shared" ref="X76:X139" si="50">O76-F76</f>
        <v>-20667431</v>
      </c>
      <c r="Y76" s="153">
        <f t="shared" ref="Y76:Y139" si="51">P76-G76</f>
        <v>0</v>
      </c>
      <c r="Z76" s="153">
        <f t="shared" ref="Z76:Z139" si="52">Q76-H76</f>
        <v>-7488895.4136224687</v>
      </c>
      <c r="AA76" s="153">
        <f t="shared" ref="AA76:AA139" si="53">(IF(Z76&lt;0,Z76,0))*-1</f>
        <v>7488895.4136224687</v>
      </c>
      <c r="AB76" s="189">
        <f t="shared" ref="AB76:AB139" si="54">R76-I76</f>
        <v>0.95063557106140495</v>
      </c>
      <c r="AC76" s="189">
        <f t="shared" ref="AC76:AC139" si="55">S76-J76</f>
        <v>-0.90088470654601216</v>
      </c>
      <c r="AD76" s="183">
        <f t="shared" ref="AD76:AD139" si="56">T76-K76</f>
        <v>4.9750864515393012E-2</v>
      </c>
      <c r="AF76" s="160">
        <f t="shared" ref="AF76:AF139" si="57">Z76/H76</f>
        <v>-4.4349129808431115E-2</v>
      </c>
      <c r="AG76" s="206">
        <f t="shared" si="42"/>
        <v>0</v>
      </c>
      <c r="AH76" s="160">
        <f t="shared" ref="AH76:AH139" si="58">AD76/K76</f>
        <v>1.2264773869564606E-2</v>
      </c>
      <c r="AJ76">
        <f t="shared" ref="AJ76:AJ139" si="59">IF(AG76=0,1,0)</f>
        <v>1</v>
      </c>
      <c r="AK76">
        <f t="shared" ref="AK76:AK139" si="60">IF(AF76&gt;=0.04,1,0)</f>
        <v>0</v>
      </c>
      <c r="AL76">
        <f t="shared" ref="AL76:AL139" si="61">IF(AD76&lt;0,1,0)</f>
        <v>0</v>
      </c>
      <c r="AM76">
        <f t="shared" ref="AM76:AM139" si="62">IF(AD76&gt;0,1,0)</f>
        <v>1</v>
      </c>
      <c r="AN76">
        <f t="shared" ref="AN76:AN139" si="63">IF(AD76&gt;0.25,1,0)</f>
        <v>0</v>
      </c>
      <c r="AO76" s="211">
        <f t="shared" ref="AO76:AO139" si="64">IF(AF76&gt;0.01,1,0)</f>
        <v>0</v>
      </c>
      <c r="AP76" s="211">
        <f t="shared" ref="AP76:AP139" si="65">IF(AF76&lt;0.01,1,0)</f>
        <v>1</v>
      </c>
      <c r="AQ76" s="215">
        <f t="shared" ref="AQ76:AQ139" si="66">AO76*AL76</f>
        <v>0</v>
      </c>
      <c r="AR76" s="215">
        <f t="shared" ref="AR76:AR139" si="67">AO76*AM76</f>
        <v>0</v>
      </c>
      <c r="AS76" s="215">
        <f t="shared" ref="AS76:AS139" si="68">AP76*AL76</f>
        <v>0</v>
      </c>
      <c r="AT76" s="215">
        <f t="shared" ref="AT76:AT139" si="69">AP76*AM76</f>
        <v>1</v>
      </c>
      <c r="AV76" s="12">
        <f>VLOOKUP(A76,'(B) MSOC Applied to 2009-10'!$A$7:$C$302,3,)</f>
        <v>19524.52</v>
      </c>
      <c r="AX76" s="205">
        <f t="shared" ref="AX76:AX139" si="70">AO76*AV76</f>
        <v>0</v>
      </c>
      <c r="AZ76" s="205">
        <f t="shared" ref="AZ76:AZ139" si="71">AV76*AP76</f>
        <v>19524.52</v>
      </c>
      <c r="BB76" s="205">
        <f t="shared" ref="BB76:BB139" si="72">AL76*AV76</f>
        <v>0</v>
      </c>
      <c r="BC76" s="205">
        <f t="shared" ref="BC76:BC139" si="73">AM76*AV76</f>
        <v>19524.52</v>
      </c>
      <c r="BD76" s="205">
        <f t="shared" ref="BD76:BD139" si="74">AN76*AV76</f>
        <v>0</v>
      </c>
      <c r="BF76" s="205">
        <f t="shared" ref="BF76:BF139" si="75">AQ76*AV76</f>
        <v>0</v>
      </c>
      <c r="BG76" s="205">
        <f t="shared" ref="BG76:BG139" si="76">AR76*AV76</f>
        <v>0</v>
      </c>
      <c r="BH76" s="209">
        <f t="shared" ref="BH76:BH139" si="77">AS76*AV76</f>
        <v>0</v>
      </c>
      <c r="BI76" s="205">
        <f t="shared" ref="BI76:BI139" si="78">AT76*AV76</f>
        <v>19524.52</v>
      </c>
    </row>
    <row r="77" spans="1:61">
      <c r="A77" t="s">
        <v>149</v>
      </c>
      <c r="B77" s="152" t="s">
        <v>150</v>
      </c>
      <c r="C77" s="153">
        <v>2337672694.8000002</v>
      </c>
      <c r="D77" s="153">
        <f>VLOOKUP(A77,'(D) 2009-10 Projection'!$H$10:$M$305,3,)</f>
        <v>17794758.670000002</v>
      </c>
      <c r="E77" s="153">
        <v>6802685</v>
      </c>
      <c r="F77" s="153">
        <v>5240000</v>
      </c>
      <c r="G77" s="153">
        <v>439486</v>
      </c>
      <c r="H77" s="153">
        <f t="shared" si="43"/>
        <v>23474244.670000002</v>
      </c>
      <c r="I77" s="175">
        <f>'(E) State &amp; Lid Adjustment'!$B$8</f>
        <v>2.06</v>
      </c>
      <c r="J77" s="175">
        <f t="shared" si="44"/>
        <v>2.241545624268118</v>
      </c>
      <c r="K77" s="183">
        <f t="shared" si="45"/>
        <v>4.301545624268118</v>
      </c>
      <c r="M77" s="158">
        <f>VLOOKUP(A77,'(D) 2009-10 Projection'!$H$10:$M$305,6,)</f>
        <v>19606512.904157661</v>
      </c>
      <c r="N77" s="187">
        <v>3665565</v>
      </c>
      <c r="O77" s="187">
        <v>3205031</v>
      </c>
      <c r="P77" s="187">
        <v>460534</v>
      </c>
      <c r="Q77" s="153">
        <f t="shared" si="41"/>
        <v>23272077.904157661</v>
      </c>
      <c r="R77" s="175">
        <f>'(E) State &amp; Lid Adjustment'!$B$18</f>
        <v>3.010635571061405</v>
      </c>
      <c r="S77" s="175">
        <f t="shared" si="46"/>
        <v>1.3710349644453568</v>
      </c>
      <c r="T77" s="183">
        <f t="shared" si="47"/>
        <v>4.3816705355067622</v>
      </c>
      <c r="V77" s="158">
        <f t="shared" si="48"/>
        <v>1811754.2341576591</v>
      </c>
      <c r="W77" s="153">
        <f t="shared" si="49"/>
        <v>-3137120</v>
      </c>
      <c r="X77" s="153">
        <f t="shared" si="50"/>
        <v>-2034969</v>
      </c>
      <c r="Y77" s="153">
        <f t="shared" si="51"/>
        <v>21048</v>
      </c>
      <c r="Z77" s="153">
        <f t="shared" si="52"/>
        <v>-202166.76584234089</v>
      </c>
      <c r="AA77" s="153">
        <f t="shared" si="53"/>
        <v>202166.76584234089</v>
      </c>
      <c r="AB77" s="189">
        <f t="shared" si="54"/>
        <v>0.95063557106140495</v>
      </c>
      <c r="AC77" s="189">
        <f t="shared" si="55"/>
        <v>-0.87051065982276121</v>
      </c>
      <c r="AD77" s="183">
        <f t="shared" si="56"/>
        <v>8.0124911238644181E-2</v>
      </c>
      <c r="AF77" s="160">
        <f t="shared" si="57"/>
        <v>-8.6122799129170393E-3</v>
      </c>
      <c r="AG77" s="206">
        <f t="shared" si="42"/>
        <v>0</v>
      </c>
      <c r="AH77" s="160">
        <f t="shared" si="58"/>
        <v>1.8627004857649732E-2</v>
      </c>
      <c r="AJ77">
        <f t="shared" si="59"/>
        <v>1</v>
      </c>
      <c r="AK77">
        <f t="shared" si="60"/>
        <v>0</v>
      </c>
      <c r="AL77">
        <f t="shared" si="61"/>
        <v>0</v>
      </c>
      <c r="AM77">
        <f t="shared" si="62"/>
        <v>1</v>
      </c>
      <c r="AN77">
        <f t="shared" si="63"/>
        <v>0</v>
      </c>
      <c r="AO77" s="211">
        <f t="shared" si="64"/>
        <v>0</v>
      </c>
      <c r="AP77" s="211">
        <f t="shared" si="65"/>
        <v>1</v>
      </c>
      <c r="AQ77" s="215">
        <f t="shared" si="66"/>
        <v>0</v>
      </c>
      <c r="AR77" s="215">
        <f t="shared" si="67"/>
        <v>0</v>
      </c>
      <c r="AS77" s="215">
        <f t="shared" si="68"/>
        <v>0</v>
      </c>
      <c r="AT77" s="215">
        <f t="shared" si="69"/>
        <v>1</v>
      </c>
      <c r="AV77" s="12">
        <f>VLOOKUP(A77,'(B) MSOC Applied to 2009-10'!$A$7:$C$302,3,)</f>
        <v>2781.9600000000005</v>
      </c>
      <c r="AX77" s="205">
        <f t="shared" si="70"/>
        <v>0</v>
      </c>
      <c r="AZ77" s="205">
        <f t="shared" si="71"/>
        <v>2781.9600000000005</v>
      </c>
      <c r="BB77" s="205">
        <f t="shared" si="72"/>
        <v>0</v>
      </c>
      <c r="BC77" s="205">
        <f t="shared" si="73"/>
        <v>2781.9600000000005</v>
      </c>
      <c r="BD77" s="205">
        <f t="shared" si="74"/>
        <v>0</v>
      </c>
      <c r="BF77" s="205">
        <f t="shared" si="75"/>
        <v>0</v>
      </c>
      <c r="BG77" s="205">
        <f t="shared" si="76"/>
        <v>0</v>
      </c>
      <c r="BH77" s="209">
        <f t="shared" si="77"/>
        <v>0</v>
      </c>
      <c r="BI77" s="205">
        <f t="shared" si="78"/>
        <v>2781.9600000000005</v>
      </c>
    </row>
    <row r="78" spans="1:61">
      <c r="A78" t="s">
        <v>151</v>
      </c>
      <c r="B78" s="152" t="s">
        <v>152</v>
      </c>
      <c r="C78" s="153">
        <v>1017892208</v>
      </c>
      <c r="D78" s="153">
        <f>VLOOKUP(A78,'(D) 2009-10 Projection'!$H$10:$M$305,3,)</f>
        <v>10688396.710000001</v>
      </c>
      <c r="E78" s="153">
        <v>3857969</v>
      </c>
      <c r="F78" s="153">
        <v>2924000</v>
      </c>
      <c r="G78" s="153">
        <v>639263</v>
      </c>
      <c r="H78" s="153">
        <f t="shared" si="43"/>
        <v>14251659.710000001</v>
      </c>
      <c r="I78" s="175">
        <f>'(E) State &amp; Lid Adjustment'!$B$8</f>
        <v>2.06</v>
      </c>
      <c r="J78" s="175">
        <f t="shared" si="44"/>
        <v>2.872602793320528</v>
      </c>
      <c r="K78" s="183">
        <f t="shared" si="45"/>
        <v>4.9326027933205285</v>
      </c>
      <c r="M78" s="158">
        <f>VLOOKUP(A78,'(D) 2009-10 Projection'!$H$10:$M$305,6,)</f>
        <v>11592213.626438575</v>
      </c>
      <c r="N78" s="187">
        <v>2052221</v>
      </c>
      <c r="O78" s="187">
        <v>1395632</v>
      </c>
      <c r="P78" s="187">
        <v>656589</v>
      </c>
      <c r="Q78" s="153">
        <f t="shared" si="41"/>
        <v>13644434.626438575</v>
      </c>
      <c r="R78" s="175">
        <f>'(E) State &amp; Lid Adjustment'!$B$18</f>
        <v>3.010635571061405</v>
      </c>
      <c r="S78" s="175">
        <f t="shared" si="46"/>
        <v>1.3710999937235004</v>
      </c>
      <c r="T78" s="183">
        <f t="shared" si="47"/>
        <v>4.3817355647849059</v>
      </c>
      <c r="V78" s="158">
        <f t="shared" si="48"/>
        <v>903816.91643857397</v>
      </c>
      <c r="W78" s="153">
        <f t="shared" si="49"/>
        <v>-1805748</v>
      </c>
      <c r="X78" s="153">
        <f t="shared" si="50"/>
        <v>-1528368</v>
      </c>
      <c r="Y78" s="153">
        <f t="shared" si="51"/>
        <v>17326</v>
      </c>
      <c r="Z78" s="153">
        <f t="shared" si="52"/>
        <v>-607225.08356142603</v>
      </c>
      <c r="AA78" s="153">
        <f t="shared" si="53"/>
        <v>607225.08356142603</v>
      </c>
      <c r="AB78" s="189">
        <f t="shared" si="54"/>
        <v>0.95063557106140495</v>
      </c>
      <c r="AC78" s="189">
        <f t="shared" si="55"/>
        <v>-1.5015027995970276</v>
      </c>
      <c r="AD78" s="183">
        <f t="shared" si="56"/>
        <v>-0.55086722853562264</v>
      </c>
      <c r="AF78" s="160">
        <f t="shared" si="57"/>
        <v>-4.2607324053306771E-2</v>
      </c>
      <c r="AG78" s="206">
        <f t="shared" si="42"/>
        <v>0</v>
      </c>
      <c r="AH78" s="160">
        <f t="shared" si="58"/>
        <v>-0.11167881372519557</v>
      </c>
      <c r="AJ78">
        <f t="shared" si="59"/>
        <v>1</v>
      </c>
      <c r="AK78">
        <f t="shared" si="60"/>
        <v>0</v>
      </c>
      <c r="AL78">
        <f t="shared" si="61"/>
        <v>1</v>
      </c>
      <c r="AM78">
        <f t="shared" si="62"/>
        <v>0</v>
      </c>
      <c r="AN78">
        <f t="shared" si="63"/>
        <v>0</v>
      </c>
      <c r="AO78" s="211">
        <f t="shared" si="64"/>
        <v>0</v>
      </c>
      <c r="AP78" s="211">
        <f t="shared" si="65"/>
        <v>1</v>
      </c>
      <c r="AQ78" s="215">
        <f t="shared" si="66"/>
        <v>0</v>
      </c>
      <c r="AR78" s="215">
        <f t="shared" si="67"/>
        <v>0</v>
      </c>
      <c r="AS78" s="215">
        <f t="shared" si="68"/>
        <v>1</v>
      </c>
      <c r="AT78" s="215">
        <f t="shared" si="69"/>
        <v>0</v>
      </c>
      <c r="AV78" s="12">
        <f>VLOOKUP(A78,'(B) MSOC Applied to 2009-10'!$A$7:$C$302,3,)</f>
        <v>1487.1799999999998</v>
      </c>
      <c r="AX78" s="205">
        <f t="shared" si="70"/>
        <v>0</v>
      </c>
      <c r="AZ78" s="205">
        <f t="shared" si="71"/>
        <v>1487.1799999999998</v>
      </c>
      <c r="BB78" s="205">
        <f t="shared" si="72"/>
        <v>1487.1799999999998</v>
      </c>
      <c r="BC78" s="205">
        <f t="shared" si="73"/>
        <v>0</v>
      </c>
      <c r="BD78" s="205">
        <f t="shared" si="74"/>
        <v>0</v>
      </c>
      <c r="BF78" s="205">
        <f t="shared" si="75"/>
        <v>0</v>
      </c>
      <c r="BG78" s="205">
        <f t="shared" si="76"/>
        <v>0</v>
      </c>
      <c r="BH78" s="209">
        <f t="shared" si="77"/>
        <v>1487.1799999999998</v>
      </c>
      <c r="BI78" s="205">
        <f t="shared" si="78"/>
        <v>0</v>
      </c>
    </row>
    <row r="79" spans="1:61">
      <c r="A79" t="s">
        <v>153</v>
      </c>
      <c r="B79" s="152" t="s">
        <v>154</v>
      </c>
      <c r="C79" s="153">
        <v>86949901</v>
      </c>
      <c r="D79" s="153">
        <f>VLOOKUP(A79,'(D) 2009-10 Projection'!$H$10:$M$305,3,)</f>
        <v>1529612.5</v>
      </c>
      <c r="E79" s="153">
        <v>583805</v>
      </c>
      <c r="F79" s="153">
        <v>230000</v>
      </c>
      <c r="G79" s="153">
        <v>181733</v>
      </c>
      <c r="H79" s="153">
        <f t="shared" si="43"/>
        <v>1941345.5</v>
      </c>
      <c r="I79" s="175">
        <f>'(E) State &amp; Lid Adjustment'!$B$8</f>
        <v>2.06</v>
      </c>
      <c r="J79" s="175">
        <f t="shared" si="44"/>
        <v>2.6452014016669207</v>
      </c>
      <c r="K79" s="183">
        <f t="shared" si="45"/>
        <v>4.7052014016669208</v>
      </c>
      <c r="M79" s="158">
        <f>VLOOKUP(A79,'(D) 2009-10 Projection'!$H$10:$M$305,6,)</f>
        <v>1537245.9698231688</v>
      </c>
      <c r="N79" s="187">
        <v>293049</v>
      </c>
      <c r="O79" s="187">
        <v>119220</v>
      </c>
      <c r="P79" s="187">
        <v>173829</v>
      </c>
      <c r="Q79" s="153">
        <f t="shared" si="41"/>
        <v>1830294.9698231688</v>
      </c>
      <c r="R79" s="175">
        <f>'(E) State &amp; Lid Adjustment'!$B$18</f>
        <v>3.010635571061405</v>
      </c>
      <c r="S79" s="175">
        <f t="shared" si="46"/>
        <v>1.3711343961162188</v>
      </c>
      <c r="T79" s="183">
        <f t="shared" si="47"/>
        <v>4.3817699671776236</v>
      </c>
      <c r="V79" s="158">
        <f t="shared" si="48"/>
        <v>7633.4698231688235</v>
      </c>
      <c r="W79" s="153">
        <f t="shared" si="49"/>
        <v>-290756</v>
      </c>
      <c r="X79" s="153">
        <f t="shared" si="50"/>
        <v>-110780</v>
      </c>
      <c r="Y79" s="153">
        <f t="shared" si="51"/>
        <v>-7904</v>
      </c>
      <c r="Z79" s="153">
        <f t="shared" si="52"/>
        <v>-111050.53017683118</v>
      </c>
      <c r="AA79" s="153">
        <f t="shared" si="53"/>
        <v>111050.53017683118</v>
      </c>
      <c r="AB79" s="189">
        <f t="shared" si="54"/>
        <v>0.95063557106140495</v>
      </c>
      <c r="AC79" s="189">
        <f t="shared" si="55"/>
        <v>-1.274067005550702</v>
      </c>
      <c r="AD79" s="183">
        <f t="shared" si="56"/>
        <v>-0.32343143448929723</v>
      </c>
      <c r="AF79" s="160">
        <f t="shared" si="57"/>
        <v>-5.7202867895916096E-2</v>
      </c>
      <c r="AG79" s="206">
        <f t="shared" si="42"/>
        <v>0</v>
      </c>
      <c r="AH79" s="160">
        <f t="shared" si="58"/>
        <v>-6.8739126528083269E-2</v>
      </c>
      <c r="AJ79">
        <f t="shared" si="59"/>
        <v>1</v>
      </c>
      <c r="AK79">
        <f t="shared" si="60"/>
        <v>0</v>
      </c>
      <c r="AL79">
        <f t="shared" si="61"/>
        <v>1</v>
      </c>
      <c r="AM79">
        <f t="shared" si="62"/>
        <v>0</v>
      </c>
      <c r="AN79">
        <f t="shared" si="63"/>
        <v>0</v>
      </c>
      <c r="AO79" s="211">
        <f t="shared" si="64"/>
        <v>0</v>
      </c>
      <c r="AP79" s="211">
        <f t="shared" si="65"/>
        <v>1</v>
      </c>
      <c r="AQ79" s="215">
        <f t="shared" si="66"/>
        <v>0</v>
      </c>
      <c r="AR79" s="215">
        <f t="shared" si="67"/>
        <v>0</v>
      </c>
      <c r="AS79" s="215">
        <f t="shared" si="68"/>
        <v>1</v>
      </c>
      <c r="AT79" s="215">
        <f t="shared" si="69"/>
        <v>0</v>
      </c>
      <c r="AV79" s="12">
        <f>VLOOKUP(A79,'(B) MSOC Applied to 2009-10'!$A$7:$C$302,3,)</f>
        <v>66.069999999999993</v>
      </c>
      <c r="AX79" s="205">
        <f t="shared" si="70"/>
        <v>0</v>
      </c>
      <c r="AZ79" s="205">
        <f t="shared" si="71"/>
        <v>66.069999999999993</v>
      </c>
      <c r="BB79" s="205">
        <f t="shared" si="72"/>
        <v>66.069999999999993</v>
      </c>
      <c r="BC79" s="205">
        <f t="shared" si="73"/>
        <v>0</v>
      </c>
      <c r="BD79" s="205">
        <f t="shared" si="74"/>
        <v>0</v>
      </c>
      <c r="BF79" s="205">
        <f t="shared" si="75"/>
        <v>0</v>
      </c>
      <c r="BG79" s="205">
        <f t="shared" si="76"/>
        <v>0</v>
      </c>
      <c r="BH79" s="209">
        <f t="shared" si="77"/>
        <v>66.069999999999993</v>
      </c>
      <c r="BI79" s="205">
        <f t="shared" si="78"/>
        <v>0</v>
      </c>
    </row>
    <row r="80" spans="1:61">
      <c r="A80" t="s">
        <v>155</v>
      </c>
      <c r="B80" s="152" t="s">
        <v>156</v>
      </c>
      <c r="C80" s="153">
        <v>226366754</v>
      </c>
      <c r="D80" s="153">
        <f>VLOOKUP(A80,'(D) 2009-10 Projection'!$H$10:$M$305,3,)</f>
        <v>2533177.6800000002</v>
      </c>
      <c r="E80" s="153">
        <v>1011387</v>
      </c>
      <c r="F80" s="153">
        <v>495000</v>
      </c>
      <c r="G80" s="153">
        <v>218893</v>
      </c>
      <c r="H80" s="153">
        <f t="shared" si="43"/>
        <v>3247070.68</v>
      </c>
      <c r="I80" s="175">
        <f>'(E) State &amp; Lid Adjustment'!$B$8</f>
        <v>2.06</v>
      </c>
      <c r="J80" s="175">
        <f t="shared" si="44"/>
        <v>2.1867168709765568</v>
      </c>
      <c r="K80" s="183">
        <f t="shared" si="45"/>
        <v>4.2467168709765568</v>
      </c>
      <c r="M80" s="158">
        <f>VLOOKUP(A80,'(D) 2009-10 Projection'!$H$10:$M$305,6,)</f>
        <v>2731856.4194941642</v>
      </c>
      <c r="N80" s="187">
        <v>535658</v>
      </c>
      <c r="O80" s="187">
        <v>310392</v>
      </c>
      <c r="P80" s="187">
        <v>225266</v>
      </c>
      <c r="Q80" s="153">
        <f t="shared" si="41"/>
        <v>3267514.4194941642</v>
      </c>
      <c r="R80" s="175">
        <f>'(E) State &amp; Lid Adjustment'!$B$18</f>
        <v>3.010635571061405</v>
      </c>
      <c r="S80" s="175">
        <f t="shared" si="46"/>
        <v>1.3711907535679908</v>
      </c>
      <c r="T80" s="183">
        <f t="shared" si="47"/>
        <v>4.3818263246293956</v>
      </c>
      <c r="V80" s="158">
        <f t="shared" si="48"/>
        <v>198678.73949416401</v>
      </c>
      <c r="W80" s="153">
        <f t="shared" si="49"/>
        <v>-475729</v>
      </c>
      <c r="X80" s="153">
        <f t="shared" si="50"/>
        <v>-184608</v>
      </c>
      <c r="Y80" s="153">
        <f t="shared" si="51"/>
        <v>6373</v>
      </c>
      <c r="Z80" s="153">
        <f t="shared" si="52"/>
        <v>20443.739494164009</v>
      </c>
      <c r="AA80" s="153">
        <f t="shared" si="53"/>
        <v>0</v>
      </c>
      <c r="AB80" s="189">
        <f t="shared" si="54"/>
        <v>0.95063557106140495</v>
      </c>
      <c r="AC80" s="189">
        <f t="shared" si="55"/>
        <v>-0.81552611740856595</v>
      </c>
      <c r="AD80" s="183">
        <f t="shared" si="56"/>
        <v>0.13510945365283877</v>
      </c>
      <c r="AF80" s="160">
        <f t="shared" si="57"/>
        <v>6.296056202313406E-3</v>
      </c>
      <c r="AG80" s="206">
        <f t="shared" si="42"/>
        <v>6.296056202313406E-3</v>
      </c>
      <c r="AH80" s="160">
        <f t="shared" si="58"/>
        <v>3.1815036829090419E-2</v>
      </c>
      <c r="AJ80">
        <f t="shared" si="59"/>
        <v>0</v>
      </c>
      <c r="AK80">
        <f t="shared" si="60"/>
        <v>0</v>
      </c>
      <c r="AL80">
        <f t="shared" si="61"/>
        <v>0</v>
      </c>
      <c r="AM80">
        <f t="shared" si="62"/>
        <v>1</v>
      </c>
      <c r="AN80">
        <f t="shared" si="63"/>
        <v>0</v>
      </c>
      <c r="AO80" s="211">
        <f t="shared" si="64"/>
        <v>0</v>
      </c>
      <c r="AP80" s="211">
        <f t="shared" si="65"/>
        <v>1</v>
      </c>
      <c r="AQ80" s="215">
        <f t="shared" si="66"/>
        <v>0</v>
      </c>
      <c r="AR80" s="215">
        <f t="shared" si="67"/>
        <v>0</v>
      </c>
      <c r="AS80" s="215">
        <f t="shared" si="68"/>
        <v>0</v>
      </c>
      <c r="AT80" s="215">
        <f t="shared" si="69"/>
        <v>1</v>
      </c>
      <c r="AV80" s="12">
        <f>VLOOKUP(A80,'(B) MSOC Applied to 2009-10'!$A$7:$C$302,3,)</f>
        <v>341.08000000000004</v>
      </c>
      <c r="AX80" s="205">
        <f t="shared" si="70"/>
        <v>0</v>
      </c>
      <c r="AZ80" s="205">
        <f t="shared" si="71"/>
        <v>341.08000000000004</v>
      </c>
      <c r="BB80" s="205">
        <f t="shared" si="72"/>
        <v>0</v>
      </c>
      <c r="BC80" s="205">
        <f t="shared" si="73"/>
        <v>341.08000000000004</v>
      </c>
      <c r="BD80" s="205">
        <f t="shared" si="74"/>
        <v>0</v>
      </c>
      <c r="BF80" s="205">
        <f t="shared" si="75"/>
        <v>0</v>
      </c>
      <c r="BG80" s="205">
        <f t="shared" si="76"/>
        <v>0</v>
      </c>
      <c r="BH80" s="209">
        <f t="shared" si="77"/>
        <v>0</v>
      </c>
      <c r="BI80" s="205">
        <f t="shared" si="78"/>
        <v>341.08000000000004</v>
      </c>
    </row>
    <row r="81" spans="1:61">
      <c r="A81" t="s">
        <v>157</v>
      </c>
      <c r="B81" s="152" t="s">
        <v>158</v>
      </c>
      <c r="C81" s="153">
        <v>3514818653</v>
      </c>
      <c r="D81" s="153">
        <f>VLOOKUP(A81,'(D) 2009-10 Projection'!$H$10:$M$305,3,)</f>
        <v>27973713.809999999</v>
      </c>
      <c r="E81" s="153">
        <v>11017600</v>
      </c>
      <c r="F81" s="153">
        <v>9238151</v>
      </c>
      <c r="G81" s="153">
        <v>888986</v>
      </c>
      <c r="H81" s="153">
        <f t="shared" si="43"/>
        <v>38100850.810000002</v>
      </c>
      <c r="I81" s="175">
        <f>'(E) State &amp; Lid Adjustment'!$B$8</f>
        <v>2.06</v>
      </c>
      <c r="J81" s="175">
        <f t="shared" si="44"/>
        <v>2.6283435681994489</v>
      </c>
      <c r="K81" s="183">
        <f t="shared" si="45"/>
        <v>4.688343568199449</v>
      </c>
      <c r="M81" s="158">
        <f>VLOOKUP(A81,'(D) 2009-10 Projection'!$H$10:$M$305,6,)</f>
        <v>30941506.13946306</v>
      </c>
      <c r="N81" s="187">
        <v>6155916</v>
      </c>
      <c r="O81" s="187">
        <v>5182406</v>
      </c>
      <c r="P81" s="187">
        <v>973510</v>
      </c>
      <c r="Q81" s="153">
        <f t="shared" si="41"/>
        <v>37097422.13946306</v>
      </c>
      <c r="R81" s="175">
        <f>'(E) State &amp; Lid Adjustment'!$B$18</f>
        <v>3.010635571061405</v>
      </c>
      <c r="S81" s="175">
        <f t="shared" si="46"/>
        <v>1.4744447755723231</v>
      </c>
      <c r="T81" s="183">
        <f t="shared" si="47"/>
        <v>4.4850803466337279</v>
      </c>
      <c r="V81" s="158">
        <f t="shared" si="48"/>
        <v>2967792.3294630609</v>
      </c>
      <c r="W81" s="153">
        <f t="shared" si="49"/>
        <v>-4861684</v>
      </c>
      <c r="X81" s="153">
        <f t="shared" si="50"/>
        <v>-4055745</v>
      </c>
      <c r="Y81" s="153">
        <f t="shared" si="51"/>
        <v>84524</v>
      </c>
      <c r="Z81" s="153">
        <f t="shared" si="52"/>
        <v>-1003428.6705369428</v>
      </c>
      <c r="AA81" s="153">
        <f t="shared" si="53"/>
        <v>1003428.6705369428</v>
      </c>
      <c r="AB81" s="189">
        <f t="shared" si="54"/>
        <v>0.95063557106140495</v>
      </c>
      <c r="AC81" s="189">
        <f t="shared" si="55"/>
        <v>-1.1538987926271258</v>
      </c>
      <c r="AD81" s="183">
        <f t="shared" si="56"/>
        <v>-0.20326322156572108</v>
      </c>
      <c r="AF81" s="160">
        <f t="shared" si="57"/>
        <v>-2.6336122401591659E-2</v>
      </c>
      <c r="AG81" s="206">
        <f t="shared" si="42"/>
        <v>0</v>
      </c>
      <c r="AH81" s="160">
        <f t="shared" si="58"/>
        <v>-4.3355018378865094E-2</v>
      </c>
      <c r="AJ81">
        <f t="shared" si="59"/>
        <v>1</v>
      </c>
      <c r="AK81">
        <f t="shared" si="60"/>
        <v>0</v>
      </c>
      <c r="AL81">
        <f t="shared" si="61"/>
        <v>1</v>
      </c>
      <c r="AM81">
        <f t="shared" si="62"/>
        <v>0</v>
      </c>
      <c r="AN81">
        <f t="shared" si="63"/>
        <v>0</v>
      </c>
      <c r="AO81" s="211">
        <f t="shared" si="64"/>
        <v>0</v>
      </c>
      <c r="AP81" s="211">
        <f t="shared" si="65"/>
        <v>1</v>
      </c>
      <c r="AQ81" s="215">
        <f t="shared" si="66"/>
        <v>0</v>
      </c>
      <c r="AR81" s="215">
        <f t="shared" si="67"/>
        <v>0</v>
      </c>
      <c r="AS81" s="215">
        <f t="shared" si="68"/>
        <v>1</v>
      </c>
      <c r="AT81" s="215">
        <f t="shared" si="69"/>
        <v>0</v>
      </c>
      <c r="AV81" s="12">
        <f>VLOOKUP(A81,'(B) MSOC Applied to 2009-10'!$A$7:$C$302,3,)</f>
        <v>4522.78</v>
      </c>
      <c r="AX81" s="205">
        <f t="shared" si="70"/>
        <v>0</v>
      </c>
      <c r="AZ81" s="205">
        <f t="shared" si="71"/>
        <v>4522.78</v>
      </c>
      <c r="BB81" s="205">
        <f t="shared" si="72"/>
        <v>4522.78</v>
      </c>
      <c r="BC81" s="205">
        <f t="shared" si="73"/>
        <v>0</v>
      </c>
      <c r="BD81" s="205">
        <f t="shared" si="74"/>
        <v>0</v>
      </c>
      <c r="BF81" s="205">
        <f t="shared" si="75"/>
        <v>0</v>
      </c>
      <c r="BG81" s="205">
        <f t="shared" si="76"/>
        <v>0</v>
      </c>
      <c r="BH81" s="209">
        <f t="shared" si="77"/>
        <v>4522.78</v>
      </c>
      <c r="BI81" s="205">
        <f t="shared" si="78"/>
        <v>0</v>
      </c>
    </row>
    <row r="82" spans="1:61">
      <c r="A82" t="s">
        <v>159</v>
      </c>
      <c r="B82" s="152" t="s">
        <v>160</v>
      </c>
      <c r="C82" s="153">
        <v>817134873</v>
      </c>
      <c r="D82" s="153">
        <f>VLOOKUP(A82,'(D) 2009-10 Projection'!$H$10:$M$305,3,)</f>
        <v>12950097.039999999</v>
      </c>
      <c r="E82" s="153">
        <v>5410563</v>
      </c>
      <c r="F82" s="153">
        <v>3207661</v>
      </c>
      <c r="G82" s="153">
        <v>1670069</v>
      </c>
      <c r="H82" s="153">
        <f t="shared" si="43"/>
        <v>17827827.039999999</v>
      </c>
      <c r="I82" s="175">
        <f>'(E) State &amp; Lid Adjustment'!$B$8</f>
        <v>2.06</v>
      </c>
      <c r="J82" s="175">
        <f t="shared" si="44"/>
        <v>3.9254976210028913</v>
      </c>
      <c r="K82" s="183">
        <f t="shared" si="45"/>
        <v>5.9854976210028914</v>
      </c>
      <c r="M82" s="158">
        <f>VLOOKUP(A82,'(D) 2009-10 Projection'!$H$10:$M$305,6,)</f>
        <v>14597984.390705273</v>
      </c>
      <c r="N82" s="187">
        <v>2952813</v>
      </c>
      <c r="O82" s="187">
        <v>1120174</v>
      </c>
      <c r="P82" s="187">
        <v>1832640</v>
      </c>
      <c r="Q82" s="153">
        <f t="shared" si="41"/>
        <v>17550798.390705273</v>
      </c>
      <c r="R82" s="175">
        <f>'(E) State &amp; Lid Adjustment'!$B$18</f>
        <v>3.010635571061405</v>
      </c>
      <c r="S82" s="175">
        <f t="shared" si="46"/>
        <v>1.3708557020549532</v>
      </c>
      <c r="T82" s="183">
        <f t="shared" si="47"/>
        <v>4.3814912731163584</v>
      </c>
      <c r="V82" s="158">
        <f t="shared" si="48"/>
        <v>1647887.3507052734</v>
      </c>
      <c r="W82" s="153">
        <f t="shared" si="49"/>
        <v>-2457750</v>
      </c>
      <c r="X82" s="153">
        <f t="shared" si="50"/>
        <v>-2087487</v>
      </c>
      <c r="Y82" s="153">
        <f t="shared" si="51"/>
        <v>162571</v>
      </c>
      <c r="Z82" s="153">
        <f t="shared" si="52"/>
        <v>-277028.64929472655</v>
      </c>
      <c r="AA82" s="153">
        <f t="shared" si="53"/>
        <v>277028.64929472655</v>
      </c>
      <c r="AB82" s="189">
        <f t="shared" si="54"/>
        <v>0.95063557106140495</v>
      </c>
      <c r="AC82" s="189">
        <f t="shared" si="55"/>
        <v>-2.5546419189479384</v>
      </c>
      <c r="AD82" s="183">
        <f t="shared" si="56"/>
        <v>-1.604006347886533</v>
      </c>
      <c r="AF82" s="160">
        <f t="shared" si="57"/>
        <v>-1.5539114703836983E-2</v>
      </c>
      <c r="AG82" s="206">
        <f t="shared" si="42"/>
        <v>0</v>
      </c>
      <c r="AH82" s="160">
        <f t="shared" si="58"/>
        <v>-0.26798212102835589</v>
      </c>
      <c r="AJ82">
        <f t="shared" si="59"/>
        <v>1</v>
      </c>
      <c r="AK82">
        <f t="shared" si="60"/>
        <v>0</v>
      </c>
      <c r="AL82">
        <f t="shared" si="61"/>
        <v>1</v>
      </c>
      <c r="AM82">
        <f t="shared" si="62"/>
        <v>0</v>
      </c>
      <c r="AN82">
        <f t="shared" si="63"/>
        <v>0</v>
      </c>
      <c r="AO82" s="211">
        <f t="shared" si="64"/>
        <v>0</v>
      </c>
      <c r="AP82" s="211">
        <f t="shared" si="65"/>
        <v>1</v>
      </c>
      <c r="AQ82" s="215">
        <f t="shared" si="66"/>
        <v>0</v>
      </c>
      <c r="AR82" s="215">
        <f t="shared" si="67"/>
        <v>0</v>
      </c>
      <c r="AS82" s="215">
        <f t="shared" si="68"/>
        <v>1</v>
      </c>
      <c r="AT82" s="215">
        <f t="shared" si="69"/>
        <v>0</v>
      </c>
      <c r="AV82" s="12">
        <f>VLOOKUP(A82,'(B) MSOC Applied to 2009-10'!$A$7:$C$302,3,)</f>
        <v>2185.8799999999997</v>
      </c>
      <c r="AX82" s="205">
        <f t="shared" si="70"/>
        <v>0</v>
      </c>
      <c r="AZ82" s="205">
        <f t="shared" si="71"/>
        <v>2185.8799999999997</v>
      </c>
      <c r="BB82" s="205">
        <f t="shared" si="72"/>
        <v>2185.8799999999997</v>
      </c>
      <c r="BC82" s="205">
        <f t="shared" si="73"/>
        <v>0</v>
      </c>
      <c r="BD82" s="205">
        <f t="shared" si="74"/>
        <v>0</v>
      </c>
      <c r="BF82" s="205">
        <f t="shared" si="75"/>
        <v>0</v>
      </c>
      <c r="BG82" s="205">
        <f t="shared" si="76"/>
        <v>0</v>
      </c>
      <c r="BH82" s="209">
        <f t="shared" si="77"/>
        <v>2185.8799999999997</v>
      </c>
      <c r="BI82" s="205">
        <f t="shared" si="78"/>
        <v>0</v>
      </c>
    </row>
    <row r="83" spans="1:61">
      <c r="A83" t="s">
        <v>161</v>
      </c>
      <c r="B83" s="152" t="s">
        <v>162</v>
      </c>
      <c r="C83" s="153">
        <v>210954832</v>
      </c>
      <c r="D83" s="153">
        <f>VLOOKUP(A83,'(D) 2009-10 Projection'!$H$10:$M$305,3,)</f>
        <v>412275.21999999991</v>
      </c>
      <c r="E83" s="153">
        <v>313342</v>
      </c>
      <c r="F83" s="153">
        <v>190000</v>
      </c>
      <c r="G83" s="153">
        <v>0</v>
      </c>
      <c r="H83" s="153">
        <f t="shared" si="43"/>
        <v>602275.22</v>
      </c>
      <c r="I83" s="175">
        <f>'(E) State &amp; Lid Adjustment'!$B$8</f>
        <v>2.06</v>
      </c>
      <c r="J83" s="175">
        <f t="shared" si="44"/>
        <v>0.9006667360906907</v>
      </c>
      <c r="K83" s="183">
        <f t="shared" si="45"/>
        <v>2.9606667360906909</v>
      </c>
      <c r="M83" s="158">
        <f>VLOOKUP(A83,'(D) 2009-10 Projection'!$H$10:$M$305,6,)</f>
        <v>476870.74364859861</v>
      </c>
      <c r="N83" s="187">
        <v>224958</v>
      </c>
      <c r="O83" s="187">
        <v>190000</v>
      </c>
      <c r="P83" s="187">
        <v>0</v>
      </c>
      <c r="Q83" s="153">
        <f t="shared" si="41"/>
        <v>666870.74364859867</v>
      </c>
      <c r="R83" s="175">
        <f>'(E) State &amp; Lid Adjustment'!$B$18</f>
        <v>3.010635571061405</v>
      </c>
      <c r="S83" s="175">
        <f t="shared" si="46"/>
        <v>0.9006667360906907</v>
      </c>
      <c r="T83" s="183">
        <f t="shared" si="47"/>
        <v>3.9113023071520958</v>
      </c>
      <c r="V83" s="158">
        <f t="shared" si="48"/>
        <v>64595.523648598697</v>
      </c>
      <c r="W83" s="153">
        <f t="shared" si="49"/>
        <v>-88384</v>
      </c>
      <c r="X83" s="153">
        <f t="shared" si="50"/>
        <v>0</v>
      </c>
      <c r="Y83" s="153">
        <f t="shared" si="51"/>
        <v>0</v>
      </c>
      <c r="Z83" s="153">
        <f t="shared" si="52"/>
        <v>64595.523648598697</v>
      </c>
      <c r="AA83" s="153">
        <f t="shared" si="53"/>
        <v>0</v>
      </c>
      <c r="AB83" s="189">
        <f t="shared" si="54"/>
        <v>0.95063557106140495</v>
      </c>
      <c r="AC83" s="189">
        <f t="shared" si="55"/>
        <v>0</v>
      </c>
      <c r="AD83" s="183">
        <f t="shared" si="56"/>
        <v>0.95063557106140495</v>
      </c>
      <c r="AF83" s="160">
        <f t="shared" si="57"/>
        <v>0.1072525010220389</v>
      </c>
      <c r="AG83" s="206">
        <f t="shared" si="42"/>
        <v>0.1072525010220389</v>
      </c>
      <c r="AH83" s="160">
        <f t="shared" si="58"/>
        <v>0.32108834117433915</v>
      </c>
      <c r="AJ83">
        <f t="shared" si="59"/>
        <v>0</v>
      </c>
      <c r="AK83">
        <f t="shared" si="60"/>
        <v>1</v>
      </c>
      <c r="AL83">
        <f t="shared" si="61"/>
        <v>0</v>
      </c>
      <c r="AM83">
        <f t="shared" si="62"/>
        <v>1</v>
      </c>
      <c r="AN83">
        <f t="shared" si="63"/>
        <v>1</v>
      </c>
      <c r="AO83" s="211">
        <f t="shared" si="64"/>
        <v>1</v>
      </c>
      <c r="AP83" s="211">
        <f t="shared" si="65"/>
        <v>0</v>
      </c>
      <c r="AQ83" s="215">
        <f t="shared" si="66"/>
        <v>0</v>
      </c>
      <c r="AR83" s="215">
        <f t="shared" si="67"/>
        <v>1</v>
      </c>
      <c r="AS83" s="215">
        <f t="shared" si="68"/>
        <v>0</v>
      </c>
      <c r="AT83" s="215">
        <f t="shared" si="69"/>
        <v>0</v>
      </c>
      <c r="AV83" s="12">
        <f>VLOOKUP(A83,'(B) MSOC Applied to 2009-10'!$A$7:$C$302,3,)</f>
        <v>97.679999999999993</v>
      </c>
      <c r="AX83" s="205">
        <f t="shared" si="70"/>
        <v>97.679999999999993</v>
      </c>
      <c r="AZ83" s="205">
        <f t="shared" si="71"/>
        <v>0</v>
      </c>
      <c r="BB83" s="205">
        <f t="shared" si="72"/>
        <v>0</v>
      </c>
      <c r="BC83" s="205">
        <f t="shared" si="73"/>
        <v>97.679999999999993</v>
      </c>
      <c r="BD83" s="205">
        <f t="shared" si="74"/>
        <v>97.679999999999993</v>
      </c>
      <c r="BF83" s="205">
        <f t="shared" si="75"/>
        <v>0</v>
      </c>
      <c r="BG83" s="205">
        <f t="shared" si="76"/>
        <v>97.679999999999993</v>
      </c>
      <c r="BH83" s="209">
        <f t="shared" si="77"/>
        <v>0</v>
      </c>
      <c r="BI83" s="205">
        <f t="shared" si="78"/>
        <v>0</v>
      </c>
    </row>
    <row r="84" spans="1:61">
      <c r="A84" t="s">
        <v>163</v>
      </c>
      <c r="B84" s="152" t="s">
        <v>164</v>
      </c>
      <c r="C84" s="153">
        <v>16814622811</v>
      </c>
      <c r="D84" s="153">
        <f>VLOOKUP(A84,'(D) 2009-10 Projection'!$H$10:$M$305,3,)</f>
        <v>118249061.02000003</v>
      </c>
      <c r="E84" s="153">
        <v>44592456</v>
      </c>
      <c r="F84" s="153">
        <v>43600392</v>
      </c>
      <c r="G84" s="153">
        <v>992064</v>
      </c>
      <c r="H84" s="153">
        <f t="shared" si="43"/>
        <v>162841517.02000004</v>
      </c>
      <c r="I84" s="175">
        <f>'(E) State &amp; Lid Adjustment'!$B$8</f>
        <v>2.06</v>
      </c>
      <c r="J84" s="175">
        <f t="shared" si="44"/>
        <v>2.5930044634410083</v>
      </c>
      <c r="K84" s="183">
        <f t="shared" si="45"/>
        <v>4.6530044634410084</v>
      </c>
      <c r="M84" s="158">
        <f>VLOOKUP(A84,'(D) 2009-10 Projection'!$H$10:$M$305,6,)</f>
        <v>130923519.1854042</v>
      </c>
      <c r="N84" s="187">
        <v>24203341</v>
      </c>
      <c r="O84" s="187">
        <v>23059612</v>
      </c>
      <c r="P84" s="187">
        <v>1143729</v>
      </c>
      <c r="Q84" s="153">
        <f t="shared" si="41"/>
        <v>155126860.18540418</v>
      </c>
      <c r="R84" s="175">
        <f>'(E) State &amp; Lid Adjustment'!$B$18</f>
        <v>3.010635571061405</v>
      </c>
      <c r="S84" s="175">
        <f t="shared" si="46"/>
        <v>1.3714022764111351</v>
      </c>
      <c r="T84" s="183">
        <f t="shared" si="47"/>
        <v>4.3820378474725405</v>
      </c>
      <c r="V84" s="158">
        <f t="shared" si="48"/>
        <v>12674458.165404171</v>
      </c>
      <c r="W84" s="153">
        <f t="shared" si="49"/>
        <v>-20389115</v>
      </c>
      <c r="X84" s="153">
        <f t="shared" si="50"/>
        <v>-20540780</v>
      </c>
      <c r="Y84" s="153">
        <f t="shared" si="51"/>
        <v>151665</v>
      </c>
      <c r="Z84" s="153">
        <f t="shared" si="52"/>
        <v>-7714656.8345958591</v>
      </c>
      <c r="AA84" s="153">
        <f t="shared" si="53"/>
        <v>7714656.8345958591</v>
      </c>
      <c r="AB84" s="189">
        <f t="shared" si="54"/>
        <v>0.95063557106140495</v>
      </c>
      <c r="AC84" s="189">
        <f t="shared" si="55"/>
        <v>-1.2216021870298732</v>
      </c>
      <c r="AD84" s="183">
        <f t="shared" si="56"/>
        <v>-0.27096661596846783</v>
      </c>
      <c r="AF84" s="160">
        <f t="shared" si="57"/>
        <v>-4.737524542741979E-2</v>
      </c>
      <c r="AG84" s="206">
        <f t="shared" si="42"/>
        <v>0</v>
      </c>
      <c r="AH84" s="160">
        <f t="shared" si="58"/>
        <v>-5.8234763817114739E-2</v>
      </c>
      <c r="AJ84">
        <f t="shared" si="59"/>
        <v>1</v>
      </c>
      <c r="AK84">
        <f t="shared" si="60"/>
        <v>0</v>
      </c>
      <c r="AL84">
        <f t="shared" si="61"/>
        <v>1</v>
      </c>
      <c r="AM84">
        <f t="shared" si="62"/>
        <v>0</v>
      </c>
      <c r="AN84">
        <f t="shared" si="63"/>
        <v>0</v>
      </c>
      <c r="AO84" s="211">
        <f t="shared" si="64"/>
        <v>0</v>
      </c>
      <c r="AP84" s="211">
        <f t="shared" si="65"/>
        <v>1</v>
      </c>
      <c r="AQ84" s="215">
        <f t="shared" si="66"/>
        <v>0</v>
      </c>
      <c r="AR84" s="215">
        <f t="shared" si="67"/>
        <v>0</v>
      </c>
      <c r="AS84" s="215">
        <f t="shared" si="68"/>
        <v>1</v>
      </c>
      <c r="AT84" s="215">
        <f t="shared" si="69"/>
        <v>0</v>
      </c>
      <c r="AV84" s="12">
        <f>VLOOKUP(A84,'(B) MSOC Applied to 2009-10'!$A$7:$C$302,3,)</f>
        <v>17957.5</v>
      </c>
      <c r="AX84" s="205">
        <f t="shared" si="70"/>
        <v>0</v>
      </c>
      <c r="AZ84" s="205">
        <f t="shared" si="71"/>
        <v>17957.5</v>
      </c>
      <c r="BB84" s="205">
        <f t="shared" si="72"/>
        <v>17957.5</v>
      </c>
      <c r="BC84" s="205">
        <f t="shared" si="73"/>
        <v>0</v>
      </c>
      <c r="BD84" s="205">
        <f t="shared" si="74"/>
        <v>0</v>
      </c>
      <c r="BF84" s="205">
        <f t="shared" si="75"/>
        <v>0</v>
      </c>
      <c r="BG84" s="205">
        <f t="shared" si="76"/>
        <v>0</v>
      </c>
      <c r="BH84" s="209">
        <f t="shared" si="77"/>
        <v>17957.5</v>
      </c>
      <c r="BI84" s="205">
        <f t="shared" si="78"/>
        <v>0</v>
      </c>
    </row>
    <row r="85" spans="1:61">
      <c r="A85" t="s">
        <v>165</v>
      </c>
      <c r="B85" s="152" t="s">
        <v>166</v>
      </c>
      <c r="C85" s="153">
        <v>13287392739</v>
      </c>
      <c r="D85" s="153">
        <f>VLOOKUP(A85,'(D) 2009-10 Projection'!$H$10:$M$305,3,)</f>
        <v>151457761.16</v>
      </c>
      <c r="E85" s="153">
        <v>59993101</v>
      </c>
      <c r="F85" s="153">
        <v>40800000</v>
      </c>
      <c r="G85" s="153">
        <v>13165006</v>
      </c>
      <c r="H85" s="153">
        <f t="shared" si="43"/>
        <v>205422767.16</v>
      </c>
      <c r="I85" s="175">
        <f>'(E) State &amp; Lid Adjustment'!$B$8</f>
        <v>2.06</v>
      </c>
      <c r="J85" s="175">
        <f t="shared" si="44"/>
        <v>3.0705798196396636</v>
      </c>
      <c r="K85" s="183">
        <f t="shared" si="45"/>
        <v>5.1305798196396637</v>
      </c>
      <c r="M85" s="158">
        <f>VLOOKUP(A85,'(D) 2009-10 Projection'!$H$10:$M$305,6,)</f>
        <v>169763909.95241731</v>
      </c>
      <c r="N85" s="187">
        <v>32720443</v>
      </c>
      <c r="O85" s="187">
        <v>18213448</v>
      </c>
      <c r="P85" s="187">
        <v>14506995</v>
      </c>
      <c r="Q85" s="153">
        <f t="shared" si="41"/>
        <v>202484352.95241731</v>
      </c>
      <c r="R85" s="175">
        <f>'(E) State &amp; Lid Adjustment'!$B$18</f>
        <v>3.010635571061405</v>
      </c>
      <c r="S85" s="175">
        <f t="shared" si="46"/>
        <v>1.370731516540598</v>
      </c>
      <c r="T85" s="183">
        <f t="shared" si="47"/>
        <v>4.381367087602003</v>
      </c>
      <c r="V85" s="158">
        <f t="shared" si="48"/>
        <v>18306148.792417318</v>
      </c>
      <c r="W85" s="153">
        <f t="shared" si="49"/>
        <v>-27272658</v>
      </c>
      <c r="X85" s="153">
        <f t="shared" si="50"/>
        <v>-22586552</v>
      </c>
      <c r="Y85" s="153">
        <f t="shared" si="51"/>
        <v>1341989</v>
      </c>
      <c r="Z85" s="153">
        <f t="shared" si="52"/>
        <v>-2938414.2075826824</v>
      </c>
      <c r="AA85" s="153">
        <f t="shared" si="53"/>
        <v>2938414.2075826824</v>
      </c>
      <c r="AB85" s="189">
        <f t="shared" si="54"/>
        <v>0.95063557106140495</v>
      </c>
      <c r="AC85" s="189">
        <f t="shared" si="55"/>
        <v>-1.6998483030990656</v>
      </c>
      <c r="AD85" s="183">
        <f t="shared" si="56"/>
        <v>-0.7492127320376607</v>
      </c>
      <c r="AF85" s="160">
        <f t="shared" si="57"/>
        <v>-1.4304228534191665E-2</v>
      </c>
      <c r="AG85" s="206">
        <f t="shared" si="42"/>
        <v>0</v>
      </c>
      <c r="AH85" s="160">
        <f t="shared" si="58"/>
        <v>-0.1460288619172638</v>
      </c>
      <c r="AJ85">
        <f t="shared" si="59"/>
        <v>1</v>
      </c>
      <c r="AK85">
        <f t="shared" si="60"/>
        <v>0</v>
      </c>
      <c r="AL85">
        <f t="shared" si="61"/>
        <v>1</v>
      </c>
      <c r="AM85">
        <f t="shared" si="62"/>
        <v>0</v>
      </c>
      <c r="AN85">
        <f t="shared" si="63"/>
        <v>0</v>
      </c>
      <c r="AO85" s="211">
        <f t="shared" si="64"/>
        <v>0</v>
      </c>
      <c r="AP85" s="211">
        <f t="shared" si="65"/>
        <v>1</v>
      </c>
      <c r="AQ85" s="215">
        <f t="shared" si="66"/>
        <v>0</v>
      </c>
      <c r="AR85" s="215">
        <f t="shared" si="67"/>
        <v>0</v>
      </c>
      <c r="AS85" s="215">
        <f t="shared" si="68"/>
        <v>1</v>
      </c>
      <c r="AT85" s="215">
        <f t="shared" si="69"/>
        <v>0</v>
      </c>
      <c r="AV85" s="12">
        <f>VLOOKUP(A85,'(B) MSOC Applied to 2009-10'!$A$7:$C$302,3,)</f>
        <v>25239.53</v>
      </c>
      <c r="AX85" s="205">
        <f t="shared" si="70"/>
        <v>0</v>
      </c>
      <c r="AZ85" s="205">
        <f t="shared" si="71"/>
        <v>25239.53</v>
      </c>
      <c r="BB85" s="205">
        <f t="shared" si="72"/>
        <v>25239.53</v>
      </c>
      <c r="BC85" s="205">
        <f t="shared" si="73"/>
        <v>0</v>
      </c>
      <c r="BD85" s="205">
        <f t="shared" si="74"/>
        <v>0</v>
      </c>
      <c r="BF85" s="205">
        <f t="shared" si="75"/>
        <v>0</v>
      </c>
      <c r="BG85" s="205">
        <f t="shared" si="76"/>
        <v>0</v>
      </c>
      <c r="BH85" s="209">
        <f t="shared" si="77"/>
        <v>25239.53</v>
      </c>
      <c r="BI85" s="205">
        <f t="shared" si="78"/>
        <v>0</v>
      </c>
    </row>
    <row r="86" spans="1:61">
      <c r="A86" t="s">
        <v>167</v>
      </c>
      <c r="B86" s="152" t="s">
        <v>168</v>
      </c>
      <c r="C86" s="153">
        <v>52784554</v>
      </c>
      <c r="D86" s="153">
        <f>VLOOKUP(A86,'(D) 2009-10 Projection'!$H$10:$M$305,3,)</f>
        <v>289432.32999999996</v>
      </c>
      <c r="E86" s="153">
        <v>181309</v>
      </c>
      <c r="F86" s="153">
        <v>0</v>
      </c>
      <c r="G86" s="153">
        <v>0</v>
      </c>
      <c r="H86" s="153">
        <f t="shared" si="43"/>
        <v>289432.32999999996</v>
      </c>
      <c r="I86" s="175">
        <f>'(E) State &amp; Lid Adjustment'!$B$8</f>
        <v>2.06</v>
      </c>
      <c r="J86" s="175">
        <f t="shared" si="44"/>
        <v>0</v>
      </c>
      <c r="K86" s="183">
        <f t="shared" si="45"/>
        <v>2.06</v>
      </c>
      <c r="M86" s="158">
        <f>VLOOKUP(A86,'(D) 2009-10 Projection'!$H$10:$M$305,6,)</f>
        <v>279949.67902169435</v>
      </c>
      <c r="N86" s="187">
        <v>88615</v>
      </c>
      <c r="O86" s="187">
        <v>0</v>
      </c>
      <c r="P86" s="187">
        <v>0</v>
      </c>
      <c r="Q86" s="153">
        <f t="shared" si="41"/>
        <v>279949.67902169435</v>
      </c>
      <c r="R86" s="175">
        <f>'(E) State &amp; Lid Adjustment'!$B$18</f>
        <v>3.010635571061405</v>
      </c>
      <c r="S86" s="175">
        <f t="shared" si="46"/>
        <v>0</v>
      </c>
      <c r="T86" s="183">
        <f t="shared" si="47"/>
        <v>3.010635571061405</v>
      </c>
      <c r="V86" s="158">
        <f t="shared" si="48"/>
        <v>-9482.6509783056099</v>
      </c>
      <c r="W86" s="153">
        <f t="shared" si="49"/>
        <v>-92694</v>
      </c>
      <c r="X86" s="153">
        <f t="shared" si="50"/>
        <v>0</v>
      </c>
      <c r="Y86" s="153">
        <f t="shared" si="51"/>
        <v>0</v>
      </c>
      <c r="Z86" s="153">
        <f t="shared" si="52"/>
        <v>-9482.6509783056099</v>
      </c>
      <c r="AA86" s="153">
        <f t="shared" si="53"/>
        <v>9482.6509783056099</v>
      </c>
      <c r="AB86" s="189">
        <f t="shared" si="54"/>
        <v>0.95063557106140495</v>
      </c>
      <c r="AC86" s="189">
        <f t="shared" si="55"/>
        <v>0</v>
      </c>
      <c r="AD86" s="183">
        <f t="shared" si="56"/>
        <v>0.95063557106140495</v>
      </c>
      <c r="AF86" s="160">
        <f t="shared" si="57"/>
        <v>-3.2762929346233059E-2</v>
      </c>
      <c r="AG86" s="206">
        <f t="shared" si="42"/>
        <v>0</v>
      </c>
      <c r="AH86" s="160">
        <f t="shared" si="58"/>
        <v>0.461473578185148</v>
      </c>
      <c r="AJ86">
        <f t="shared" si="59"/>
        <v>1</v>
      </c>
      <c r="AK86">
        <f t="shared" si="60"/>
        <v>0</v>
      </c>
      <c r="AL86">
        <f t="shared" si="61"/>
        <v>0</v>
      </c>
      <c r="AM86">
        <f t="shared" si="62"/>
        <v>1</v>
      </c>
      <c r="AN86">
        <f t="shared" si="63"/>
        <v>1</v>
      </c>
      <c r="AO86" s="211">
        <f t="shared" si="64"/>
        <v>0</v>
      </c>
      <c r="AP86" s="211">
        <f t="shared" si="65"/>
        <v>1</v>
      </c>
      <c r="AQ86" s="215">
        <f t="shared" si="66"/>
        <v>0</v>
      </c>
      <c r="AR86" s="215">
        <f t="shared" si="67"/>
        <v>0</v>
      </c>
      <c r="AS86" s="215">
        <f t="shared" si="68"/>
        <v>0</v>
      </c>
      <c r="AT86" s="215">
        <f t="shared" si="69"/>
        <v>1</v>
      </c>
      <c r="AV86" s="12">
        <f>VLOOKUP(A86,'(B) MSOC Applied to 2009-10'!$A$7:$C$302,3,)</f>
        <v>26.490000000000002</v>
      </c>
      <c r="AX86" s="205">
        <f t="shared" si="70"/>
        <v>0</v>
      </c>
      <c r="AZ86" s="205">
        <f t="shared" si="71"/>
        <v>26.490000000000002</v>
      </c>
      <c r="BB86" s="205">
        <f t="shared" si="72"/>
        <v>0</v>
      </c>
      <c r="BC86" s="205">
        <f t="shared" si="73"/>
        <v>26.490000000000002</v>
      </c>
      <c r="BD86" s="205">
        <f t="shared" si="74"/>
        <v>26.490000000000002</v>
      </c>
      <c r="BF86" s="205">
        <f t="shared" si="75"/>
        <v>0</v>
      </c>
      <c r="BG86" s="205">
        <f t="shared" si="76"/>
        <v>0</v>
      </c>
      <c r="BH86" s="209">
        <f t="shared" si="77"/>
        <v>0</v>
      </c>
      <c r="BI86" s="205">
        <f t="shared" si="78"/>
        <v>26.490000000000002</v>
      </c>
    </row>
    <row r="87" spans="1:61">
      <c r="A87" t="s">
        <v>169</v>
      </c>
      <c r="B87" s="152" t="s">
        <v>170</v>
      </c>
      <c r="C87" s="153">
        <v>14208790454</v>
      </c>
      <c r="D87" s="153">
        <f>VLOOKUP(A87,'(D) 2009-10 Projection'!$H$10:$M$305,3,)</f>
        <v>127107470.68000001</v>
      </c>
      <c r="E87" s="153">
        <v>52424360</v>
      </c>
      <c r="F87" s="153">
        <v>42000000</v>
      </c>
      <c r="G87" s="153">
        <v>7389961</v>
      </c>
      <c r="H87" s="153">
        <f t="shared" si="43"/>
        <v>176497431.68000001</v>
      </c>
      <c r="I87" s="175">
        <f>'(E) State &amp; Lid Adjustment'!$B$8</f>
        <v>2.06</v>
      </c>
      <c r="J87" s="175">
        <f t="shared" si="44"/>
        <v>2.9559166303403632</v>
      </c>
      <c r="K87" s="183">
        <f t="shared" si="45"/>
        <v>5.0159166303403637</v>
      </c>
      <c r="M87" s="158">
        <f>VLOOKUP(A87,'(D) 2009-10 Projection'!$H$10:$M$305,6,)</f>
        <v>142416561.13308582</v>
      </c>
      <c r="N87" s="187">
        <v>29487646</v>
      </c>
      <c r="O87" s="187">
        <v>21260942</v>
      </c>
      <c r="P87" s="187">
        <v>8226703</v>
      </c>
      <c r="Q87" s="153">
        <f t="shared" si="41"/>
        <v>171904206.13308582</v>
      </c>
      <c r="R87" s="175">
        <f>'(E) State &amp; Lid Adjustment'!$B$18</f>
        <v>3.010635571061405</v>
      </c>
      <c r="S87" s="175">
        <f t="shared" si="46"/>
        <v>1.4963231436786166</v>
      </c>
      <c r="T87" s="183">
        <f t="shared" si="47"/>
        <v>4.5069587147400219</v>
      </c>
      <c r="V87" s="158">
        <f t="shared" si="48"/>
        <v>15309090.45308581</v>
      </c>
      <c r="W87" s="153">
        <f t="shared" si="49"/>
        <v>-22936714</v>
      </c>
      <c r="X87" s="153">
        <f t="shared" si="50"/>
        <v>-20739058</v>
      </c>
      <c r="Y87" s="153">
        <f t="shared" si="51"/>
        <v>836742</v>
      </c>
      <c r="Z87" s="153">
        <f t="shared" si="52"/>
        <v>-4593225.5469141901</v>
      </c>
      <c r="AA87" s="153">
        <f t="shared" si="53"/>
        <v>4593225.5469141901</v>
      </c>
      <c r="AB87" s="189">
        <f t="shared" si="54"/>
        <v>0.95063557106140495</v>
      </c>
      <c r="AC87" s="189">
        <f t="shared" si="55"/>
        <v>-1.4595934866617466</v>
      </c>
      <c r="AD87" s="183">
        <f t="shared" si="56"/>
        <v>-0.50895791560034187</v>
      </c>
      <c r="AF87" s="160">
        <f t="shared" si="57"/>
        <v>-2.6024319465690424E-2</v>
      </c>
      <c r="AG87" s="206">
        <f t="shared" si="42"/>
        <v>0</v>
      </c>
      <c r="AH87" s="160">
        <f t="shared" si="58"/>
        <v>-0.10146857555840311</v>
      </c>
      <c r="AJ87">
        <f t="shared" si="59"/>
        <v>1</v>
      </c>
      <c r="AK87">
        <f t="shared" si="60"/>
        <v>0</v>
      </c>
      <c r="AL87">
        <f t="shared" si="61"/>
        <v>1</v>
      </c>
      <c r="AM87">
        <f t="shared" si="62"/>
        <v>0</v>
      </c>
      <c r="AN87">
        <f t="shared" si="63"/>
        <v>0</v>
      </c>
      <c r="AO87" s="211">
        <f t="shared" si="64"/>
        <v>0</v>
      </c>
      <c r="AP87" s="211">
        <f t="shared" si="65"/>
        <v>1</v>
      </c>
      <c r="AQ87" s="215">
        <f t="shared" si="66"/>
        <v>0</v>
      </c>
      <c r="AR87" s="215">
        <f t="shared" si="67"/>
        <v>0</v>
      </c>
      <c r="AS87" s="215">
        <f t="shared" si="68"/>
        <v>1</v>
      </c>
      <c r="AT87" s="215">
        <f t="shared" si="69"/>
        <v>0</v>
      </c>
      <c r="AV87" s="12">
        <f>VLOOKUP(A87,'(B) MSOC Applied to 2009-10'!$A$7:$C$302,3,)</f>
        <v>21192.969999999998</v>
      </c>
      <c r="AX87" s="205">
        <f t="shared" si="70"/>
        <v>0</v>
      </c>
      <c r="AZ87" s="205">
        <f t="shared" si="71"/>
        <v>21192.969999999998</v>
      </c>
      <c r="BB87" s="205">
        <f t="shared" si="72"/>
        <v>21192.969999999998</v>
      </c>
      <c r="BC87" s="205">
        <f t="shared" si="73"/>
        <v>0</v>
      </c>
      <c r="BD87" s="205">
        <f t="shared" si="74"/>
        <v>0</v>
      </c>
      <c r="BF87" s="205">
        <f t="shared" si="75"/>
        <v>0</v>
      </c>
      <c r="BG87" s="205">
        <f t="shared" si="76"/>
        <v>0</v>
      </c>
      <c r="BH87" s="209">
        <f t="shared" si="77"/>
        <v>21192.969999999998</v>
      </c>
      <c r="BI87" s="205">
        <f t="shared" si="78"/>
        <v>0</v>
      </c>
    </row>
    <row r="88" spans="1:61">
      <c r="A88" t="s">
        <v>171</v>
      </c>
      <c r="B88" s="152" t="s">
        <v>172</v>
      </c>
      <c r="C88" s="153">
        <v>4536014614</v>
      </c>
      <c r="D88" s="153">
        <f>VLOOKUP(A88,'(D) 2009-10 Projection'!$H$10:$M$305,3,)</f>
        <v>32004515.690000005</v>
      </c>
      <c r="E88" s="153">
        <v>12569243</v>
      </c>
      <c r="F88" s="153">
        <v>11210000</v>
      </c>
      <c r="G88" s="153">
        <v>535441</v>
      </c>
      <c r="H88" s="153">
        <f t="shared" si="43"/>
        <v>43749956.690000005</v>
      </c>
      <c r="I88" s="175">
        <f>'(E) State &amp; Lid Adjustment'!$B$8</f>
        <v>2.06</v>
      </c>
      <c r="J88" s="175">
        <f t="shared" si="44"/>
        <v>2.4713324259144462</v>
      </c>
      <c r="K88" s="183">
        <f t="shared" si="45"/>
        <v>4.5313324259144458</v>
      </c>
      <c r="M88" s="158">
        <f>VLOOKUP(A88,'(D) 2009-10 Projection'!$H$10:$M$305,6,)</f>
        <v>35464943.341457836</v>
      </c>
      <c r="N88" s="187">
        <v>6804580</v>
      </c>
      <c r="O88" s="187">
        <v>6219386</v>
      </c>
      <c r="P88" s="187">
        <v>585194</v>
      </c>
      <c r="Q88" s="153">
        <f t="shared" si="41"/>
        <v>42269523.341457836</v>
      </c>
      <c r="R88" s="175">
        <f>'(E) State &amp; Lid Adjustment'!$B$18</f>
        <v>3.010635571061405</v>
      </c>
      <c r="S88" s="175">
        <f t="shared" si="46"/>
        <v>1.3711124256091296</v>
      </c>
      <c r="T88" s="183">
        <f t="shared" si="47"/>
        <v>4.3817479966705344</v>
      </c>
      <c r="V88" s="158">
        <f t="shared" si="48"/>
        <v>3460427.6514578313</v>
      </c>
      <c r="W88" s="153">
        <f t="shared" si="49"/>
        <v>-5764663</v>
      </c>
      <c r="X88" s="153">
        <f t="shared" si="50"/>
        <v>-4990614</v>
      </c>
      <c r="Y88" s="153">
        <f t="shared" si="51"/>
        <v>49753</v>
      </c>
      <c r="Z88" s="153">
        <f t="shared" si="52"/>
        <v>-1480433.3485421687</v>
      </c>
      <c r="AA88" s="153">
        <f t="shared" si="53"/>
        <v>1480433.3485421687</v>
      </c>
      <c r="AB88" s="189">
        <f t="shared" si="54"/>
        <v>0.95063557106140495</v>
      </c>
      <c r="AC88" s="189">
        <f t="shared" si="55"/>
        <v>-1.1002200003053166</v>
      </c>
      <c r="AD88" s="183">
        <f t="shared" si="56"/>
        <v>-0.14958442924391147</v>
      </c>
      <c r="AF88" s="160">
        <f t="shared" si="57"/>
        <v>-3.3838510036298015E-2</v>
      </c>
      <c r="AG88" s="206">
        <f t="shared" si="42"/>
        <v>0</v>
      </c>
      <c r="AH88" s="160">
        <f t="shared" si="58"/>
        <v>-3.3011135618399169E-2</v>
      </c>
      <c r="AJ88">
        <f t="shared" si="59"/>
        <v>1</v>
      </c>
      <c r="AK88">
        <f t="shared" si="60"/>
        <v>0</v>
      </c>
      <c r="AL88">
        <f t="shared" si="61"/>
        <v>1</v>
      </c>
      <c r="AM88">
        <f t="shared" si="62"/>
        <v>0</v>
      </c>
      <c r="AN88">
        <f t="shared" si="63"/>
        <v>0</v>
      </c>
      <c r="AO88" s="211">
        <f t="shared" si="64"/>
        <v>0</v>
      </c>
      <c r="AP88" s="211">
        <f t="shared" si="65"/>
        <v>1</v>
      </c>
      <c r="AQ88" s="215">
        <f t="shared" si="66"/>
        <v>0</v>
      </c>
      <c r="AR88" s="215">
        <f t="shared" si="67"/>
        <v>0</v>
      </c>
      <c r="AS88" s="215">
        <f t="shared" si="68"/>
        <v>1</v>
      </c>
      <c r="AT88" s="215">
        <f t="shared" si="69"/>
        <v>0</v>
      </c>
      <c r="AV88" s="12">
        <f>VLOOKUP(A88,'(B) MSOC Applied to 2009-10'!$A$7:$C$302,3,)</f>
        <v>5016.21</v>
      </c>
      <c r="AX88" s="205">
        <f t="shared" si="70"/>
        <v>0</v>
      </c>
      <c r="AZ88" s="205">
        <f t="shared" si="71"/>
        <v>5016.21</v>
      </c>
      <c r="BB88" s="205">
        <f t="shared" si="72"/>
        <v>5016.21</v>
      </c>
      <c r="BC88" s="205">
        <f t="shared" si="73"/>
        <v>0</v>
      </c>
      <c r="BD88" s="205">
        <f t="shared" si="74"/>
        <v>0</v>
      </c>
      <c r="BF88" s="205">
        <f t="shared" si="75"/>
        <v>0</v>
      </c>
      <c r="BG88" s="205">
        <f t="shared" si="76"/>
        <v>0</v>
      </c>
      <c r="BH88" s="209">
        <f t="shared" si="77"/>
        <v>5016.21</v>
      </c>
      <c r="BI88" s="205">
        <f t="shared" si="78"/>
        <v>0</v>
      </c>
    </row>
    <row r="89" spans="1:61">
      <c r="A89" t="s">
        <v>173</v>
      </c>
      <c r="B89" s="152" t="s">
        <v>174</v>
      </c>
      <c r="C89" s="153">
        <v>3534985734</v>
      </c>
      <c r="D89" s="153">
        <f>VLOOKUP(A89,'(D) 2009-10 Projection'!$H$10:$M$305,3,)</f>
        <v>21000373.890000001</v>
      </c>
      <c r="E89" s="153">
        <v>8181776</v>
      </c>
      <c r="F89" s="153">
        <v>7150000</v>
      </c>
      <c r="G89" s="153">
        <v>0</v>
      </c>
      <c r="H89" s="153">
        <f t="shared" si="43"/>
        <v>28150373.890000001</v>
      </c>
      <c r="I89" s="175">
        <f>'(E) State &amp; Lid Adjustment'!$B$8</f>
        <v>2.06</v>
      </c>
      <c r="J89" s="175">
        <f t="shared" si="44"/>
        <v>2.0226389971620744</v>
      </c>
      <c r="K89" s="183">
        <f t="shared" si="45"/>
        <v>4.0826389971620749</v>
      </c>
      <c r="M89" s="158">
        <f>VLOOKUP(A89,'(D) 2009-10 Projection'!$H$10:$M$305,6,)</f>
        <v>23152648.12771472</v>
      </c>
      <c r="N89" s="187">
        <v>4549792</v>
      </c>
      <c r="O89" s="187">
        <v>4549792</v>
      </c>
      <c r="P89" s="187">
        <v>0</v>
      </c>
      <c r="Q89" s="153">
        <f t="shared" si="41"/>
        <v>27702440.12771472</v>
      </c>
      <c r="R89" s="175">
        <f>'(E) State &amp; Lid Adjustment'!$B$18</f>
        <v>3.010635571061405</v>
      </c>
      <c r="S89" s="175">
        <f t="shared" si="46"/>
        <v>1.2870750668777662</v>
      </c>
      <c r="T89" s="183">
        <f t="shared" si="47"/>
        <v>4.2977106379391712</v>
      </c>
      <c r="V89" s="158">
        <f t="shared" si="48"/>
        <v>2152274.237714719</v>
      </c>
      <c r="W89" s="153">
        <f t="shared" si="49"/>
        <v>-3631984</v>
      </c>
      <c r="X89" s="153">
        <f t="shared" si="50"/>
        <v>-2600208</v>
      </c>
      <c r="Y89" s="153">
        <f t="shared" si="51"/>
        <v>0</v>
      </c>
      <c r="Z89" s="153">
        <f t="shared" si="52"/>
        <v>-447933.76228528097</v>
      </c>
      <c r="AA89" s="153">
        <f t="shared" si="53"/>
        <v>447933.76228528097</v>
      </c>
      <c r="AB89" s="189">
        <f t="shared" si="54"/>
        <v>0.95063557106140495</v>
      </c>
      <c r="AC89" s="189">
        <f t="shared" si="55"/>
        <v>-0.73556393028430822</v>
      </c>
      <c r="AD89" s="183">
        <f t="shared" si="56"/>
        <v>0.21507164077709628</v>
      </c>
      <c r="AF89" s="160">
        <f t="shared" si="57"/>
        <v>-1.5912178077478491E-2</v>
      </c>
      <c r="AG89" s="206">
        <f t="shared" si="42"/>
        <v>0</v>
      </c>
      <c r="AH89" s="160">
        <f t="shared" si="58"/>
        <v>5.2679563617208609E-2</v>
      </c>
      <c r="AJ89">
        <f t="shared" si="59"/>
        <v>1</v>
      </c>
      <c r="AK89">
        <f t="shared" si="60"/>
        <v>0</v>
      </c>
      <c r="AL89">
        <f t="shared" si="61"/>
        <v>0</v>
      </c>
      <c r="AM89">
        <f t="shared" si="62"/>
        <v>1</v>
      </c>
      <c r="AN89">
        <f t="shared" si="63"/>
        <v>0</v>
      </c>
      <c r="AO89" s="211">
        <f t="shared" si="64"/>
        <v>0</v>
      </c>
      <c r="AP89" s="211">
        <f t="shared" si="65"/>
        <v>1</v>
      </c>
      <c r="AQ89" s="215">
        <f t="shared" si="66"/>
        <v>0</v>
      </c>
      <c r="AR89" s="215">
        <f t="shared" si="67"/>
        <v>0</v>
      </c>
      <c r="AS89" s="215">
        <f t="shared" si="68"/>
        <v>0</v>
      </c>
      <c r="AT89" s="215">
        <f t="shared" si="69"/>
        <v>1</v>
      </c>
      <c r="AV89" s="12">
        <f>VLOOKUP(A89,'(B) MSOC Applied to 2009-10'!$A$7:$C$302,3,)</f>
        <v>3346.4199999999996</v>
      </c>
      <c r="AX89" s="205">
        <f t="shared" si="70"/>
        <v>0</v>
      </c>
      <c r="AZ89" s="205">
        <f t="shared" si="71"/>
        <v>3346.4199999999996</v>
      </c>
      <c r="BB89" s="205">
        <f t="shared" si="72"/>
        <v>0</v>
      </c>
      <c r="BC89" s="205">
        <f t="shared" si="73"/>
        <v>3346.4199999999996</v>
      </c>
      <c r="BD89" s="205">
        <f t="shared" si="74"/>
        <v>0</v>
      </c>
      <c r="BF89" s="205">
        <f t="shared" si="75"/>
        <v>0</v>
      </c>
      <c r="BG89" s="205">
        <f t="shared" si="76"/>
        <v>0</v>
      </c>
      <c r="BH89" s="209">
        <f t="shared" si="77"/>
        <v>0</v>
      </c>
      <c r="BI89" s="205">
        <f t="shared" si="78"/>
        <v>3346.4199999999996</v>
      </c>
    </row>
    <row r="90" spans="1:61">
      <c r="A90" t="s">
        <v>175</v>
      </c>
      <c r="B90" s="152" t="s">
        <v>176</v>
      </c>
      <c r="C90" s="153">
        <v>379206963</v>
      </c>
      <c r="D90" s="153">
        <f>VLOOKUP(A90,'(D) 2009-10 Projection'!$H$10:$M$305,3,)</f>
        <v>6080579.0900000017</v>
      </c>
      <c r="E90" s="153">
        <v>2535734</v>
      </c>
      <c r="F90" s="153">
        <v>1400000</v>
      </c>
      <c r="G90" s="153">
        <v>787344</v>
      </c>
      <c r="H90" s="153">
        <f t="shared" si="43"/>
        <v>8267923.0900000017</v>
      </c>
      <c r="I90" s="175">
        <f>'(E) State &amp; Lid Adjustment'!$B$8</f>
        <v>2.06</v>
      </c>
      <c r="J90" s="175">
        <f t="shared" si="44"/>
        <v>3.6919153301517831</v>
      </c>
      <c r="K90" s="183">
        <f t="shared" si="45"/>
        <v>5.7519153301517836</v>
      </c>
      <c r="M90" s="158">
        <f>VLOOKUP(A90,'(D) 2009-10 Projection'!$H$10:$M$305,6,)</f>
        <v>6765374.6214268124</v>
      </c>
      <c r="N90" s="187">
        <v>1371428</v>
      </c>
      <c r="O90" s="187">
        <v>519831</v>
      </c>
      <c r="P90" s="187">
        <v>851597</v>
      </c>
      <c r="Q90" s="153">
        <f t="shared" si="41"/>
        <v>8136802.6214268124</v>
      </c>
      <c r="R90" s="175">
        <f>'(E) State &amp; Lid Adjustment'!$B$18</f>
        <v>3.010635571061405</v>
      </c>
      <c r="S90" s="175">
        <f t="shared" si="46"/>
        <v>1.3708371699915225</v>
      </c>
      <c r="T90" s="183">
        <f t="shared" si="47"/>
        <v>4.3814727410529279</v>
      </c>
      <c r="V90" s="158">
        <f t="shared" si="48"/>
        <v>684795.53142681066</v>
      </c>
      <c r="W90" s="153">
        <f t="shared" si="49"/>
        <v>-1164306</v>
      </c>
      <c r="X90" s="153">
        <f t="shared" si="50"/>
        <v>-880169</v>
      </c>
      <c r="Y90" s="153">
        <f t="shared" si="51"/>
        <v>64253</v>
      </c>
      <c r="Z90" s="153">
        <f t="shared" si="52"/>
        <v>-131120.46857318934</v>
      </c>
      <c r="AA90" s="153">
        <f t="shared" si="53"/>
        <v>131120.46857318934</v>
      </c>
      <c r="AB90" s="189">
        <f t="shared" si="54"/>
        <v>0.95063557106140495</v>
      </c>
      <c r="AC90" s="189">
        <f t="shared" si="55"/>
        <v>-2.3210781601602606</v>
      </c>
      <c r="AD90" s="183">
        <f t="shared" si="56"/>
        <v>-1.3704425890988556</v>
      </c>
      <c r="AF90" s="160">
        <f t="shared" si="57"/>
        <v>-1.5858936657475526E-2</v>
      </c>
      <c r="AG90" s="206">
        <f t="shared" si="42"/>
        <v>0</v>
      </c>
      <c r="AH90" s="160">
        <f t="shared" si="58"/>
        <v>-0.23825847747009377</v>
      </c>
      <c r="AJ90">
        <f t="shared" si="59"/>
        <v>1</v>
      </c>
      <c r="AK90">
        <f t="shared" si="60"/>
        <v>0</v>
      </c>
      <c r="AL90">
        <f t="shared" si="61"/>
        <v>1</v>
      </c>
      <c r="AM90">
        <f t="shared" si="62"/>
        <v>0</v>
      </c>
      <c r="AN90">
        <f t="shared" si="63"/>
        <v>0</v>
      </c>
      <c r="AO90" s="211">
        <f t="shared" si="64"/>
        <v>0</v>
      </c>
      <c r="AP90" s="211">
        <f t="shared" si="65"/>
        <v>1</v>
      </c>
      <c r="AQ90" s="215">
        <f t="shared" si="66"/>
        <v>0</v>
      </c>
      <c r="AR90" s="215">
        <f t="shared" si="67"/>
        <v>0</v>
      </c>
      <c r="AS90" s="215">
        <f t="shared" si="68"/>
        <v>1</v>
      </c>
      <c r="AT90" s="215">
        <f t="shared" si="69"/>
        <v>0</v>
      </c>
      <c r="AV90" s="12">
        <f>VLOOKUP(A90,'(B) MSOC Applied to 2009-10'!$A$7:$C$302,3,)</f>
        <v>935.48</v>
      </c>
      <c r="AX90" s="205">
        <f t="shared" si="70"/>
        <v>0</v>
      </c>
      <c r="AZ90" s="205">
        <f t="shared" si="71"/>
        <v>935.48</v>
      </c>
      <c r="BB90" s="205">
        <f t="shared" si="72"/>
        <v>935.48</v>
      </c>
      <c r="BC90" s="205">
        <f t="shared" si="73"/>
        <v>0</v>
      </c>
      <c r="BD90" s="205">
        <f t="shared" si="74"/>
        <v>0</v>
      </c>
      <c r="BF90" s="205">
        <f t="shared" si="75"/>
        <v>0</v>
      </c>
      <c r="BG90" s="205">
        <f t="shared" si="76"/>
        <v>0</v>
      </c>
      <c r="BH90" s="209">
        <f t="shared" si="77"/>
        <v>935.48</v>
      </c>
      <c r="BI90" s="205">
        <f t="shared" si="78"/>
        <v>0</v>
      </c>
    </row>
    <row r="91" spans="1:61">
      <c r="A91" t="s">
        <v>177</v>
      </c>
      <c r="B91" s="152" t="s">
        <v>178</v>
      </c>
      <c r="C91" s="153">
        <v>4169013513</v>
      </c>
      <c r="D91" s="153">
        <f>VLOOKUP(A91,'(D) 2009-10 Projection'!$H$10:$M$305,3,)</f>
        <v>43494079.880000003</v>
      </c>
      <c r="E91" s="153">
        <v>18773106</v>
      </c>
      <c r="F91" s="153">
        <v>13593970</v>
      </c>
      <c r="G91" s="153">
        <v>3789838</v>
      </c>
      <c r="H91" s="153">
        <f t="shared" si="43"/>
        <v>60877887.880000003</v>
      </c>
      <c r="I91" s="175">
        <f>'(E) State &amp; Lid Adjustment'!$B$8</f>
        <v>2.06</v>
      </c>
      <c r="J91" s="175">
        <f t="shared" si="44"/>
        <v>3.2607162240205483</v>
      </c>
      <c r="K91" s="183">
        <f t="shared" si="45"/>
        <v>5.3207162240205488</v>
      </c>
      <c r="M91" s="158">
        <f>VLOOKUP(A91,'(D) 2009-10 Projection'!$H$10:$M$305,6,)</f>
        <v>48951897.714908518</v>
      </c>
      <c r="N91" s="187">
        <v>10577978</v>
      </c>
      <c r="O91" s="187">
        <v>6400839</v>
      </c>
      <c r="P91" s="187">
        <v>4177139</v>
      </c>
      <c r="Q91" s="153">
        <f t="shared" si="41"/>
        <v>59529875.714908518</v>
      </c>
      <c r="R91" s="175">
        <f>'(E) State &amp; Lid Adjustment'!$B$18</f>
        <v>3.010635571061405</v>
      </c>
      <c r="S91" s="175">
        <f t="shared" si="46"/>
        <v>1.5353365922275437</v>
      </c>
      <c r="T91" s="183">
        <f t="shared" si="47"/>
        <v>4.5459721632889485</v>
      </c>
      <c r="V91" s="158">
        <f t="shared" si="48"/>
        <v>5457817.8349085152</v>
      </c>
      <c r="W91" s="153">
        <f t="shared" si="49"/>
        <v>-8195128</v>
      </c>
      <c r="X91" s="153">
        <f t="shared" si="50"/>
        <v>-7193131</v>
      </c>
      <c r="Y91" s="153">
        <f t="shared" si="51"/>
        <v>387301</v>
      </c>
      <c r="Z91" s="153">
        <f t="shared" si="52"/>
        <v>-1348012.1650914848</v>
      </c>
      <c r="AA91" s="153">
        <f t="shared" si="53"/>
        <v>1348012.1650914848</v>
      </c>
      <c r="AB91" s="189">
        <f t="shared" si="54"/>
        <v>0.95063557106140495</v>
      </c>
      <c r="AC91" s="189">
        <f t="shared" si="55"/>
        <v>-1.7253796317930046</v>
      </c>
      <c r="AD91" s="183">
        <f t="shared" si="56"/>
        <v>-0.77474406073160029</v>
      </c>
      <c r="AF91" s="160">
        <f t="shared" si="57"/>
        <v>-2.2142886555930309E-2</v>
      </c>
      <c r="AG91" s="206">
        <f t="shared" si="42"/>
        <v>0</v>
      </c>
      <c r="AH91" s="160">
        <f t="shared" si="58"/>
        <v>-0.14560897971479717</v>
      </c>
      <c r="AJ91">
        <f t="shared" si="59"/>
        <v>1</v>
      </c>
      <c r="AK91">
        <f t="shared" si="60"/>
        <v>0</v>
      </c>
      <c r="AL91">
        <f t="shared" si="61"/>
        <v>1</v>
      </c>
      <c r="AM91">
        <f t="shared" si="62"/>
        <v>0</v>
      </c>
      <c r="AN91">
        <f t="shared" si="63"/>
        <v>0</v>
      </c>
      <c r="AO91" s="211">
        <f t="shared" si="64"/>
        <v>0</v>
      </c>
      <c r="AP91" s="211">
        <f t="shared" si="65"/>
        <v>1</v>
      </c>
      <c r="AQ91" s="215">
        <f t="shared" si="66"/>
        <v>0</v>
      </c>
      <c r="AR91" s="215">
        <f t="shared" si="67"/>
        <v>0</v>
      </c>
      <c r="AS91" s="215">
        <f t="shared" si="68"/>
        <v>1</v>
      </c>
      <c r="AT91" s="215">
        <f t="shared" si="69"/>
        <v>0</v>
      </c>
      <c r="AV91" s="12">
        <f>VLOOKUP(A91,'(B) MSOC Applied to 2009-10'!$A$7:$C$302,3,)</f>
        <v>7254.3700000000008</v>
      </c>
      <c r="AX91" s="205">
        <f t="shared" si="70"/>
        <v>0</v>
      </c>
      <c r="AZ91" s="205">
        <f t="shared" si="71"/>
        <v>7254.3700000000008</v>
      </c>
      <c r="BB91" s="205">
        <f t="shared" si="72"/>
        <v>7254.3700000000008</v>
      </c>
      <c r="BC91" s="205">
        <f t="shared" si="73"/>
        <v>0</v>
      </c>
      <c r="BD91" s="205">
        <f t="shared" si="74"/>
        <v>0</v>
      </c>
      <c r="BF91" s="205">
        <f t="shared" si="75"/>
        <v>0</v>
      </c>
      <c r="BG91" s="205">
        <f t="shared" si="76"/>
        <v>0</v>
      </c>
      <c r="BH91" s="209">
        <f t="shared" si="77"/>
        <v>7254.3700000000008</v>
      </c>
      <c r="BI91" s="205">
        <f t="shared" si="78"/>
        <v>0</v>
      </c>
    </row>
    <row r="92" spans="1:61">
      <c r="A92" t="s">
        <v>179</v>
      </c>
      <c r="B92" s="152" t="s">
        <v>180</v>
      </c>
      <c r="C92" s="153">
        <v>562705096</v>
      </c>
      <c r="D92" s="153">
        <f>VLOOKUP(A92,'(D) 2009-10 Projection'!$H$10:$M$305,3,)</f>
        <v>5543046.75</v>
      </c>
      <c r="E92" s="153">
        <v>2168881</v>
      </c>
      <c r="F92" s="153">
        <v>1413108</v>
      </c>
      <c r="G92" s="153">
        <v>371422</v>
      </c>
      <c r="H92" s="153">
        <f t="shared" si="43"/>
        <v>7327576.75</v>
      </c>
      <c r="I92" s="175">
        <f>'(E) State &amp; Lid Adjustment'!$B$8</f>
        <v>2.06</v>
      </c>
      <c r="J92" s="175">
        <f t="shared" si="44"/>
        <v>2.5112763506943607</v>
      </c>
      <c r="K92" s="183">
        <f t="shared" si="45"/>
        <v>4.5712763506943608</v>
      </c>
      <c r="M92" s="158">
        <f>VLOOKUP(A92,'(D) 2009-10 Projection'!$H$10:$M$305,6,)</f>
        <v>6142754.0641122982</v>
      </c>
      <c r="N92" s="187">
        <v>1175459</v>
      </c>
      <c r="O92" s="187">
        <v>771448</v>
      </c>
      <c r="P92" s="187">
        <v>404011</v>
      </c>
      <c r="Q92" s="153">
        <f t="shared" si="41"/>
        <v>7318213.0641122982</v>
      </c>
      <c r="R92" s="175">
        <f>'(E) State &amp; Lid Adjustment'!$B$18</f>
        <v>3.010635571061405</v>
      </c>
      <c r="S92" s="175">
        <f t="shared" si="46"/>
        <v>1.3709632371980509</v>
      </c>
      <c r="T92" s="183">
        <f t="shared" si="47"/>
        <v>4.3815988082594561</v>
      </c>
      <c r="V92" s="158">
        <f t="shared" si="48"/>
        <v>599707.31411229819</v>
      </c>
      <c r="W92" s="153">
        <f t="shared" si="49"/>
        <v>-993422</v>
      </c>
      <c r="X92" s="153">
        <f t="shared" si="50"/>
        <v>-641660</v>
      </c>
      <c r="Y92" s="153">
        <f t="shared" si="51"/>
        <v>32589</v>
      </c>
      <c r="Z92" s="153">
        <f t="shared" si="52"/>
        <v>-9363.6858877018094</v>
      </c>
      <c r="AA92" s="153">
        <f t="shared" si="53"/>
        <v>9363.6858877018094</v>
      </c>
      <c r="AB92" s="189">
        <f t="shared" si="54"/>
        <v>0.95063557106140495</v>
      </c>
      <c r="AC92" s="189">
        <f t="shared" si="55"/>
        <v>-1.1403131134963098</v>
      </c>
      <c r="AD92" s="183">
        <f t="shared" si="56"/>
        <v>-0.18967754243490464</v>
      </c>
      <c r="AF92" s="160">
        <f t="shared" si="57"/>
        <v>-1.2778693703483638E-3</v>
      </c>
      <c r="AG92" s="206">
        <f t="shared" si="42"/>
        <v>0</v>
      </c>
      <c r="AH92" s="160">
        <f t="shared" si="58"/>
        <v>-4.149334406485692E-2</v>
      </c>
      <c r="AJ92">
        <f t="shared" si="59"/>
        <v>1</v>
      </c>
      <c r="AK92">
        <f t="shared" si="60"/>
        <v>0</v>
      </c>
      <c r="AL92">
        <f t="shared" si="61"/>
        <v>1</v>
      </c>
      <c r="AM92">
        <f t="shared" si="62"/>
        <v>0</v>
      </c>
      <c r="AN92">
        <f t="shared" si="63"/>
        <v>0</v>
      </c>
      <c r="AO92" s="211">
        <f t="shared" si="64"/>
        <v>0</v>
      </c>
      <c r="AP92" s="211">
        <f t="shared" si="65"/>
        <v>1</v>
      </c>
      <c r="AQ92" s="215">
        <f t="shared" si="66"/>
        <v>0</v>
      </c>
      <c r="AR92" s="215">
        <f t="shared" si="67"/>
        <v>0</v>
      </c>
      <c r="AS92" s="215">
        <f t="shared" si="68"/>
        <v>1</v>
      </c>
      <c r="AT92" s="215">
        <f t="shared" si="69"/>
        <v>0</v>
      </c>
      <c r="AV92" s="12">
        <f>VLOOKUP(A92,'(B) MSOC Applied to 2009-10'!$A$7:$C$302,3,)</f>
        <v>915.66</v>
      </c>
      <c r="AX92" s="205">
        <f t="shared" si="70"/>
        <v>0</v>
      </c>
      <c r="AZ92" s="205">
        <f t="shared" si="71"/>
        <v>915.66</v>
      </c>
      <c r="BB92" s="205">
        <f t="shared" si="72"/>
        <v>915.66</v>
      </c>
      <c r="BC92" s="205">
        <f t="shared" si="73"/>
        <v>0</v>
      </c>
      <c r="BD92" s="205">
        <f t="shared" si="74"/>
        <v>0</v>
      </c>
      <c r="BF92" s="205">
        <f t="shared" si="75"/>
        <v>0</v>
      </c>
      <c r="BG92" s="205">
        <f t="shared" si="76"/>
        <v>0</v>
      </c>
      <c r="BH92" s="209">
        <f t="shared" si="77"/>
        <v>915.66</v>
      </c>
      <c r="BI92" s="205">
        <f t="shared" si="78"/>
        <v>0</v>
      </c>
    </row>
    <row r="93" spans="1:61">
      <c r="A93" t="s">
        <v>181</v>
      </c>
      <c r="B93" s="152" t="s">
        <v>182</v>
      </c>
      <c r="C93" s="153">
        <v>64610458</v>
      </c>
      <c r="D93" s="153">
        <f>VLOOKUP(A93,'(D) 2009-10 Projection'!$H$10:$M$305,3,)</f>
        <v>1504991.94</v>
      </c>
      <c r="E93" s="153">
        <v>824996</v>
      </c>
      <c r="F93" s="153">
        <v>220000</v>
      </c>
      <c r="G93" s="153">
        <v>224013</v>
      </c>
      <c r="H93" s="153">
        <f t="shared" si="43"/>
        <v>1949004.94</v>
      </c>
      <c r="I93" s="175">
        <f>'(E) State &amp; Lid Adjustment'!$B$8</f>
        <v>2.06</v>
      </c>
      <c r="J93" s="175">
        <f t="shared" si="44"/>
        <v>3.4050215214385262</v>
      </c>
      <c r="K93" s="183">
        <f t="shared" si="45"/>
        <v>5.4650215214385263</v>
      </c>
      <c r="M93" s="158">
        <f>VLOOKUP(A93,'(D) 2009-10 Projection'!$H$10:$M$305,6,)</f>
        <v>1514464.5138715904</v>
      </c>
      <c r="N93" s="187">
        <v>521532</v>
      </c>
      <c r="O93" s="187">
        <v>220000</v>
      </c>
      <c r="P93" s="187">
        <v>218715</v>
      </c>
      <c r="Q93" s="153">
        <f t="shared" si="41"/>
        <v>1953179.5138715904</v>
      </c>
      <c r="R93" s="175">
        <f>'(E) State &amp; Lid Adjustment'!$B$18</f>
        <v>3.010635571061405</v>
      </c>
      <c r="S93" s="175">
        <f t="shared" si="46"/>
        <v>3.4050215214385262</v>
      </c>
      <c r="T93" s="183">
        <f t="shared" si="47"/>
        <v>6.4156570924999308</v>
      </c>
      <c r="V93" s="158">
        <f t="shared" si="48"/>
        <v>9472.5738715904299</v>
      </c>
      <c r="W93" s="153">
        <f t="shared" si="49"/>
        <v>-303464</v>
      </c>
      <c r="X93" s="153">
        <f t="shared" si="50"/>
        <v>0</v>
      </c>
      <c r="Y93" s="153">
        <f t="shared" si="51"/>
        <v>-5298</v>
      </c>
      <c r="Z93" s="153">
        <f t="shared" si="52"/>
        <v>4174.5738715904299</v>
      </c>
      <c r="AA93" s="153">
        <f t="shared" si="53"/>
        <v>0</v>
      </c>
      <c r="AB93" s="189">
        <f t="shared" si="54"/>
        <v>0.95063557106140495</v>
      </c>
      <c r="AC93" s="189">
        <f t="shared" si="55"/>
        <v>0</v>
      </c>
      <c r="AD93" s="183">
        <f t="shared" si="56"/>
        <v>0.95063557106140451</v>
      </c>
      <c r="AF93" s="160">
        <f t="shared" si="57"/>
        <v>2.1419000977957654E-3</v>
      </c>
      <c r="AG93" s="206">
        <f t="shared" si="42"/>
        <v>2.1419000977957654E-3</v>
      </c>
      <c r="AH93" s="160">
        <f t="shared" si="58"/>
        <v>0.17394909925463095</v>
      </c>
      <c r="AJ93">
        <f t="shared" si="59"/>
        <v>0</v>
      </c>
      <c r="AK93">
        <f t="shared" si="60"/>
        <v>0</v>
      </c>
      <c r="AL93">
        <f t="shared" si="61"/>
        <v>0</v>
      </c>
      <c r="AM93">
        <f t="shared" si="62"/>
        <v>1</v>
      </c>
      <c r="AN93">
        <f t="shared" si="63"/>
        <v>1</v>
      </c>
      <c r="AO93" s="211">
        <f t="shared" si="64"/>
        <v>0</v>
      </c>
      <c r="AP93" s="211">
        <f t="shared" si="65"/>
        <v>1</v>
      </c>
      <c r="AQ93" s="215">
        <f t="shared" si="66"/>
        <v>0</v>
      </c>
      <c r="AR93" s="215">
        <f t="shared" si="67"/>
        <v>0</v>
      </c>
      <c r="AS93" s="215">
        <f t="shared" si="68"/>
        <v>0</v>
      </c>
      <c r="AT93" s="215">
        <f t="shared" si="69"/>
        <v>1</v>
      </c>
      <c r="AV93" s="12">
        <f>VLOOKUP(A93,'(B) MSOC Applied to 2009-10'!$A$7:$C$302,3,)</f>
        <v>81.86</v>
      </c>
      <c r="AX93" s="205">
        <f t="shared" si="70"/>
        <v>0</v>
      </c>
      <c r="AZ93" s="205">
        <f t="shared" si="71"/>
        <v>81.86</v>
      </c>
      <c r="BB93" s="205">
        <f t="shared" si="72"/>
        <v>0</v>
      </c>
      <c r="BC93" s="205">
        <f t="shared" si="73"/>
        <v>81.86</v>
      </c>
      <c r="BD93" s="205">
        <f t="shared" si="74"/>
        <v>81.86</v>
      </c>
      <c r="BF93" s="205">
        <f t="shared" si="75"/>
        <v>0</v>
      </c>
      <c r="BG93" s="205">
        <f t="shared" si="76"/>
        <v>0</v>
      </c>
      <c r="BH93" s="209">
        <f t="shared" si="77"/>
        <v>0</v>
      </c>
      <c r="BI93" s="205">
        <f t="shared" si="78"/>
        <v>81.86</v>
      </c>
    </row>
    <row r="94" spans="1:61">
      <c r="A94" t="s">
        <v>183</v>
      </c>
      <c r="B94" s="152" t="s">
        <v>184</v>
      </c>
      <c r="C94" s="153">
        <v>54470763</v>
      </c>
      <c r="D94" s="153">
        <f>VLOOKUP(A94,'(D) 2009-10 Projection'!$H$10:$M$305,3,)</f>
        <v>1327326.8099999996</v>
      </c>
      <c r="E94" s="153">
        <v>513208</v>
      </c>
      <c r="F94" s="153">
        <v>110000</v>
      </c>
      <c r="G94" s="153">
        <v>187592</v>
      </c>
      <c r="H94" s="153">
        <f t="shared" si="43"/>
        <v>1624918.8099999996</v>
      </c>
      <c r="I94" s="175">
        <f>'(E) State &amp; Lid Adjustment'!$B$8</f>
        <v>2.06</v>
      </c>
      <c r="J94" s="175">
        <f t="shared" si="44"/>
        <v>2.0194319657317816</v>
      </c>
      <c r="K94" s="183">
        <f t="shared" si="45"/>
        <v>4.0794319657317821</v>
      </c>
      <c r="M94" s="158">
        <f>VLOOKUP(A94,'(D) 2009-10 Projection'!$H$10:$M$305,6,)</f>
        <v>1383876.8479821438</v>
      </c>
      <c r="N94" s="187">
        <v>265105</v>
      </c>
      <c r="O94" s="187">
        <v>74678</v>
      </c>
      <c r="P94" s="187">
        <v>190427</v>
      </c>
      <c r="Q94" s="153">
        <f t="shared" si="41"/>
        <v>1648981.8479821438</v>
      </c>
      <c r="R94" s="175">
        <f>'(E) State &amp; Lid Adjustment'!$B$18</f>
        <v>3.010635571061405</v>
      </c>
      <c r="S94" s="175">
        <f t="shared" si="46"/>
        <v>1.3709740030628907</v>
      </c>
      <c r="T94" s="183">
        <f t="shared" si="47"/>
        <v>4.3816095741242957</v>
      </c>
      <c r="V94" s="158">
        <f t="shared" si="48"/>
        <v>56550.03798214416</v>
      </c>
      <c r="W94" s="153">
        <f t="shared" si="49"/>
        <v>-248103</v>
      </c>
      <c r="X94" s="153">
        <f t="shared" si="50"/>
        <v>-35322</v>
      </c>
      <c r="Y94" s="153">
        <f t="shared" si="51"/>
        <v>2835</v>
      </c>
      <c r="Z94" s="153">
        <f t="shared" si="52"/>
        <v>24063.03798214416</v>
      </c>
      <c r="AA94" s="153">
        <f t="shared" si="53"/>
        <v>0</v>
      </c>
      <c r="AB94" s="189">
        <f t="shared" si="54"/>
        <v>0.95063557106140495</v>
      </c>
      <c r="AC94" s="189">
        <f t="shared" si="55"/>
        <v>-0.64845796266889089</v>
      </c>
      <c r="AD94" s="183">
        <f t="shared" si="56"/>
        <v>0.30217760839251362</v>
      </c>
      <c r="AF94" s="160">
        <f t="shared" si="57"/>
        <v>1.4808763265005324E-2</v>
      </c>
      <c r="AG94" s="206">
        <f t="shared" si="42"/>
        <v>1.4808763265005324E-2</v>
      </c>
      <c r="AH94" s="160">
        <f t="shared" si="58"/>
        <v>7.4073452120510599E-2</v>
      </c>
      <c r="AJ94">
        <f t="shared" si="59"/>
        <v>0</v>
      </c>
      <c r="AK94">
        <f t="shared" si="60"/>
        <v>0</v>
      </c>
      <c r="AL94">
        <f t="shared" si="61"/>
        <v>0</v>
      </c>
      <c r="AM94">
        <f t="shared" si="62"/>
        <v>1</v>
      </c>
      <c r="AN94">
        <f t="shared" si="63"/>
        <v>1</v>
      </c>
      <c r="AO94" s="211">
        <f t="shared" si="64"/>
        <v>1</v>
      </c>
      <c r="AP94" s="211">
        <f t="shared" si="65"/>
        <v>0</v>
      </c>
      <c r="AQ94" s="215">
        <f t="shared" si="66"/>
        <v>0</v>
      </c>
      <c r="AR94" s="215">
        <f t="shared" si="67"/>
        <v>1</v>
      </c>
      <c r="AS94" s="215">
        <f t="shared" si="68"/>
        <v>0</v>
      </c>
      <c r="AT94" s="215">
        <f t="shared" si="69"/>
        <v>0</v>
      </c>
      <c r="AV94" s="12">
        <f>VLOOKUP(A94,'(B) MSOC Applied to 2009-10'!$A$7:$C$302,3,)</f>
        <v>69.02</v>
      </c>
      <c r="AX94" s="205">
        <f t="shared" si="70"/>
        <v>69.02</v>
      </c>
      <c r="AZ94" s="205">
        <f t="shared" si="71"/>
        <v>0</v>
      </c>
      <c r="BB94" s="205">
        <f t="shared" si="72"/>
        <v>0</v>
      </c>
      <c r="BC94" s="205">
        <f t="shared" si="73"/>
        <v>69.02</v>
      </c>
      <c r="BD94" s="205">
        <f t="shared" si="74"/>
        <v>69.02</v>
      </c>
      <c r="BF94" s="205">
        <f t="shared" si="75"/>
        <v>0</v>
      </c>
      <c r="BG94" s="205">
        <f t="shared" si="76"/>
        <v>69.02</v>
      </c>
      <c r="BH94" s="209">
        <f t="shared" si="77"/>
        <v>0</v>
      </c>
      <c r="BI94" s="205">
        <f t="shared" si="78"/>
        <v>0</v>
      </c>
    </row>
    <row r="95" spans="1:61">
      <c r="A95" t="s">
        <v>185</v>
      </c>
      <c r="B95" s="152" t="s">
        <v>186</v>
      </c>
      <c r="C95" s="153">
        <v>927638728</v>
      </c>
      <c r="D95" s="153">
        <f>VLOOKUP(A95,'(D) 2009-10 Projection'!$H$10:$M$305,3,)</f>
        <v>6209371.830000001</v>
      </c>
      <c r="E95" s="153">
        <v>2578564</v>
      </c>
      <c r="F95" s="153">
        <v>2179000</v>
      </c>
      <c r="G95" s="153">
        <v>114088</v>
      </c>
      <c r="H95" s="153">
        <f t="shared" si="43"/>
        <v>8502459.8300000019</v>
      </c>
      <c r="I95" s="175">
        <f>'(E) State &amp; Lid Adjustment'!$B$8</f>
        <v>2.06</v>
      </c>
      <c r="J95" s="175">
        <f t="shared" si="44"/>
        <v>2.3489748047690395</v>
      </c>
      <c r="K95" s="183">
        <f t="shared" si="45"/>
        <v>4.4089748047690396</v>
      </c>
      <c r="M95" s="158">
        <f>VLOOKUP(A95,'(D) 2009-10 Projection'!$H$10:$M$305,6,)</f>
        <v>6829929.2183808377</v>
      </c>
      <c r="N95" s="187">
        <v>1380345</v>
      </c>
      <c r="O95" s="187">
        <v>1271810</v>
      </c>
      <c r="P95" s="187">
        <v>108535</v>
      </c>
      <c r="Q95" s="153">
        <f t="shared" si="41"/>
        <v>8210274.2183808377</v>
      </c>
      <c r="R95" s="175">
        <f>'(E) State &amp; Lid Adjustment'!$B$18</f>
        <v>3.010635571061405</v>
      </c>
      <c r="S95" s="175">
        <f t="shared" si="46"/>
        <v>1.3710186537188214</v>
      </c>
      <c r="T95" s="183">
        <f t="shared" si="47"/>
        <v>4.3816542247802266</v>
      </c>
      <c r="V95" s="158">
        <f t="shared" si="48"/>
        <v>620557.3883808367</v>
      </c>
      <c r="W95" s="153">
        <f t="shared" si="49"/>
        <v>-1198219</v>
      </c>
      <c r="X95" s="153">
        <f t="shared" si="50"/>
        <v>-907190</v>
      </c>
      <c r="Y95" s="153">
        <f t="shared" si="51"/>
        <v>-5553</v>
      </c>
      <c r="Z95" s="153">
        <f t="shared" si="52"/>
        <v>-292185.61161916424</v>
      </c>
      <c r="AA95" s="153">
        <f t="shared" si="53"/>
        <v>292185.61161916424</v>
      </c>
      <c r="AB95" s="189">
        <f t="shared" si="54"/>
        <v>0.95063557106140495</v>
      </c>
      <c r="AC95" s="189">
        <f t="shared" si="55"/>
        <v>-0.97795615105021816</v>
      </c>
      <c r="AD95" s="183">
        <f t="shared" si="56"/>
        <v>-2.7320579988812987E-2</v>
      </c>
      <c r="AF95" s="160">
        <f t="shared" si="57"/>
        <v>-3.4364832937901005E-2</v>
      </c>
      <c r="AG95" s="206">
        <f t="shared" si="42"/>
        <v>0</v>
      </c>
      <c r="AH95" s="160">
        <f t="shared" si="58"/>
        <v>-6.196583377900286E-3</v>
      </c>
      <c r="AJ95">
        <f t="shared" si="59"/>
        <v>1</v>
      </c>
      <c r="AK95">
        <f t="shared" si="60"/>
        <v>0</v>
      </c>
      <c r="AL95">
        <f t="shared" si="61"/>
        <v>1</v>
      </c>
      <c r="AM95">
        <f t="shared" si="62"/>
        <v>0</v>
      </c>
      <c r="AN95">
        <f t="shared" si="63"/>
        <v>0</v>
      </c>
      <c r="AO95" s="211">
        <f t="shared" si="64"/>
        <v>0</v>
      </c>
      <c r="AP95" s="211">
        <f t="shared" si="65"/>
        <v>1</v>
      </c>
      <c r="AQ95" s="215">
        <f t="shared" si="66"/>
        <v>0</v>
      </c>
      <c r="AR95" s="215">
        <f t="shared" si="67"/>
        <v>0</v>
      </c>
      <c r="AS95" s="215">
        <f t="shared" si="68"/>
        <v>1</v>
      </c>
      <c r="AT95" s="215">
        <f t="shared" si="69"/>
        <v>0</v>
      </c>
      <c r="AV95" s="12">
        <f>VLOOKUP(A95,'(B) MSOC Applied to 2009-10'!$A$7:$C$302,3,)</f>
        <v>956.41000000000008</v>
      </c>
      <c r="AX95" s="205">
        <f t="shared" si="70"/>
        <v>0</v>
      </c>
      <c r="AZ95" s="205">
        <f t="shared" si="71"/>
        <v>956.41000000000008</v>
      </c>
      <c r="BB95" s="205">
        <f t="shared" si="72"/>
        <v>956.41000000000008</v>
      </c>
      <c r="BC95" s="205">
        <f t="shared" si="73"/>
        <v>0</v>
      </c>
      <c r="BD95" s="205">
        <f t="shared" si="74"/>
        <v>0</v>
      </c>
      <c r="BF95" s="205">
        <f t="shared" si="75"/>
        <v>0</v>
      </c>
      <c r="BG95" s="205">
        <f t="shared" si="76"/>
        <v>0</v>
      </c>
      <c r="BH95" s="209">
        <f t="shared" si="77"/>
        <v>956.41000000000008</v>
      </c>
      <c r="BI95" s="205">
        <f t="shared" si="78"/>
        <v>0</v>
      </c>
    </row>
    <row r="96" spans="1:61">
      <c r="A96" t="s">
        <v>187</v>
      </c>
      <c r="B96" s="152" t="s">
        <v>188</v>
      </c>
      <c r="C96" s="153">
        <v>259614793</v>
      </c>
      <c r="D96" s="153">
        <f>VLOOKUP(A96,'(D) 2009-10 Projection'!$H$10:$M$305,3,)</f>
        <v>4175859.8399999994</v>
      </c>
      <c r="E96" s="153">
        <v>1692537</v>
      </c>
      <c r="F96" s="153">
        <v>806000</v>
      </c>
      <c r="G96" s="153">
        <v>517366</v>
      </c>
      <c r="H96" s="153">
        <f t="shared" si="43"/>
        <v>5499225.8399999999</v>
      </c>
      <c r="I96" s="175">
        <f>'(E) State &amp; Lid Adjustment'!$B$8</f>
        <v>2.06</v>
      </c>
      <c r="J96" s="175">
        <f t="shared" si="44"/>
        <v>3.1045996674003087</v>
      </c>
      <c r="K96" s="183">
        <f t="shared" si="45"/>
        <v>5.1645996674003083</v>
      </c>
      <c r="M96" s="158">
        <f>VLOOKUP(A96,'(D) 2009-10 Projection'!$H$10:$M$305,6,)</f>
        <v>4439319.0754395658</v>
      </c>
      <c r="N96" s="187">
        <v>881759</v>
      </c>
      <c r="O96" s="187">
        <v>355975</v>
      </c>
      <c r="P96" s="187">
        <v>525784</v>
      </c>
      <c r="Q96" s="153">
        <f t="shared" si="41"/>
        <v>5321078.0754395658</v>
      </c>
      <c r="R96" s="175">
        <f>'(E) State &amp; Lid Adjustment'!$B$18</f>
        <v>3.010635571061405</v>
      </c>
      <c r="S96" s="175">
        <f t="shared" si="46"/>
        <v>1.371166087596557</v>
      </c>
      <c r="T96" s="183">
        <f t="shared" si="47"/>
        <v>4.3818016586579622</v>
      </c>
      <c r="V96" s="158">
        <f t="shared" si="48"/>
        <v>263459.23543956643</v>
      </c>
      <c r="W96" s="153">
        <f t="shared" si="49"/>
        <v>-810778</v>
      </c>
      <c r="X96" s="153">
        <f t="shared" si="50"/>
        <v>-450025</v>
      </c>
      <c r="Y96" s="153">
        <f t="shared" si="51"/>
        <v>8418</v>
      </c>
      <c r="Z96" s="153">
        <f t="shared" si="52"/>
        <v>-178147.76456043404</v>
      </c>
      <c r="AA96" s="153">
        <f t="shared" si="53"/>
        <v>178147.76456043404</v>
      </c>
      <c r="AB96" s="189">
        <f t="shared" si="54"/>
        <v>0.95063557106140495</v>
      </c>
      <c r="AC96" s="189">
        <f t="shared" si="55"/>
        <v>-1.7334335798037517</v>
      </c>
      <c r="AD96" s="183">
        <f t="shared" si="56"/>
        <v>-0.78279800874234606</v>
      </c>
      <c r="AF96" s="160">
        <f t="shared" si="57"/>
        <v>-3.2395062458543081E-2</v>
      </c>
      <c r="AG96" s="206">
        <f t="shared" si="42"/>
        <v>0</v>
      </c>
      <c r="AH96" s="160">
        <f t="shared" si="58"/>
        <v>-0.15156992974372807</v>
      </c>
      <c r="AJ96">
        <f t="shared" si="59"/>
        <v>1</v>
      </c>
      <c r="AK96">
        <f t="shared" si="60"/>
        <v>0</v>
      </c>
      <c r="AL96">
        <f t="shared" si="61"/>
        <v>1</v>
      </c>
      <c r="AM96">
        <f t="shared" si="62"/>
        <v>0</v>
      </c>
      <c r="AN96">
        <f t="shared" si="63"/>
        <v>0</v>
      </c>
      <c r="AO96" s="211">
        <f t="shared" si="64"/>
        <v>0</v>
      </c>
      <c r="AP96" s="211">
        <f t="shared" si="65"/>
        <v>1</v>
      </c>
      <c r="AQ96" s="215">
        <f t="shared" si="66"/>
        <v>0</v>
      </c>
      <c r="AR96" s="215">
        <f t="shared" si="67"/>
        <v>0</v>
      </c>
      <c r="AS96" s="215">
        <f t="shared" si="68"/>
        <v>1</v>
      </c>
      <c r="AT96" s="215">
        <f t="shared" si="69"/>
        <v>0</v>
      </c>
      <c r="AV96" s="12">
        <f>VLOOKUP(A96,'(B) MSOC Applied to 2009-10'!$A$7:$C$302,3,)</f>
        <v>558.07999999999993</v>
      </c>
      <c r="AX96" s="205">
        <f t="shared" si="70"/>
        <v>0</v>
      </c>
      <c r="AZ96" s="205">
        <f t="shared" si="71"/>
        <v>558.07999999999993</v>
      </c>
      <c r="BB96" s="205">
        <f t="shared" si="72"/>
        <v>558.07999999999993</v>
      </c>
      <c r="BC96" s="205">
        <f t="shared" si="73"/>
        <v>0</v>
      </c>
      <c r="BD96" s="205">
        <f t="shared" si="74"/>
        <v>0</v>
      </c>
      <c r="BF96" s="205">
        <f t="shared" si="75"/>
        <v>0</v>
      </c>
      <c r="BG96" s="205">
        <f t="shared" si="76"/>
        <v>0</v>
      </c>
      <c r="BH96" s="209">
        <f t="shared" si="77"/>
        <v>558.07999999999993</v>
      </c>
      <c r="BI96" s="205">
        <f t="shared" si="78"/>
        <v>0</v>
      </c>
    </row>
    <row r="97" spans="1:61">
      <c r="A97" t="s">
        <v>189</v>
      </c>
      <c r="B97" s="152" t="s">
        <v>190</v>
      </c>
      <c r="C97" s="153">
        <v>744692938</v>
      </c>
      <c r="D97" s="153">
        <f>VLOOKUP(A97,'(D) 2009-10 Projection'!$H$10:$M$305,3,)</f>
        <v>20285937.389999997</v>
      </c>
      <c r="E97" s="153">
        <v>9477779</v>
      </c>
      <c r="F97" s="153">
        <v>1150000</v>
      </c>
      <c r="G97" s="153">
        <v>3795431</v>
      </c>
      <c r="H97" s="153">
        <f t="shared" si="43"/>
        <v>25231368.389999997</v>
      </c>
      <c r="I97" s="175">
        <f>'(E) State &amp; Lid Adjustment'!$B$8</f>
        <v>2.06</v>
      </c>
      <c r="J97" s="175">
        <f t="shared" si="44"/>
        <v>1.544260649346993</v>
      </c>
      <c r="K97" s="183">
        <f t="shared" si="45"/>
        <v>3.6042606493469931</v>
      </c>
      <c r="M97" s="158">
        <f>VLOOKUP(A97,'(D) 2009-10 Projection'!$H$10:$M$305,6,)</f>
        <v>22501557.054986443</v>
      </c>
      <c r="N97" s="187">
        <v>5072688</v>
      </c>
      <c r="O97" s="187">
        <v>1020942</v>
      </c>
      <c r="P97" s="187">
        <v>4051746</v>
      </c>
      <c r="Q97" s="153">
        <f t="shared" si="41"/>
        <v>27574245.054986443</v>
      </c>
      <c r="R97" s="175">
        <f>'(E) State &amp; Lid Adjustment'!$B$18</f>
        <v>3.010635571061405</v>
      </c>
      <c r="S97" s="175">
        <f t="shared" si="46"/>
        <v>1.3709570051005371</v>
      </c>
      <c r="T97" s="183">
        <f t="shared" si="47"/>
        <v>4.3815925761619425</v>
      </c>
      <c r="V97" s="158">
        <f t="shared" si="48"/>
        <v>2215619.6649864465</v>
      </c>
      <c r="W97" s="153">
        <f t="shared" si="49"/>
        <v>-4405091</v>
      </c>
      <c r="X97" s="153">
        <f t="shared" si="50"/>
        <v>-129058</v>
      </c>
      <c r="Y97" s="153">
        <f t="shared" si="51"/>
        <v>256315</v>
      </c>
      <c r="Z97" s="153">
        <f t="shared" si="52"/>
        <v>2342876.6649864465</v>
      </c>
      <c r="AA97" s="153">
        <f t="shared" si="53"/>
        <v>0</v>
      </c>
      <c r="AB97" s="189">
        <f t="shared" si="54"/>
        <v>0.95063557106140495</v>
      </c>
      <c r="AC97" s="189">
        <f t="shared" si="55"/>
        <v>-0.17330364424645595</v>
      </c>
      <c r="AD97" s="183">
        <f t="shared" si="56"/>
        <v>0.77733192681494945</v>
      </c>
      <c r="AF97" s="160">
        <f t="shared" si="57"/>
        <v>9.2855711540203417E-2</v>
      </c>
      <c r="AG97" s="206">
        <f t="shared" si="42"/>
        <v>9.2855711540203417E-2</v>
      </c>
      <c r="AH97" s="160">
        <f t="shared" si="58"/>
        <v>0.2156702864860186</v>
      </c>
      <c r="AJ97">
        <f t="shared" si="59"/>
        <v>0</v>
      </c>
      <c r="AK97">
        <f t="shared" si="60"/>
        <v>1</v>
      </c>
      <c r="AL97">
        <f t="shared" si="61"/>
        <v>0</v>
      </c>
      <c r="AM97">
        <f t="shared" si="62"/>
        <v>1</v>
      </c>
      <c r="AN97">
        <f t="shared" si="63"/>
        <v>1</v>
      </c>
      <c r="AO97" s="211">
        <f t="shared" si="64"/>
        <v>1</v>
      </c>
      <c r="AP97" s="211">
        <f t="shared" si="65"/>
        <v>0</v>
      </c>
      <c r="AQ97" s="215">
        <f t="shared" si="66"/>
        <v>0</v>
      </c>
      <c r="AR97" s="215">
        <f t="shared" si="67"/>
        <v>1</v>
      </c>
      <c r="AS97" s="215">
        <f t="shared" si="68"/>
        <v>0</v>
      </c>
      <c r="AT97" s="215">
        <f t="shared" si="69"/>
        <v>0</v>
      </c>
      <c r="AV97" s="12">
        <f>VLOOKUP(A97,'(B) MSOC Applied to 2009-10'!$A$7:$C$302,3,)</f>
        <v>3310.98</v>
      </c>
      <c r="AX97" s="205">
        <f t="shared" si="70"/>
        <v>3310.98</v>
      </c>
      <c r="AZ97" s="205">
        <f t="shared" si="71"/>
        <v>0</v>
      </c>
      <c r="BB97" s="205">
        <f t="shared" si="72"/>
        <v>0</v>
      </c>
      <c r="BC97" s="205">
        <f t="shared" si="73"/>
        <v>3310.98</v>
      </c>
      <c r="BD97" s="205">
        <f t="shared" si="74"/>
        <v>3310.98</v>
      </c>
      <c r="BF97" s="205">
        <f t="shared" si="75"/>
        <v>0</v>
      </c>
      <c r="BG97" s="205">
        <f t="shared" si="76"/>
        <v>3310.98</v>
      </c>
      <c r="BH97" s="209">
        <f t="shared" si="77"/>
        <v>0</v>
      </c>
      <c r="BI97" s="205">
        <f t="shared" si="78"/>
        <v>0</v>
      </c>
    </row>
    <row r="98" spans="1:61">
      <c r="A98" t="s">
        <v>191</v>
      </c>
      <c r="B98" s="152" t="s">
        <v>192</v>
      </c>
      <c r="C98" s="153">
        <v>281372301</v>
      </c>
      <c r="D98" s="153">
        <f>VLOOKUP(A98,'(D) 2009-10 Projection'!$H$10:$M$305,3,)</f>
        <v>8806191.1899999995</v>
      </c>
      <c r="E98" s="153">
        <v>4287623</v>
      </c>
      <c r="F98" s="153">
        <v>626683</v>
      </c>
      <c r="G98" s="153">
        <v>1787307</v>
      </c>
      <c r="H98" s="153">
        <f t="shared" si="43"/>
        <v>11220181.189999999</v>
      </c>
      <c r="I98" s="175">
        <f>'(E) State &amp; Lid Adjustment'!$B$8</f>
        <v>2.06</v>
      </c>
      <c r="J98" s="175">
        <f t="shared" si="44"/>
        <v>2.2272377123574789</v>
      </c>
      <c r="K98" s="183">
        <f t="shared" si="45"/>
        <v>4.287237712357479</v>
      </c>
      <c r="M98" s="158">
        <f>VLOOKUP(A98,'(D) 2009-10 Projection'!$H$10:$M$305,6,)</f>
        <v>9671381.9024918731</v>
      </c>
      <c r="N98" s="187">
        <v>2274189</v>
      </c>
      <c r="O98" s="187">
        <v>385785</v>
      </c>
      <c r="P98" s="187">
        <v>1888405</v>
      </c>
      <c r="Q98" s="153">
        <f t="shared" si="41"/>
        <v>11945571.902491873</v>
      </c>
      <c r="R98" s="175">
        <f>'(E) State &amp; Lid Adjustment'!$B$18</f>
        <v>3.010635571061405</v>
      </c>
      <c r="S98" s="175">
        <f t="shared" si="46"/>
        <v>1.3710837869574091</v>
      </c>
      <c r="T98" s="183">
        <f t="shared" si="47"/>
        <v>4.3817193580188141</v>
      </c>
      <c r="V98" s="158">
        <f t="shared" si="48"/>
        <v>865190.71249187365</v>
      </c>
      <c r="W98" s="153">
        <f t="shared" si="49"/>
        <v>-2013434</v>
      </c>
      <c r="X98" s="153">
        <f t="shared" si="50"/>
        <v>-240898</v>
      </c>
      <c r="Y98" s="153">
        <f t="shared" si="51"/>
        <v>101098</v>
      </c>
      <c r="Z98" s="153">
        <f t="shared" si="52"/>
        <v>725390.71249187365</v>
      </c>
      <c r="AA98" s="153">
        <f t="shared" si="53"/>
        <v>0</v>
      </c>
      <c r="AB98" s="189">
        <f t="shared" si="54"/>
        <v>0.95063557106140495</v>
      </c>
      <c r="AC98" s="189">
        <f t="shared" si="55"/>
        <v>-0.85615392540006985</v>
      </c>
      <c r="AD98" s="183">
        <f t="shared" si="56"/>
        <v>9.4481645661335101E-2</v>
      </c>
      <c r="AF98" s="160">
        <f t="shared" si="57"/>
        <v>6.4650534622237563E-2</v>
      </c>
      <c r="AG98" s="206">
        <f t="shared" si="42"/>
        <v>6.4650534622237563E-2</v>
      </c>
      <c r="AH98" s="160">
        <f t="shared" si="58"/>
        <v>2.2037883597870588E-2</v>
      </c>
      <c r="AJ98">
        <f t="shared" si="59"/>
        <v>0</v>
      </c>
      <c r="AK98">
        <f t="shared" si="60"/>
        <v>1</v>
      </c>
      <c r="AL98">
        <f t="shared" si="61"/>
        <v>0</v>
      </c>
      <c r="AM98">
        <f t="shared" si="62"/>
        <v>1</v>
      </c>
      <c r="AN98">
        <f t="shared" si="63"/>
        <v>0</v>
      </c>
      <c r="AO98" s="211">
        <f t="shared" si="64"/>
        <v>1</v>
      </c>
      <c r="AP98" s="211">
        <f t="shared" si="65"/>
        <v>0</v>
      </c>
      <c r="AQ98" s="215">
        <f t="shared" si="66"/>
        <v>0</v>
      </c>
      <c r="AR98" s="215">
        <f t="shared" si="67"/>
        <v>1</v>
      </c>
      <c r="AS98" s="215">
        <f t="shared" si="68"/>
        <v>0</v>
      </c>
      <c r="AT98" s="215">
        <f t="shared" si="69"/>
        <v>0</v>
      </c>
      <c r="AV98" s="12">
        <f>VLOOKUP(A98,'(B) MSOC Applied to 2009-10'!$A$7:$C$302,3,)</f>
        <v>1419.14</v>
      </c>
      <c r="AX98" s="205">
        <f t="shared" si="70"/>
        <v>1419.14</v>
      </c>
      <c r="AZ98" s="205">
        <f t="shared" si="71"/>
        <v>0</v>
      </c>
      <c r="BB98" s="205">
        <f t="shared" si="72"/>
        <v>0</v>
      </c>
      <c r="BC98" s="205">
        <f t="shared" si="73"/>
        <v>1419.14</v>
      </c>
      <c r="BD98" s="205">
        <f t="shared" si="74"/>
        <v>0</v>
      </c>
      <c r="BF98" s="205">
        <f t="shared" si="75"/>
        <v>0</v>
      </c>
      <c r="BG98" s="205">
        <f t="shared" si="76"/>
        <v>1419.14</v>
      </c>
      <c r="BH98" s="209">
        <f t="shared" si="77"/>
        <v>0</v>
      </c>
      <c r="BI98" s="205">
        <f t="shared" si="78"/>
        <v>0</v>
      </c>
    </row>
    <row r="99" spans="1:61">
      <c r="A99" t="s">
        <v>193</v>
      </c>
      <c r="B99" s="152" t="s">
        <v>194</v>
      </c>
      <c r="C99" s="153">
        <v>1567259798</v>
      </c>
      <c r="D99" s="153">
        <f>VLOOKUP(A99,'(D) 2009-10 Projection'!$H$10:$M$305,3,)</f>
        <v>13238130.07</v>
      </c>
      <c r="E99" s="153">
        <v>5191135</v>
      </c>
      <c r="F99" s="153">
        <v>4119783</v>
      </c>
      <c r="G99" s="153">
        <v>609708</v>
      </c>
      <c r="H99" s="153">
        <f t="shared" si="43"/>
        <v>17967621.07</v>
      </c>
      <c r="I99" s="175">
        <f>'(E) State &amp; Lid Adjustment'!$B$8</f>
        <v>2.06</v>
      </c>
      <c r="J99" s="175">
        <f t="shared" si="44"/>
        <v>2.6286535297193909</v>
      </c>
      <c r="K99" s="183">
        <f t="shared" si="45"/>
        <v>4.6886535297193905</v>
      </c>
      <c r="M99" s="158">
        <f>VLOOKUP(A99,'(D) 2009-10 Projection'!$H$10:$M$305,6,)</f>
        <v>14965390.184969576</v>
      </c>
      <c r="N99" s="187">
        <v>2856858</v>
      </c>
      <c r="O99" s="187">
        <v>2148520</v>
      </c>
      <c r="P99" s="187">
        <v>708338</v>
      </c>
      <c r="Q99" s="153">
        <f t="shared" si="41"/>
        <v>17822248.184969574</v>
      </c>
      <c r="R99" s="175">
        <f>'(E) State &amp; Lid Adjustment'!$B$18</f>
        <v>3.010635571061405</v>
      </c>
      <c r="S99" s="175">
        <f t="shared" si="46"/>
        <v>1.3708767383312921</v>
      </c>
      <c r="T99" s="183">
        <f t="shared" si="47"/>
        <v>4.3815123093926971</v>
      </c>
      <c r="V99" s="158">
        <f t="shared" si="48"/>
        <v>1727260.1149695758</v>
      </c>
      <c r="W99" s="153">
        <f t="shared" si="49"/>
        <v>-2334277</v>
      </c>
      <c r="X99" s="153">
        <f t="shared" si="50"/>
        <v>-1971263</v>
      </c>
      <c r="Y99" s="153">
        <f t="shared" si="51"/>
        <v>98630</v>
      </c>
      <c r="Z99" s="153">
        <f t="shared" si="52"/>
        <v>-145372.88503042608</v>
      </c>
      <c r="AA99" s="153">
        <f t="shared" si="53"/>
        <v>145372.88503042608</v>
      </c>
      <c r="AB99" s="189">
        <f t="shared" si="54"/>
        <v>0.95063557106140495</v>
      </c>
      <c r="AC99" s="189">
        <f t="shared" si="55"/>
        <v>-1.2577767913880988</v>
      </c>
      <c r="AD99" s="183">
        <f t="shared" si="56"/>
        <v>-0.30714122032669344</v>
      </c>
      <c r="AF99" s="160">
        <f t="shared" si="57"/>
        <v>-8.0908254055485872E-3</v>
      </c>
      <c r="AG99" s="206">
        <f t="shared" si="42"/>
        <v>0</v>
      </c>
      <c r="AH99" s="160">
        <f t="shared" si="58"/>
        <v>-6.5507339874839379E-2</v>
      </c>
      <c r="AJ99">
        <f t="shared" si="59"/>
        <v>1</v>
      </c>
      <c r="AK99">
        <f t="shared" si="60"/>
        <v>0</v>
      </c>
      <c r="AL99">
        <f t="shared" si="61"/>
        <v>1</v>
      </c>
      <c r="AM99">
        <f t="shared" si="62"/>
        <v>0</v>
      </c>
      <c r="AN99">
        <f t="shared" si="63"/>
        <v>0</v>
      </c>
      <c r="AO99" s="211">
        <f t="shared" si="64"/>
        <v>0</v>
      </c>
      <c r="AP99" s="211">
        <f t="shared" si="65"/>
        <v>1</v>
      </c>
      <c r="AQ99" s="215">
        <f t="shared" si="66"/>
        <v>0</v>
      </c>
      <c r="AR99" s="215">
        <f t="shared" si="67"/>
        <v>0</v>
      </c>
      <c r="AS99" s="215">
        <f t="shared" si="68"/>
        <v>1</v>
      </c>
      <c r="AT99" s="215">
        <f t="shared" si="69"/>
        <v>0</v>
      </c>
      <c r="AV99" s="12">
        <f>VLOOKUP(A99,'(B) MSOC Applied to 2009-10'!$A$7:$C$302,3,)</f>
        <v>2187.0700000000002</v>
      </c>
      <c r="AX99" s="205">
        <f t="shared" si="70"/>
        <v>0</v>
      </c>
      <c r="AZ99" s="205">
        <f t="shared" si="71"/>
        <v>2187.0700000000002</v>
      </c>
      <c r="BB99" s="205">
        <f t="shared" si="72"/>
        <v>2187.0700000000002</v>
      </c>
      <c r="BC99" s="205">
        <f t="shared" si="73"/>
        <v>0</v>
      </c>
      <c r="BD99" s="205">
        <f t="shared" si="74"/>
        <v>0</v>
      </c>
      <c r="BF99" s="205">
        <f t="shared" si="75"/>
        <v>0</v>
      </c>
      <c r="BG99" s="205">
        <f t="shared" si="76"/>
        <v>0</v>
      </c>
      <c r="BH99" s="209">
        <f t="shared" si="77"/>
        <v>2187.0700000000002</v>
      </c>
      <c r="BI99" s="205">
        <f t="shared" si="78"/>
        <v>0</v>
      </c>
    </row>
    <row r="100" spans="1:61">
      <c r="A100" t="s">
        <v>195</v>
      </c>
      <c r="B100" s="152" t="s">
        <v>196</v>
      </c>
      <c r="C100" s="153">
        <v>772742515</v>
      </c>
      <c r="D100" s="153">
        <f>VLOOKUP(A100,'(D) 2009-10 Projection'!$H$10:$M$305,3,)</f>
        <v>1282391.0200000003</v>
      </c>
      <c r="E100" s="153">
        <v>657136</v>
      </c>
      <c r="F100" s="153">
        <v>580000</v>
      </c>
      <c r="G100" s="153">
        <v>0</v>
      </c>
      <c r="H100" s="153">
        <f t="shared" si="43"/>
        <v>1862391.0200000003</v>
      </c>
      <c r="I100" s="175">
        <f>'(E) State &amp; Lid Adjustment'!$B$8</f>
        <v>2.06</v>
      </c>
      <c r="J100" s="175">
        <f t="shared" si="44"/>
        <v>0.75057343001245369</v>
      </c>
      <c r="K100" s="183">
        <f t="shared" si="45"/>
        <v>2.8105734300124539</v>
      </c>
      <c r="M100" s="158">
        <f>VLOOKUP(A100,'(D) 2009-10 Projection'!$H$10:$M$305,6,)</f>
        <v>1463397.4843167486</v>
      </c>
      <c r="N100" s="187">
        <v>365864</v>
      </c>
      <c r="O100" s="187">
        <v>365864</v>
      </c>
      <c r="P100" s="187">
        <v>0</v>
      </c>
      <c r="Q100" s="153">
        <f t="shared" si="41"/>
        <v>1829261.4843167486</v>
      </c>
      <c r="R100" s="175">
        <f>'(E) State &amp; Lid Adjustment'!$B$18</f>
        <v>3.010635571061405</v>
      </c>
      <c r="S100" s="175">
        <f t="shared" si="46"/>
        <v>0.47346171965185585</v>
      </c>
      <c r="T100" s="183">
        <f t="shared" si="47"/>
        <v>3.4840972907132608</v>
      </c>
      <c r="V100" s="158">
        <f t="shared" si="48"/>
        <v>181006.46431674832</v>
      </c>
      <c r="W100" s="153">
        <f t="shared" si="49"/>
        <v>-291272</v>
      </c>
      <c r="X100" s="153">
        <f t="shared" si="50"/>
        <v>-214136</v>
      </c>
      <c r="Y100" s="153">
        <f t="shared" si="51"/>
        <v>0</v>
      </c>
      <c r="Z100" s="153">
        <f t="shared" si="52"/>
        <v>-33129.535683251685</v>
      </c>
      <c r="AA100" s="153">
        <f t="shared" si="53"/>
        <v>33129.535683251685</v>
      </c>
      <c r="AB100" s="189">
        <f t="shared" si="54"/>
        <v>0.95063557106140495</v>
      </c>
      <c r="AC100" s="189">
        <f t="shared" si="55"/>
        <v>-0.27711171036059784</v>
      </c>
      <c r="AD100" s="183">
        <f t="shared" si="56"/>
        <v>0.67352386070080694</v>
      </c>
      <c r="AF100" s="160">
        <f t="shared" si="57"/>
        <v>-1.778871103193554E-2</v>
      </c>
      <c r="AG100" s="206">
        <f t="shared" si="42"/>
        <v>0</v>
      </c>
      <c r="AH100" s="160">
        <f t="shared" si="58"/>
        <v>0.23963930403263739</v>
      </c>
      <c r="AJ100">
        <f t="shared" si="59"/>
        <v>1</v>
      </c>
      <c r="AK100">
        <f t="shared" si="60"/>
        <v>0</v>
      </c>
      <c r="AL100">
        <f t="shared" si="61"/>
        <v>0</v>
      </c>
      <c r="AM100">
        <f t="shared" si="62"/>
        <v>1</v>
      </c>
      <c r="AN100">
        <f t="shared" si="63"/>
        <v>1</v>
      </c>
      <c r="AO100" s="211">
        <f t="shared" si="64"/>
        <v>0</v>
      </c>
      <c r="AP100" s="211">
        <f t="shared" si="65"/>
        <v>1</v>
      </c>
      <c r="AQ100" s="215">
        <f t="shared" si="66"/>
        <v>0</v>
      </c>
      <c r="AR100" s="215">
        <f t="shared" si="67"/>
        <v>0</v>
      </c>
      <c r="AS100" s="215">
        <f t="shared" si="68"/>
        <v>0</v>
      </c>
      <c r="AT100" s="215">
        <f t="shared" si="69"/>
        <v>1</v>
      </c>
      <c r="AV100" s="12">
        <f>VLOOKUP(A100,'(B) MSOC Applied to 2009-10'!$A$7:$C$302,3,)</f>
        <v>275.47000000000003</v>
      </c>
      <c r="AX100" s="205">
        <f t="shared" si="70"/>
        <v>0</v>
      </c>
      <c r="AZ100" s="205">
        <f t="shared" si="71"/>
        <v>275.47000000000003</v>
      </c>
      <c r="BB100" s="205">
        <f t="shared" si="72"/>
        <v>0</v>
      </c>
      <c r="BC100" s="205">
        <f t="shared" si="73"/>
        <v>275.47000000000003</v>
      </c>
      <c r="BD100" s="205">
        <f t="shared" si="74"/>
        <v>275.47000000000003</v>
      </c>
      <c r="BF100" s="205">
        <f t="shared" si="75"/>
        <v>0</v>
      </c>
      <c r="BG100" s="205">
        <f t="shared" si="76"/>
        <v>0</v>
      </c>
      <c r="BH100" s="209">
        <f t="shared" si="77"/>
        <v>0</v>
      </c>
      <c r="BI100" s="205">
        <f t="shared" si="78"/>
        <v>275.47000000000003</v>
      </c>
    </row>
    <row r="101" spans="1:61">
      <c r="A101" t="s">
        <v>197</v>
      </c>
      <c r="B101" s="152" t="s">
        <v>198</v>
      </c>
      <c r="C101" s="153">
        <v>88919572</v>
      </c>
      <c r="D101" s="153">
        <f>VLOOKUP(A101,'(D) 2009-10 Projection'!$H$10:$M$305,3,)</f>
        <v>379493.3000000001</v>
      </c>
      <c r="E101" s="153">
        <v>246790</v>
      </c>
      <c r="F101" s="153">
        <v>159000</v>
      </c>
      <c r="G101" s="153">
        <v>10757</v>
      </c>
      <c r="H101" s="153">
        <f t="shared" si="43"/>
        <v>549250.30000000005</v>
      </c>
      <c r="I101" s="175">
        <f>'(E) State &amp; Lid Adjustment'!$B$8</f>
        <v>2.06</v>
      </c>
      <c r="J101" s="175">
        <f t="shared" si="44"/>
        <v>1.7881327633920685</v>
      </c>
      <c r="K101" s="183">
        <f t="shared" si="45"/>
        <v>3.8481327633920683</v>
      </c>
      <c r="M101" s="158">
        <f>VLOOKUP(A101,'(D) 2009-10 Projection'!$H$10:$M$305,6,)</f>
        <v>429972.297200275</v>
      </c>
      <c r="N101" s="187">
        <v>136038</v>
      </c>
      <c r="O101" s="187">
        <v>121901</v>
      </c>
      <c r="P101" s="187">
        <v>14137</v>
      </c>
      <c r="Q101" s="153">
        <f t="shared" si="41"/>
        <v>566010.297200275</v>
      </c>
      <c r="R101" s="175">
        <f>'(E) State &amp; Lid Adjustment'!$B$18</f>
        <v>3.010635571061405</v>
      </c>
      <c r="S101" s="175">
        <f t="shared" si="46"/>
        <v>1.3709130313852613</v>
      </c>
      <c r="T101" s="183">
        <f t="shared" si="47"/>
        <v>4.3815486024466663</v>
      </c>
      <c r="V101" s="158">
        <f t="shared" si="48"/>
        <v>50478.997200274898</v>
      </c>
      <c r="W101" s="153">
        <f t="shared" si="49"/>
        <v>-110752</v>
      </c>
      <c r="X101" s="153">
        <f t="shared" si="50"/>
        <v>-37099</v>
      </c>
      <c r="Y101" s="153">
        <f t="shared" si="51"/>
        <v>3380</v>
      </c>
      <c r="Z101" s="153">
        <f t="shared" si="52"/>
        <v>16759.997200274956</v>
      </c>
      <c r="AA101" s="153">
        <f t="shared" si="53"/>
        <v>0</v>
      </c>
      <c r="AB101" s="189">
        <f t="shared" si="54"/>
        <v>0.95063557106140495</v>
      </c>
      <c r="AC101" s="189">
        <f t="shared" si="55"/>
        <v>-0.41721973200680718</v>
      </c>
      <c r="AD101" s="183">
        <f t="shared" si="56"/>
        <v>0.533415839054598</v>
      </c>
      <c r="AF101" s="160">
        <f t="shared" si="57"/>
        <v>3.0514315969012589E-2</v>
      </c>
      <c r="AG101" s="206">
        <f t="shared" si="42"/>
        <v>3.0514315969012589E-2</v>
      </c>
      <c r="AH101" s="160">
        <f t="shared" si="58"/>
        <v>0.13861679725010329</v>
      </c>
      <c r="AJ101">
        <f t="shared" si="59"/>
        <v>0</v>
      </c>
      <c r="AK101">
        <f t="shared" si="60"/>
        <v>0</v>
      </c>
      <c r="AL101">
        <f t="shared" si="61"/>
        <v>0</v>
      </c>
      <c r="AM101">
        <f t="shared" si="62"/>
        <v>1</v>
      </c>
      <c r="AN101">
        <f t="shared" si="63"/>
        <v>1</v>
      </c>
      <c r="AO101" s="211">
        <f t="shared" si="64"/>
        <v>1</v>
      </c>
      <c r="AP101" s="211">
        <f t="shared" si="65"/>
        <v>0</v>
      </c>
      <c r="AQ101" s="215">
        <f t="shared" si="66"/>
        <v>0</v>
      </c>
      <c r="AR101" s="215">
        <f t="shared" si="67"/>
        <v>1</v>
      </c>
      <c r="AS101" s="215">
        <f t="shared" si="68"/>
        <v>0</v>
      </c>
      <c r="AT101" s="215">
        <f t="shared" si="69"/>
        <v>0</v>
      </c>
      <c r="AV101" s="12">
        <f>VLOOKUP(A101,'(B) MSOC Applied to 2009-10'!$A$7:$C$302,3,)</f>
        <v>79.239999999999995</v>
      </c>
      <c r="AX101" s="205">
        <f t="shared" si="70"/>
        <v>79.239999999999995</v>
      </c>
      <c r="AZ101" s="205">
        <f t="shared" si="71"/>
        <v>0</v>
      </c>
      <c r="BB101" s="205">
        <f t="shared" si="72"/>
        <v>0</v>
      </c>
      <c r="BC101" s="205">
        <f t="shared" si="73"/>
        <v>79.239999999999995</v>
      </c>
      <c r="BD101" s="205">
        <f t="shared" si="74"/>
        <v>79.239999999999995</v>
      </c>
      <c r="BF101" s="205">
        <f t="shared" si="75"/>
        <v>0</v>
      </c>
      <c r="BG101" s="205">
        <f t="shared" si="76"/>
        <v>79.239999999999995</v>
      </c>
      <c r="BH101" s="209">
        <f t="shared" si="77"/>
        <v>0</v>
      </c>
      <c r="BI101" s="205">
        <f t="shared" si="78"/>
        <v>0</v>
      </c>
    </row>
    <row r="102" spans="1:61">
      <c r="A102" t="s">
        <v>199</v>
      </c>
      <c r="B102" s="152" t="s">
        <v>200</v>
      </c>
      <c r="C102" s="153">
        <v>116467396</v>
      </c>
      <c r="D102" s="153">
        <f>VLOOKUP(A102,'(D) 2009-10 Projection'!$H$10:$M$305,3,)</f>
        <v>982292.02000000014</v>
      </c>
      <c r="E102" s="153">
        <v>498526</v>
      </c>
      <c r="F102" s="153">
        <v>360000</v>
      </c>
      <c r="G102" s="153">
        <v>38192</v>
      </c>
      <c r="H102" s="153">
        <f t="shared" si="43"/>
        <v>1380484.02</v>
      </c>
      <c r="I102" s="175">
        <f>'(E) State &amp; Lid Adjustment'!$B$8</f>
        <v>2.06</v>
      </c>
      <c r="J102" s="175">
        <f t="shared" si="44"/>
        <v>3.0909938091171885</v>
      </c>
      <c r="K102" s="183">
        <f t="shared" si="45"/>
        <v>5.150993809117189</v>
      </c>
      <c r="M102" s="158">
        <f>VLOOKUP(A102,'(D) 2009-10 Projection'!$H$10:$M$305,6,)</f>
        <v>1107600.6682059367</v>
      </c>
      <c r="N102" s="187">
        <v>349810</v>
      </c>
      <c r="O102" s="187">
        <v>301819</v>
      </c>
      <c r="P102" s="187">
        <v>47991</v>
      </c>
      <c r="Q102" s="153">
        <f t="shared" si="41"/>
        <v>1457410.6682059367</v>
      </c>
      <c r="R102" s="175">
        <f>'(E) State &amp; Lid Adjustment'!$B$18</f>
        <v>3.010635571061405</v>
      </c>
      <c r="S102" s="175">
        <f t="shared" si="46"/>
        <v>2.5914462790942796</v>
      </c>
      <c r="T102" s="183">
        <f t="shared" si="47"/>
        <v>5.6020818501556846</v>
      </c>
      <c r="V102" s="158">
        <f t="shared" si="48"/>
        <v>125308.64820593654</v>
      </c>
      <c r="W102" s="153">
        <f t="shared" si="49"/>
        <v>-148716</v>
      </c>
      <c r="X102" s="153">
        <f t="shared" si="50"/>
        <v>-58181</v>
      </c>
      <c r="Y102" s="153">
        <f t="shared" si="51"/>
        <v>9799</v>
      </c>
      <c r="Z102" s="153">
        <f t="shared" si="52"/>
        <v>76926.648205936654</v>
      </c>
      <c r="AA102" s="153">
        <f t="shared" si="53"/>
        <v>0</v>
      </c>
      <c r="AB102" s="189">
        <f t="shared" si="54"/>
        <v>0.95063557106140495</v>
      </c>
      <c r="AC102" s="189">
        <f t="shared" si="55"/>
        <v>-0.49954753002290886</v>
      </c>
      <c r="AD102" s="183">
        <f t="shared" si="56"/>
        <v>0.45108804103849565</v>
      </c>
      <c r="AF102" s="160">
        <f t="shared" si="57"/>
        <v>5.5724403246577715E-2</v>
      </c>
      <c r="AG102" s="206">
        <f t="shared" si="42"/>
        <v>5.5724403246577715E-2</v>
      </c>
      <c r="AH102" s="160">
        <f t="shared" si="58"/>
        <v>8.7573011685643257E-2</v>
      </c>
      <c r="AJ102">
        <f t="shared" si="59"/>
        <v>0</v>
      </c>
      <c r="AK102">
        <f t="shared" si="60"/>
        <v>1</v>
      </c>
      <c r="AL102">
        <f t="shared" si="61"/>
        <v>0</v>
      </c>
      <c r="AM102">
        <f t="shared" si="62"/>
        <v>1</v>
      </c>
      <c r="AN102">
        <f t="shared" si="63"/>
        <v>1</v>
      </c>
      <c r="AO102" s="211">
        <f t="shared" si="64"/>
        <v>1</v>
      </c>
      <c r="AP102" s="211">
        <f t="shared" si="65"/>
        <v>0</v>
      </c>
      <c r="AQ102" s="215">
        <f t="shared" si="66"/>
        <v>0</v>
      </c>
      <c r="AR102" s="215">
        <f t="shared" si="67"/>
        <v>1</v>
      </c>
      <c r="AS102" s="215">
        <f t="shared" si="68"/>
        <v>0</v>
      </c>
      <c r="AT102" s="215">
        <f t="shared" si="69"/>
        <v>0</v>
      </c>
      <c r="AV102" s="12">
        <f>VLOOKUP(A102,'(B) MSOC Applied to 2009-10'!$A$7:$C$302,3,)</f>
        <v>153.06</v>
      </c>
      <c r="AX102" s="205">
        <f t="shared" si="70"/>
        <v>153.06</v>
      </c>
      <c r="AZ102" s="205">
        <f t="shared" si="71"/>
        <v>0</v>
      </c>
      <c r="BB102" s="205">
        <f t="shared" si="72"/>
        <v>0</v>
      </c>
      <c r="BC102" s="205">
        <f t="shared" si="73"/>
        <v>153.06</v>
      </c>
      <c r="BD102" s="205">
        <f t="shared" si="74"/>
        <v>153.06</v>
      </c>
      <c r="BF102" s="205">
        <f t="shared" si="75"/>
        <v>0</v>
      </c>
      <c r="BG102" s="205">
        <f t="shared" si="76"/>
        <v>153.06</v>
      </c>
      <c r="BH102" s="209">
        <f t="shared" si="77"/>
        <v>0</v>
      </c>
      <c r="BI102" s="205">
        <f t="shared" si="78"/>
        <v>0</v>
      </c>
    </row>
    <row r="103" spans="1:61">
      <c r="A103" t="s">
        <v>201</v>
      </c>
      <c r="B103" s="152" t="s">
        <v>202</v>
      </c>
      <c r="C103" s="153">
        <v>1221019221</v>
      </c>
      <c r="D103" s="153">
        <f>VLOOKUP(A103,'(D) 2009-10 Projection'!$H$10:$M$305,3,)</f>
        <v>4223214.5399999991</v>
      </c>
      <c r="E103" s="153">
        <v>2320061</v>
      </c>
      <c r="F103" s="153">
        <v>2119000</v>
      </c>
      <c r="G103" s="153">
        <v>0</v>
      </c>
      <c r="H103" s="153">
        <f t="shared" si="43"/>
        <v>6342214.5399999991</v>
      </c>
      <c r="I103" s="175">
        <f>'(E) State &amp; Lid Adjustment'!$B$8</f>
        <v>2.06</v>
      </c>
      <c r="J103" s="175">
        <f t="shared" si="44"/>
        <v>1.7354354162128296</v>
      </c>
      <c r="K103" s="183">
        <f t="shared" si="45"/>
        <v>3.7954354162128299</v>
      </c>
      <c r="M103" s="158">
        <f>VLOOKUP(A103,'(D) 2009-10 Projection'!$H$10:$M$305,6,)</f>
        <v>4701730.3781172922</v>
      </c>
      <c r="N103" s="187">
        <v>1264118</v>
      </c>
      <c r="O103" s="187">
        <v>1264118</v>
      </c>
      <c r="P103" s="187">
        <v>0</v>
      </c>
      <c r="Q103" s="153">
        <f t="shared" si="41"/>
        <v>5965848.3781172922</v>
      </c>
      <c r="R103" s="175">
        <f>'(E) State &amp; Lid Adjustment'!$B$18</f>
        <v>3.010635571061405</v>
      </c>
      <c r="S103" s="175">
        <f t="shared" si="46"/>
        <v>1.0352973796470646</v>
      </c>
      <c r="T103" s="183">
        <f t="shared" si="47"/>
        <v>4.0459329507084698</v>
      </c>
      <c r="V103" s="158">
        <f t="shared" si="48"/>
        <v>478515.83811729308</v>
      </c>
      <c r="W103" s="153">
        <f t="shared" si="49"/>
        <v>-1055943</v>
      </c>
      <c r="X103" s="153">
        <f t="shared" si="50"/>
        <v>-854882</v>
      </c>
      <c r="Y103" s="153">
        <f t="shared" si="51"/>
        <v>0</v>
      </c>
      <c r="Z103" s="153">
        <f t="shared" si="52"/>
        <v>-376366.16188270692</v>
      </c>
      <c r="AA103" s="153">
        <f t="shared" si="53"/>
        <v>376366.16188270692</v>
      </c>
      <c r="AB103" s="189">
        <f t="shared" si="54"/>
        <v>0.95063557106140495</v>
      </c>
      <c r="AC103" s="189">
        <f t="shared" si="55"/>
        <v>-0.70013803656576501</v>
      </c>
      <c r="AD103" s="183">
        <f t="shared" si="56"/>
        <v>0.25049753449563994</v>
      </c>
      <c r="AF103" s="160">
        <f t="shared" si="57"/>
        <v>-5.9343019620195149E-2</v>
      </c>
      <c r="AG103" s="206">
        <f t="shared" si="42"/>
        <v>0</v>
      </c>
      <c r="AH103" s="160">
        <f t="shared" si="58"/>
        <v>6.5999683047061816E-2</v>
      </c>
      <c r="AJ103">
        <f t="shared" si="59"/>
        <v>1</v>
      </c>
      <c r="AK103">
        <f t="shared" si="60"/>
        <v>0</v>
      </c>
      <c r="AL103">
        <f t="shared" si="61"/>
        <v>0</v>
      </c>
      <c r="AM103">
        <f t="shared" si="62"/>
        <v>1</v>
      </c>
      <c r="AN103">
        <f t="shared" si="63"/>
        <v>1</v>
      </c>
      <c r="AO103" s="211">
        <f t="shared" si="64"/>
        <v>0</v>
      </c>
      <c r="AP103" s="211">
        <f t="shared" si="65"/>
        <v>1</v>
      </c>
      <c r="AQ103" s="215">
        <f t="shared" si="66"/>
        <v>0</v>
      </c>
      <c r="AR103" s="215">
        <f t="shared" si="67"/>
        <v>0</v>
      </c>
      <c r="AS103" s="215">
        <f t="shared" si="68"/>
        <v>0</v>
      </c>
      <c r="AT103" s="215">
        <f t="shared" si="69"/>
        <v>1</v>
      </c>
      <c r="AV103" s="12">
        <f>VLOOKUP(A103,'(B) MSOC Applied to 2009-10'!$A$7:$C$302,3,)</f>
        <v>911.69</v>
      </c>
      <c r="AX103" s="205">
        <f t="shared" si="70"/>
        <v>0</v>
      </c>
      <c r="AZ103" s="205">
        <f t="shared" si="71"/>
        <v>911.69</v>
      </c>
      <c r="BB103" s="205">
        <f t="shared" si="72"/>
        <v>0</v>
      </c>
      <c r="BC103" s="205">
        <f t="shared" si="73"/>
        <v>911.69</v>
      </c>
      <c r="BD103" s="205">
        <f t="shared" si="74"/>
        <v>911.69</v>
      </c>
      <c r="BF103" s="205">
        <f t="shared" si="75"/>
        <v>0</v>
      </c>
      <c r="BG103" s="205">
        <f t="shared" si="76"/>
        <v>0</v>
      </c>
      <c r="BH103" s="209">
        <f t="shared" si="77"/>
        <v>0</v>
      </c>
      <c r="BI103" s="205">
        <f t="shared" si="78"/>
        <v>911.69</v>
      </c>
    </row>
    <row r="104" spans="1:61">
      <c r="A104" t="s">
        <v>203</v>
      </c>
      <c r="B104" s="152" t="s">
        <v>204</v>
      </c>
      <c r="C104" s="153">
        <v>104861472</v>
      </c>
      <c r="D104" s="153">
        <f>VLOOKUP(A104,'(D) 2009-10 Projection'!$H$10:$M$305,3,)</f>
        <v>1593128.19</v>
      </c>
      <c r="E104" s="153">
        <v>827359</v>
      </c>
      <c r="F104" s="153">
        <v>464000</v>
      </c>
      <c r="G104" s="153">
        <v>180128</v>
      </c>
      <c r="H104" s="153">
        <f t="shared" si="43"/>
        <v>2237256.19</v>
      </c>
      <c r="I104" s="175">
        <f>'(E) State &amp; Lid Adjustment'!$B$8</f>
        <v>2.06</v>
      </c>
      <c r="J104" s="175">
        <f t="shared" si="44"/>
        <v>4.4248854336128343</v>
      </c>
      <c r="K104" s="183">
        <f t="shared" si="45"/>
        <v>6.4848854336128348</v>
      </c>
      <c r="M104" s="158">
        <f>VLOOKUP(A104,'(D) 2009-10 Projection'!$H$10:$M$305,6,)</f>
        <v>1635019.5883578968</v>
      </c>
      <c r="N104" s="187">
        <v>524729</v>
      </c>
      <c r="O104" s="187">
        <v>349214</v>
      </c>
      <c r="P104" s="187">
        <v>175515</v>
      </c>
      <c r="Q104" s="153">
        <f t="shared" si="41"/>
        <v>2159748.5883578965</v>
      </c>
      <c r="R104" s="175">
        <f>'(E) State &amp; Lid Adjustment'!$B$18</f>
        <v>3.010635571061405</v>
      </c>
      <c r="S104" s="175">
        <f t="shared" si="46"/>
        <v>3.3302412539087758</v>
      </c>
      <c r="T104" s="183">
        <f t="shared" si="47"/>
        <v>6.3408768249701808</v>
      </c>
      <c r="V104" s="158">
        <f t="shared" si="48"/>
        <v>41891.398357896833</v>
      </c>
      <c r="W104" s="153">
        <f t="shared" si="49"/>
        <v>-302630</v>
      </c>
      <c r="X104" s="153">
        <f t="shared" si="50"/>
        <v>-114786</v>
      </c>
      <c r="Y104" s="153">
        <f t="shared" si="51"/>
        <v>-4613</v>
      </c>
      <c r="Z104" s="153">
        <f t="shared" si="52"/>
        <v>-77507.6016421034</v>
      </c>
      <c r="AA104" s="153">
        <f t="shared" si="53"/>
        <v>77507.6016421034</v>
      </c>
      <c r="AB104" s="189">
        <f t="shared" si="54"/>
        <v>0.95063557106140495</v>
      </c>
      <c r="AC104" s="189">
        <f t="shared" si="55"/>
        <v>-1.0946441797040585</v>
      </c>
      <c r="AD104" s="183">
        <f t="shared" si="56"/>
        <v>-0.14400860864265397</v>
      </c>
      <c r="AF104" s="160">
        <f t="shared" si="57"/>
        <v>-3.4644043891148384E-2</v>
      </c>
      <c r="AG104" s="206">
        <f t="shared" si="42"/>
        <v>0</v>
      </c>
      <c r="AH104" s="160">
        <f t="shared" si="58"/>
        <v>-2.2206808449725293E-2</v>
      </c>
      <c r="AJ104">
        <f t="shared" si="59"/>
        <v>1</v>
      </c>
      <c r="AK104">
        <f t="shared" si="60"/>
        <v>0</v>
      </c>
      <c r="AL104">
        <f t="shared" si="61"/>
        <v>1</v>
      </c>
      <c r="AM104">
        <f t="shared" si="62"/>
        <v>0</v>
      </c>
      <c r="AN104">
        <f t="shared" si="63"/>
        <v>0</v>
      </c>
      <c r="AO104" s="211">
        <f t="shared" si="64"/>
        <v>0</v>
      </c>
      <c r="AP104" s="211">
        <f t="shared" si="65"/>
        <v>1</v>
      </c>
      <c r="AQ104" s="215">
        <f t="shared" si="66"/>
        <v>0</v>
      </c>
      <c r="AR104" s="215">
        <f t="shared" si="67"/>
        <v>0</v>
      </c>
      <c r="AS104" s="215">
        <f t="shared" si="68"/>
        <v>1</v>
      </c>
      <c r="AT104" s="215">
        <f t="shared" si="69"/>
        <v>0</v>
      </c>
      <c r="AV104" s="12">
        <f>VLOOKUP(A104,'(B) MSOC Applied to 2009-10'!$A$7:$C$302,3,)</f>
        <v>124.04</v>
      </c>
      <c r="AX104" s="205">
        <f t="shared" si="70"/>
        <v>0</v>
      </c>
      <c r="AZ104" s="205">
        <f t="shared" si="71"/>
        <v>124.04</v>
      </c>
      <c r="BB104" s="205">
        <f t="shared" si="72"/>
        <v>124.04</v>
      </c>
      <c r="BC104" s="205">
        <f t="shared" si="73"/>
        <v>0</v>
      </c>
      <c r="BD104" s="205">
        <f t="shared" si="74"/>
        <v>0</v>
      </c>
      <c r="BF104" s="205">
        <f t="shared" si="75"/>
        <v>0</v>
      </c>
      <c r="BG104" s="205">
        <f t="shared" si="76"/>
        <v>0</v>
      </c>
      <c r="BH104" s="209">
        <f t="shared" si="77"/>
        <v>124.04</v>
      </c>
      <c r="BI104" s="205">
        <f t="shared" si="78"/>
        <v>0</v>
      </c>
    </row>
    <row r="105" spans="1:61">
      <c r="A105" t="s">
        <v>205</v>
      </c>
      <c r="B105" s="152" t="s">
        <v>206</v>
      </c>
      <c r="C105" s="153">
        <v>434487378</v>
      </c>
      <c r="D105" s="153">
        <f>VLOOKUP(A105,'(D) 2009-10 Projection'!$H$10:$M$305,3,)</f>
        <v>6927049.6400000006</v>
      </c>
      <c r="E105" s="153">
        <v>3050157</v>
      </c>
      <c r="F105" s="153">
        <v>1312928</v>
      </c>
      <c r="G105" s="153">
        <v>974573</v>
      </c>
      <c r="H105" s="153">
        <f t="shared" si="43"/>
        <v>9214550.6400000006</v>
      </c>
      <c r="I105" s="175">
        <f>'(E) State &amp; Lid Adjustment'!$B$8</f>
        <v>2.06</v>
      </c>
      <c r="J105" s="175">
        <f t="shared" si="44"/>
        <v>3.0217862853544162</v>
      </c>
      <c r="K105" s="183">
        <f t="shared" si="45"/>
        <v>5.0817862853544167</v>
      </c>
      <c r="M105" s="158">
        <f>VLOOKUP(A105,'(D) 2009-10 Projection'!$H$10:$M$305,6,)</f>
        <v>7657075.0011617085</v>
      </c>
      <c r="N105" s="187">
        <v>1635398</v>
      </c>
      <c r="O105" s="187">
        <v>595678</v>
      </c>
      <c r="P105" s="187">
        <v>1039721</v>
      </c>
      <c r="Q105" s="153">
        <f t="shared" si="41"/>
        <v>9292474.0011617094</v>
      </c>
      <c r="R105" s="175">
        <f>'(E) State &amp; Lid Adjustment'!$B$18</f>
        <v>3.010635571061405</v>
      </c>
      <c r="S105" s="175">
        <f t="shared" si="46"/>
        <v>1.3709903443961495</v>
      </c>
      <c r="T105" s="183">
        <f t="shared" si="47"/>
        <v>4.3816259154575548</v>
      </c>
      <c r="V105" s="158">
        <f t="shared" si="48"/>
        <v>730025.3611617079</v>
      </c>
      <c r="W105" s="153">
        <f t="shared" si="49"/>
        <v>-1414759</v>
      </c>
      <c r="X105" s="153">
        <f t="shared" si="50"/>
        <v>-717250</v>
      </c>
      <c r="Y105" s="153">
        <f t="shared" si="51"/>
        <v>65148</v>
      </c>
      <c r="Z105" s="153">
        <f t="shared" si="52"/>
        <v>77923.361161708832</v>
      </c>
      <c r="AA105" s="153">
        <f t="shared" si="53"/>
        <v>0</v>
      </c>
      <c r="AB105" s="189">
        <f t="shared" si="54"/>
        <v>0.95063557106140495</v>
      </c>
      <c r="AC105" s="189">
        <f t="shared" si="55"/>
        <v>-1.6507959409582666</v>
      </c>
      <c r="AD105" s="183">
        <f t="shared" si="56"/>
        <v>-0.70016036989686192</v>
      </c>
      <c r="AF105" s="160">
        <f t="shared" si="57"/>
        <v>8.4565557460226648E-3</v>
      </c>
      <c r="AG105" s="206">
        <f t="shared" si="42"/>
        <v>8.4565557460226648E-3</v>
      </c>
      <c r="AH105" s="160">
        <f t="shared" si="58"/>
        <v>-0.13777839731566574</v>
      </c>
      <c r="AJ105">
        <f t="shared" si="59"/>
        <v>0</v>
      </c>
      <c r="AK105">
        <f t="shared" si="60"/>
        <v>0</v>
      </c>
      <c r="AL105">
        <f t="shared" si="61"/>
        <v>1</v>
      </c>
      <c r="AM105">
        <f t="shared" si="62"/>
        <v>0</v>
      </c>
      <c r="AN105">
        <f t="shared" si="63"/>
        <v>0</v>
      </c>
      <c r="AO105" s="211">
        <f t="shared" si="64"/>
        <v>0</v>
      </c>
      <c r="AP105" s="211">
        <f t="shared" si="65"/>
        <v>1</v>
      </c>
      <c r="AQ105" s="215">
        <f t="shared" si="66"/>
        <v>0</v>
      </c>
      <c r="AR105" s="215">
        <f t="shared" si="67"/>
        <v>0</v>
      </c>
      <c r="AS105" s="215">
        <f t="shared" si="68"/>
        <v>1</v>
      </c>
      <c r="AT105" s="215">
        <f t="shared" si="69"/>
        <v>0</v>
      </c>
      <c r="AV105" s="12">
        <f>VLOOKUP(A105,'(B) MSOC Applied to 2009-10'!$A$7:$C$302,3,)</f>
        <v>1121.51</v>
      </c>
      <c r="AX105" s="205">
        <f t="shared" si="70"/>
        <v>0</v>
      </c>
      <c r="AZ105" s="205">
        <f t="shared" si="71"/>
        <v>1121.51</v>
      </c>
      <c r="BB105" s="205">
        <f t="shared" si="72"/>
        <v>1121.51</v>
      </c>
      <c r="BC105" s="205">
        <f t="shared" si="73"/>
        <v>0</v>
      </c>
      <c r="BD105" s="205">
        <f t="shared" si="74"/>
        <v>0</v>
      </c>
      <c r="BF105" s="205">
        <f t="shared" si="75"/>
        <v>0</v>
      </c>
      <c r="BG105" s="205">
        <f t="shared" si="76"/>
        <v>0</v>
      </c>
      <c r="BH105" s="209">
        <f t="shared" si="77"/>
        <v>1121.51</v>
      </c>
      <c r="BI105" s="205">
        <f t="shared" si="78"/>
        <v>0</v>
      </c>
    </row>
    <row r="106" spans="1:61">
      <c r="A106" t="s">
        <v>207</v>
      </c>
      <c r="B106" s="152" t="s">
        <v>208</v>
      </c>
      <c r="C106" s="153">
        <v>16154394397</v>
      </c>
      <c r="D106" s="153">
        <f>VLOOKUP(A106,'(D) 2009-10 Projection'!$H$10:$M$305,3,)</f>
        <v>111417582.01000002</v>
      </c>
      <c r="E106" s="153">
        <v>45710201</v>
      </c>
      <c r="F106" s="153">
        <v>37760000</v>
      </c>
      <c r="G106" s="153">
        <v>1632029</v>
      </c>
      <c r="H106" s="153">
        <f t="shared" si="43"/>
        <v>150809611.01000002</v>
      </c>
      <c r="I106" s="175">
        <f>'(E) State &amp; Lid Adjustment'!$B$8</f>
        <v>2.06</v>
      </c>
      <c r="J106" s="175">
        <f t="shared" si="44"/>
        <v>2.3374444793184157</v>
      </c>
      <c r="K106" s="183">
        <f t="shared" si="45"/>
        <v>4.3974444793184162</v>
      </c>
      <c r="M106" s="158">
        <f>VLOOKUP(A106,'(D) 2009-10 Projection'!$H$10:$M$305,6,)</f>
        <v>122924779.16153149</v>
      </c>
      <c r="N106" s="187">
        <v>25434613</v>
      </c>
      <c r="O106" s="187">
        <v>23770236</v>
      </c>
      <c r="P106" s="187">
        <v>1664377</v>
      </c>
      <c r="Q106" s="153">
        <f t="shared" si="41"/>
        <v>148359392.16153151</v>
      </c>
      <c r="R106" s="175">
        <f>'(E) State &amp; Lid Adjustment'!$B$18</f>
        <v>3.010635571061405</v>
      </c>
      <c r="S106" s="175">
        <f t="shared" si="46"/>
        <v>1.4714408609718184</v>
      </c>
      <c r="T106" s="183">
        <f t="shared" si="47"/>
        <v>4.4820764320332236</v>
      </c>
      <c r="V106" s="158">
        <f t="shared" si="48"/>
        <v>11507197.151531473</v>
      </c>
      <c r="W106" s="153">
        <f t="shared" si="49"/>
        <v>-20275588</v>
      </c>
      <c r="X106" s="153">
        <f t="shared" si="50"/>
        <v>-13989764</v>
      </c>
      <c r="Y106" s="153">
        <f t="shared" si="51"/>
        <v>32348</v>
      </c>
      <c r="Z106" s="153">
        <f t="shared" si="52"/>
        <v>-2450218.8484685123</v>
      </c>
      <c r="AA106" s="153">
        <f t="shared" si="53"/>
        <v>2450218.8484685123</v>
      </c>
      <c r="AB106" s="189">
        <f t="shared" si="54"/>
        <v>0.95063557106140495</v>
      </c>
      <c r="AC106" s="189">
        <f t="shared" si="55"/>
        <v>-0.86600361834659734</v>
      </c>
      <c r="AD106" s="183">
        <f t="shared" si="56"/>
        <v>8.463195271480739E-2</v>
      </c>
      <c r="AF106" s="160">
        <f t="shared" si="57"/>
        <v>-1.6247100115562536E-2</v>
      </c>
      <c r="AG106" s="206">
        <f t="shared" si="42"/>
        <v>0</v>
      </c>
      <c r="AH106" s="160">
        <f t="shared" si="58"/>
        <v>1.9245712620782184E-2</v>
      </c>
      <c r="AJ106">
        <f t="shared" si="59"/>
        <v>1</v>
      </c>
      <c r="AK106">
        <f t="shared" si="60"/>
        <v>0</v>
      </c>
      <c r="AL106">
        <f t="shared" si="61"/>
        <v>0</v>
      </c>
      <c r="AM106">
        <f t="shared" si="62"/>
        <v>1</v>
      </c>
      <c r="AN106">
        <f t="shared" si="63"/>
        <v>0</v>
      </c>
      <c r="AO106" s="211">
        <f t="shared" si="64"/>
        <v>0</v>
      </c>
      <c r="AP106" s="211">
        <f t="shared" si="65"/>
        <v>1</v>
      </c>
      <c r="AQ106" s="215">
        <f t="shared" si="66"/>
        <v>0</v>
      </c>
      <c r="AR106" s="215">
        <f t="shared" si="67"/>
        <v>0</v>
      </c>
      <c r="AS106" s="215">
        <f t="shared" si="68"/>
        <v>0</v>
      </c>
      <c r="AT106" s="215">
        <f t="shared" si="69"/>
        <v>1</v>
      </c>
      <c r="AV106" s="12">
        <f>VLOOKUP(A106,'(B) MSOC Applied to 2009-10'!$A$7:$C$302,3,)</f>
        <v>17024.940000000002</v>
      </c>
      <c r="AX106" s="205">
        <f t="shared" si="70"/>
        <v>0</v>
      </c>
      <c r="AZ106" s="205">
        <f t="shared" si="71"/>
        <v>17024.940000000002</v>
      </c>
      <c r="BB106" s="205">
        <f t="shared" si="72"/>
        <v>0</v>
      </c>
      <c r="BC106" s="205">
        <f t="shared" si="73"/>
        <v>17024.940000000002</v>
      </c>
      <c r="BD106" s="205">
        <f t="shared" si="74"/>
        <v>0</v>
      </c>
      <c r="BF106" s="205">
        <f t="shared" si="75"/>
        <v>0</v>
      </c>
      <c r="BG106" s="205">
        <f t="shared" si="76"/>
        <v>0</v>
      </c>
      <c r="BH106" s="209">
        <f t="shared" si="77"/>
        <v>0</v>
      </c>
      <c r="BI106" s="205">
        <f t="shared" si="78"/>
        <v>17024.940000000002</v>
      </c>
    </row>
    <row r="107" spans="1:61">
      <c r="A107" t="s">
        <v>209</v>
      </c>
      <c r="B107" s="152" t="s">
        <v>210</v>
      </c>
      <c r="C107" s="153">
        <v>1030707255</v>
      </c>
      <c r="D107" s="153">
        <f>VLOOKUP(A107,'(D) 2009-10 Projection'!$H$10:$M$305,3,)</f>
        <v>11315731.830000004</v>
      </c>
      <c r="E107" s="153">
        <v>4312073</v>
      </c>
      <c r="F107" s="153">
        <v>3200000</v>
      </c>
      <c r="G107" s="153">
        <v>850254</v>
      </c>
      <c r="H107" s="153">
        <f t="shared" si="43"/>
        <v>15365985.830000004</v>
      </c>
      <c r="I107" s="175">
        <f>'(E) State &amp; Lid Adjustment'!$B$8</f>
        <v>2.06</v>
      </c>
      <c r="J107" s="175">
        <f t="shared" si="44"/>
        <v>3.1046642821971795</v>
      </c>
      <c r="K107" s="183">
        <f t="shared" si="45"/>
        <v>5.1646642821971795</v>
      </c>
      <c r="M107" s="158">
        <f>VLOOKUP(A107,'(D) 2009-10 Projection'!$H$10:$M$305,6,)</f>
        <v>12204113.321630476</v>
      </c>
      <c r="N107" s="187">
        <v>2290853</v>
      </c>
      <c r="O107" s="187">
        <v>1412847</v>
      </c>
      <c r="P107" s="187">
        <v>878005</v>
      </c>
      <c r="Q107" s="153">
        <f t="shared" si="41"/>
        <v>14494965.321630476</v>
      </c>
      <c r="R107" s="175">
        <f>'(E) State &amp; Lid Adjustment'!$B$18</f>
        <v>3.010635571061405</v>
      </c>
      <c r="S107" s="175">
        <f t="shared" si="46"/>
        <v>1.3707548803466996</v>
      </c>
      <c r="T107" s="183">
        <f t="shared" si="47"/>
        <v>4.3813904514081043</v>
      </c>
      <c r="V107" s="158">
        <f t="shared" si="48"/>
        <v>888381.49163047224</v>
      </c>
      <c r="W107" s="153">
        <f t="shared" si="49"/>
        <v>-2021220</v>
      </c>
      <c r="X107" s="153">
        <f t="shared" si="50"/>
        <v>-1787153</v>
      </c>
      <c r="Y107" s="153">
        <f t="shared" si="51"/>
        <v>27751</v>
      </c>
      <c r="Z107" s="153">
        <f t="shared" si="52"/>
        <v>-871020.50836952776</v>
      </c>
      <c r="AA107" s="153">
        <f t="shared" si="53"/>
        <v>871020.50836952776</v>
      </c>
      <c r="AB107" s="189">
        <f t="shared" si="54"/>
        <v>0.95063557106140495</v>
      </c>
      <c r="AC107" s="189">
        <f t="shared" si="55"/>
        <v>-1.7339094018504799</v>
      </c>
      <c r="AD107" s="183">
        <f t="shared" si="56"/>
        <v>-0.7832738307890752</v>
      </c>
      <c r="AF107" s="160">
        <f t="shared" si="57"/>
        <v>-5.6684974072342194E-2</v>
      </c>
      <c r="AG107" s="206">
        <f t="shared" si="42"/>
        <v>0</v>
      </c>
      <c r="AH107" s="160">
        <f t="shared" si="58"/>
        <v>-0.15166016375721728</v>
      </c>
      <c r="AJ107">
        <f t="shared" si="59"/>
        <v>1</v>
      </c>
      <c r="AK107">
        <f t="shared" si="60"/>
        <v>0</v>
      </c>
      <c r="AL107">
        <f t="shared" si="61"/>
        <v>1</v>
      </c>
      <c r="AM107">
        <f t="shared" si="62"/>
        <v>0</v>
      </c>
      <c r="AN107">
        <f t="shared" si="63"/>
        <v>0</v>
      </c>
      <c r="AO107" s="211">
        <f t="shared" si="64"/>
        <v>0</v>
      </c>
      <c r="AP107" s="211">
        <f t="shared" si="65"/>
        <v>1</v>
      </c>
      <c r="AQ107" s="215">
        <f t="shared" si="66"/>
        <v>0</v>
      </c>
      <c r="AR107" s="215">
        <f t="shared" si="67"/>
        <v>0</v>
      </c>
      <c r="AS107" s="215">
        <f t="shared" si="68"/>
        <v>1</v>
      </c>
      <c r="AT107" s="215">
        <f t="shared" si="69"/>
        <v>0</v>
      </c>
      <c r="AV107" s="12">
        <f>VLOOKUP(A107,'(B) MSOC Applied to 2009-10'!$A$7:$C$302,3,)</f>
        <v>1955.98</v>
      </c>
      <c r="AX107" s="205">
        <f t="shared" si="70"/>
        <v>0</v>
      </c>
      <c r="AZ107" s="205">
        <f t="shared" si="71"/>
        <v>1955.98</v>
      </c>
      <c r="BB107" s="205">
        <f t="shared" si="72"/>
        <v>1955.98</v>
      </c>
      <c r="BC107" s="205">
        <f t="shared" si="73"/>
        <v>0</v>
      </c>
      <c r="BD107" s="205">
        <f t="shared" si="74"/>
        <v>0</v>
      </c>
      <c r="BF107" s="205">
        <f t="shared" si="75"/>
        <v>0</v>
      </c>
      <c r="BG107" s="205">
        <f t="shared" si="76"/>
        <v>0</v>
      </c>
      <c r="BH107" s="209">
        <f t="shared" si="77"/>
        <v>1955.98</v>
      </c>
      <c r="BI107" s="205">
        <f t="shared" si="78"/>
        <v>0</v>
      </c>
    </row>
    <row r="108" spans="1:61">
      <c r="A108" t="s">
        <v>211</v>
      </c>
      <c r="B108" s="152" t="s">
        <v>212</v>
      </c>
      <c r="C108" s="153">
        <v>1295799910</v>
      </c>
      <c r="D108" s="153">
        <f>VLOOKUP(A108,'(D) 2009-10 Projection'!$H$10:$M$305,3,)</f>
        <v>2470180.81</v>
      </c>
      <c r="E108" s="153">
        <v>1481254</v>
      </c>
      <c r="F108" s="153">
        <v>1178475</v>
      </c>
      <c r="G108" s="153">
        <v>0</v>
      </c>
      <c r="H108" s="153">
        <f t="shared" si="43"/>
        <v>3648655.81</v>
      </c>
      <c r="I108" s="175">
        <f>'(E) State &amp; Lid Adjustment'!$B$8</f>
        <v>2.06</v>
      </c>
      <c r="J108" s="175">
        <f t="shared" si="44"/>
        <v>0.90945754117238675</v>
      </c>
      <c r="K108" s="183">
        <f t="shared" si="45"/>
        <v>2.9694575411723867</v>
      </c>
      <c r="M108" s="158">
        <f>VLOOKUP(A108,'(D) 2009-10 Projection'!$H$10:$M$305,6,)</f>
        <v>2652277.6597030843</v>
      </c>
      <c r="N108" s="187">
        <v>781284</v>
      </c>
      <c r="O108" s="187">
        <v>781284</v>
      </c>
      <c r="P108" s="187">
        <v>0</v>
      </c>
      <c r="Q108" s="153">
        <f t="shared" si="41"/>
        <v>3433561.6597030843</v>
      </c>
      <c r="R108" s="175">
        <f>'(E) State &amp; Lid Adjustment'!$B$18</f>
        <v>3.010635571061405</v>
      </c>
      <c r="S108" s="175">
        <f t="shared" si="46"/>
        <v>0.60293568009276988</v>
      </c>
      <c r="T108" s="183">
        <f t="shared" si="47"/>
        <v>3.6135712511541751</v>
      </c>
      <c r="V108" s="158">
        <f t="shared" si="48"/>
        <v>182096.84970308421</v>
      </c>
      <c r="W108" s="153">
        <f t="shared" si="49"/>
        <v>-699970</v>
      </c>
      <c r="X108" s="153">
        <f t="shared" si="50"/>
        <v>-397191</v>
      </c>
      <c r="Y108" s="153">
        <f t="shared" si="51"/>
        <v>0</v>
      </c>
      <c r="Z108" s="153">
        <f t="shared" si="52"/>
        <v>-215094.15029691579</v>
      </c>
      <c r="AA108" s="153">
        <f t="shared" si="53"/>
        <v>215094.15029691579</v>
      </c>
      <c r="AB108" s="189">
        <f t="shared" si="54"/>
        <v>0.95063557106140495</v>
      </c>
      <c r="AC108" s="189">
        <f t="shared" si="55"/>
        <v>-0.30652186107961688</v>
      </c>
      <c r="AD108" s="183">
        <f t="shared" si="56"/>
        <v>0.64411370998178841</v>
      </c>
      <c r="AF108" s="160">
        <f t="shared" si="57"/>
        <v>-5.895161437464165E-2</v>
      </c>
      <c r="AG108" s="206">
        <f t="shared" si="42"/>
        <v>0</v>
      </c>
      <c r="AH108" s="160">
        <f t="shared" si="58"/>
        <v>0.21691292131676096</v>
      </c>
      <c r="AJ108">
        <f t="shared" si="59"/>
        <v>1</v>
      </c>
      <c r="AK108">
        <f t="shared" si="60"/>
        <v>0</v>
      </c>
      <c r="AL108">
        <f t="shared" si="61"/>
        <v>0</v>
      </c>
      <c r="AM108">
        <f t="shared" si="62"/>
        <v>1</v>
      </c>
      <c r="AN108">
        <f t="shared" si="63"/>
        <v>1</v>
      </c>
      <c r="AO108" s="211">
        <f t="shared" si="64"/>
        <v>0</v>
      </c>
      <c r="AP108" s="211">
        <f t="shared" si="65"/>
        <v>1</v>
      </c>
      <c r="AQ108" s="215">
        <f t="shared" si="66"/>
        <v>0</v>
      </c>
      <c r="AR108" s="215">
        <f t="shared" si="67"/>
        <v>0</v>
      </c>
      <c r="AS108" s="215">
        <f t="shared" si="68"/>
        <v>0</v>
      </c>
      <c r="AT108" s="215">
        <f t="shared" si="69"/>
        <v>1</v>
      </c>
      <c r="AV108" s="12">
        <f>VLOOKUP(A108,'(B) MSOC Applied to 2009-10'!$A$7:$C$302,3,)</f>
        <v>463.63</v>
      </c>
      <c r="AX108" s="205">
        <f t="shared" si="70"/>
        <v>0</v>
      </c>
      <c r="AZ108" s="205">
        <f t="shared" si="71"/>
        <v>463.63</v>
      </c>
      <c r="BB108" s="205">
        <f t="shared" si="72"/>
        <v>0</v>
      </c>
      <c r="BC108" s="205">
        <f t="shared" si="73"/>
        <v>463.63</v>
      </c>
      <c r="BD108" s="205">
        <f t="shared" si="74"/>
        <v>463.63</v>
      </c>
      <c r="BF108" s="205">
        <f t="shared" si="75"/>
        <v>0</v>
      </c>
      <c r="BG108" s="205">
        <f t="shared" si="76"/>
        <v>0</v>
      </c>
      <c r="BH108" s="209">
        <f t="shared" si="77"/>
        <v>0</v>
      </c>
      <c r="BI108" s="205">
        <f t="shared" si="78"/>
        <v>463.63</v>
      </c>
    </row>
    <row r="109" spans="1:61">
      <c r="A109" t="s">
        <v>213</v>
      </c>
      <c r="B109" s="152" t="s">
        <v>214</v>
      </c>
      <c r="C109" s="153">
        <v>674109313</v>
      </c>
      <c r="D109" s="153">
        <f>VLOOKUP(A109,'(D) 2009-10 Projection'!$H$10:$M$305,3,)</f>
        <v>10559198.619999997</v>
      </c>
      <c r="E109" s="153">
        <v>4865339</v>
      </c>
      <c r="F109" s="153">
        <v>2721703</v>
      </c>
      <c r="G109" s="153">
        <v>1578640</v>
      </c>
      <c r="H109" s="153">
        <f t="shared" si="43"/>
        <v>14859541.619999997</v>
      </c>
      <c r="I109" s="175">
        <f>'(E) State &amp; Lid Adjustment'!$B$8</f>
        <v>2.06</v>
      </c>
      <c r="J109" s="175">
        <f t="shared" si="44"/>
        <v>4.0374801942544885</v>
      </c>
      <c r="K109" s="183">
        <f t="shared" si="45"/>
        <v>6.0974801942544889</v>
      </c>
      <c r="M109" s="158">
        <f>VLOOKUP(A109,'(D) 2009-10 Projection'!$H$10:$M$305,6,)</f>
        <v>11851550.720671946</v>
      </c>
      <c r="N109" s="187">
        <v>2626757</v>
      </c>
      <c r="O109" s="187">
        <v>924117</v>
      </c>
      <c r="P109" s="187">
        <v>1702640</v>
      </c>
      <c r="Q109" s="153">
        <f t="shared" si="41"/>
        <v>14478307.720671946</v>
      </c>
      <c r="R109" s="175">
        <f>'(E) State &amp; Lid Adjustment'!$B$18</f>
        <v>3.010635571061405</v>
      </c>
      <c r="S109" s="175">
        <f t="shared" si="46"/>
        <v>1.3708711364443054</v>
      </c>
      <c r="T109" s="183">
        <f t="shared" si="47"/>
        <v>4.3815067075057108</v>
      </c>
      <c r="V109" s="158">
        <f t="shared" si="48"/>
        <v>1292352.1006719489</v>
      </c>
      <c r="W109" s="153">
        <f t="shared" si="49"/>
        <v>-2238582</v>
      </c>
      <c r="X109" s="153">
        <f t="shared" si="50"/>
        <v>-1797586</v>
      </c>
      <c r="Y109" s="153">
        <f t="shared" si="51"/>
        <v>124000</v>
      </c>
      <c r="Z109" s="153">
        <f t="shared" si="52"/>
        <v>-381233.89932805113</v>
      </c>
      <c r="AA109" s="153">
        <f t="shared" si="53"/>
        <v>381233.89932805113</v>
      </c>
      <c r="AB109" s="189">
        <f t="shared" si="54"/>
        <v>0.95063557106140495</v>
      </c>
      <c r="AC109" s="189">
        <f t="shared" si="55"/>
        <v>-2.6666090578101831</v>
      </c>
      <c r="AD109" s="183">
        <f t="shared" si="56"/>
        <v>-1.7159734867487781</v>
      </c>
      <c r="AF109" s="160">
        <f t="shared" si="57"/>
        <v>-2.5655831725989082E-2</v>
      </c>
      <c r="AG109" s="206">
        <f t="shared" si="42"/>
        <v>0</v>
      </c>
      <c r="AH109" s="160">
        <f t="shared" si="58"/>
        <v>-0.28142338016377638</v>
      </c>
      <c r="AJ109">
        <f t="shared" si="59"/>
        <v>1</v>
      </c>
      <c r="AK109">
        <f t="shared" si="60"/>
        <v>0</v>
      </c>
      <c r="AL109">
        <f t="shared" si="61"/>
        <v>1</v>
      </c>
      <c r="AM109">
        <f t="shared" si="62"/>
        <v>0</v>
      </c>
      <c r="AN109">
        <f t="shared" si="63"/>
        <v>0</v>
      </c>
      <c r="AO109" s="211">
        <f t="shared" si="64"/>
        <v>0</v>
      </c>
      <c r="AP109" s="211">
        <f t="shared" si="65"/>
        <v>1</v>
      </c>
      <c r="AQ109" s="215">
        <f t="shared" si="66"/>
        <v>0</v>
      </c>
      <c r="AR109" s="215">
        <f t="shared" si="67"/>
        <v>0</v>
      </c>
      <c r="AS109" s="215">
        <f t="shared" si="68"/>
        <v>1</v>
      </c>
      <c r="AT109" s="215">
        <f t="shared" si="69"/>
        <v>0</v>
      </c>
      <c r="AV109" s="12">
        <f>VLOOKUP(A109,'(B) MSOC Applied to 2009-10'!$A$7:$C$302,3,)</f>
        <v>1863.21</v>
      </c>
      <c r="AX109" s="205">
        <f t="shared" si="70"/>
        <v>0</v>
      </c>
      <c r="AZ109" s="205">
        <f t="shared" si="71"/>
        <v>1863.21</v>
      </c>
      <c r="BB109" s="205">
        <f t="shared" si="72"/>
        <v>1863.21</v>
      </c>
      <c r="BC109" s="205">
        <f t="shared" si="73"/>
        <v>0</v>
      </c>
      <c r="BD109" s="205">
        <f t="shared" si="74"/>
        <v>0</v>
      </c>
      <c r="BF109" s="205">
        <f t="shared" si="75"/>
        <v>0</v>
      </c>
      <c r="BG109" s="205">
        <f t="shared" si="76"/>
        <v>0</v>
      </c>
      <c r="BH109" s="209">
        <f t="shared" si="77"/>
        <v>1863.21</v>
      </c>
      <c r="BI109" s="205">
        <f t="shared" si="78"/>
        <v>0</v>
      </c>
    </row>
    <row r="110" spans="1:61">
      <c r="A110" t="s">
        <v>215</v>
      </c>
      <c r="B110" s="152" t="s">
        <v>216</v>
      </c>
      <c r="C110" s="153">
        <v>69109313</v>
      </c>
      <c r="D110" s="153">
        <f>VLOOKUP(A110,'(D) 2009-10 Projection'!$H$10:$M$305,3,)</f>
        <v>2033514.4599999995</v>
      </c>
      <c r="E110" s="153">
        <v>806885</v>
      </c>
      <c r="F110" s="153">
        <v>0</v>
      </c>
      <c r="G110" s="153">
        <v>0</v>
      </c>
      <c r="H110" s="153">
        <f t="shared" si="43"/>
        <v>2033514.4599999995</v>
      </c>
      <c r="I110" s="175">
        <f>'(E) State &amp; Lid Adjustment'!$B$8</f>
        <v>2.06</v>
      </c>
      <c r="J110" s="175">
        <f t="shared" si="44"/>
        <v>0</v>
      </c>
      <c r="K110" s="183">
        <f t="shared" si="45"/>
        <v>2.06</v>
      </c>
      <c r="M110" s="158">
        <f>VLOOKUP(A110,'(D) 2009-10 Projection'!$H$10:$M$305,6,)</f>
        <v>2121544.7783267149</v>
      </c>
      <c r="N110" s="187">
        <v>416663</v>
      </c>
      <c r="O110" s="187">
        <v>0</v>
      </c>
      <c r="P110" s="187">
        <v>0</v>
      </c>
      <c r="Q110" s="153">
        <f t="shared" si="41"/>
        <v>2121544.7783267149</v>
      </c>
      <c r="R110" s="175">
        <f>'(E) State &amp; Lid Adjustment'!$B$18</f>
        <v>3.010635571061405</v>
      </c>
      <c r="S110" s="175">
        <f t="shared" si="46"/>
        <v>0</v>
      </c>
      <c r="T110" s="183">
        <f t="shared" si="47"/>
        <v>3.010635571061405</v>
      </c>
      <c r="V110" s="158">
        <f t="shared" si="48"/>
        <v>88030.31832671538</v>
      </c>
      <c r="W110" s="153">
        <f t="shared" si="49"/>
        <v>-390222</v>
      </c>
      <c r="X110" s="153">
        <f t="shared" si="50"/>
        <v>0</v>
      </c>
      <c r="Y110" s="153">
        <f t="shared" si="51"/>
        <v>0</v>
      </c>
      <c r="Z110" s="153">
        <f t="shared" si="52"/>
        <v>88030.31832671538</v>
      </c>
      <c r="AA110" s="153">
        <f t="shared" si="53"/>
        <v>0</v>
      </c>
      <c r="AB110" s="189">
        <f t="shared" si="54"/>
        <v>0.95063557106140495</v>
      </c>
      <c r="AC110" s="189">
        <f t="shared" si="55"/>
        <v>0</v>
      </c>
      <c r="AD110" s="183">
        <f t="shared" si="56"/>
        <v>0.95063557106140495</v>
      </c>
      <c r="AF110" s="160">
        <f t="shared" si="57"/>
        <v>4.3289742983541608E-2</v>
      </c>
      <c r="AG110" s="206">
        <f t="shared" si="42"/>
        <v>4.3289742983541608E-2</v>
      </c>
      <c r="AH110" s="160">
        <f t="shared" si="58"/>
        <v>0.461473578185148</v>
      </c>
      <c r="AJ110">
        <f t="shared" si="59"/>
        <v>0</v>
      </c>
      <c r="AK110">
        <f t="shared" si="60"/>
        <v>1</v>
      </c>
      <c r="AL110">
        <f t="shared" si="61"/>
        <v>0</v>
      </c>
      <c r="AM110">
        <f t="shared" si="62"/>
        <v>1</v>
      </c>
      <c r="AN110">
        <f t="shared" si="63"/>
        <v>1</v>
      </c>
      <c r="AO110" s="211">
        <f t="shared" si="64"/>
        <v>1</v>
      </c>
      <c r="AP110" s="211">
        <f t="shared" si="65"/>
        <v>0</v>
      </c>
      <c r="AQ110" s="215">
        <f t="shared" si="66"/>
        <v>0</v>
      </c>
      <c r="AR110" s="215">
        <f t="shared" si="67"/>
        <v>1</v>
      </c>
      <c r="AS110" s="215">
        <f t="shared" si="68"/>
        <v>0</v>
      </c>
      <c r="AT110" s="215">
        <f t="shared" si="69"/>
        <v>0</v>
      </c>
      <c r="AV110" s="12">
        <f>VLOOKUP(A110,'(B) MSOC Applied to 2009-10'!$A$7:$C$302,3,)</f>
        <v>187.3</v>
      </c>
      <c r="AX110" s="205">
        <f t="shared" si="70"/>
        <v>187.3</v>
      </c>
      <c r="AZ110" s="205">
        <f t="shared" si="71"/>
        <v>0</v>
      </c>
      <c r="BB110" s="205">
        <f t="shared" si="72"/>
        <v>0</v>
      </c>
      <c r="BC110" s="205">
        <f t="shared" si="73"/>
        <v>187.3</v>
      </c>
      <c r="BD110" s="205">
        <f t="shared" si="74"/>
        <v>187.3</v>
      </c>
      <c r="BF110" s="205">
        <f t="shared" si="75"/>
        <v>0</v>
      </c>
      <c r="BG110" s="205">
        <f t="shared" si="76"/>
        <v>187.3</v>
      </c>
      <c r="BH110" s="209">
        <f t="shared" si="77"/>
        <v>0</v>
      </c>
      <c r="BI110" s="205">
        <f t="shared" si="78"/>
        <v>0</v>
      </c>
    </row>
    <row r="111" spans="1:61">
      <c r="A111" t="s">
        <v>217</v>
      </c>
      <c r="B111" s="152" t="s">
        <v>218</v>
      </c>
      <c r="C111" s="153">
        <v>99062303</v>
      </c>
      <c r="D111" s="153">
        <f>VLOOKUP(A111,'(D) 2009-10 Projection'!$H$10:$M$305,3,)</f>
        <v>424231.77</v>
      </c>
      <c r="E111" s="153">
        <v>169991</v>
      </c>
      <c r="F111" s="153">
        <v>169991</v>
      </c>
      <c r="G111" s="153">
        <v>0</v>
      </c>
      <c r="H111" s="153">
        <f t="shared" si="43"/>
        <v>594222.77</v>
      </c>
      <c r="I111" s="175">
        <f>'(E) State &amp; Lid Adjustment'!$B$8</f>
        <v>2.06</v>
      </c>
      <c r="J111" s="175">
        <f t="shared" si="44"/>
        <v>1.7160008888547644</v>
      </c>
      <c r="K111" s="183">
        <f t="shared" si="45"/>
        <v>3.7760008888547647</v>
      </c>
      <c r="M111" s="158">
        <f>VLOOKUP(A111,'(D) 2009-10 Projection'!$H$10:$M$305,6,)</f>
        <v>414719.83449810982</v>
      </c>
      <c r="N111" s="187">
        <v>83445</v>
      </c>
      <c r="O111" s="187">
        <v>83445</v>
      </c>
      <c r="P111" s="187">
        <v>0</v>
      </c>
      <c r="Q111" s="153">
        <f t="shared" si="41"/>
        <v>498164.83449810982</v>
      </c>
      <c r="R111" s="175">
        <f>'(E) State &amp; Lid Adjustment'!$B$18</f>
        <v>3.010635571061405</v>
      </c>
      <c r="S111" s="175">
        <f t="shared" si="46"/>
        <v>0.84234867828582582</v>
      </c>
      <c r="T111" s="183">
        <f t="shared" si="47"/>
        <v>3.852984249347231</v>
      </c>
      <c r="V111" s="158">
        <f t="shared" si="48"/>
        <v>-9511.9355018901988</v>
      </c>
      <c r="W111" s="153">
        <f t="shared" si="49"/>
        <v>-86546</v>
      </c>
      <c r="X111" s="153">
        <f t="shared" si="50"/>
        <v>-86546</v>
      </c>
      <c r="Y111" s="153">
        <f t="shared" si="51"/>
        <v>0</v>
      </c>
      <c r="Z111" s="153">
        <f t="shared" si="52"/>
        <v>-96057.935501890199</v>
      </c>
      <c r="AA111" s="153">
        <f t="shared" si="53"/>
        <v>96057.935501890199</v>
      </c>
      <c r="AB111" s="189">
        <f t="shared" si="54"/>
        <v>0.95063557106140495</v>
      </c>
      <c r="AC111" s="189">
        <f t="shared" si="55"/>
        <v>-0.8736522105689386</v>
      </c>
      <c r="AD111" s="183">
        <f t="shared" si="56"/>
        <v>7.6983360492466346E-2</v>
      </c>
      <c r="AF111" s="160">
        <f t="shared" si="57"/>
        <v>-0.16165307078671892</v>
      </c>
      <c r="AG111" s="206">
        <f t="shared" si="42"/>
        <v>0</v>
      </c>
      <c r="AH111" s="160">
        <f t="shared" si="58"/>
        <v>2.0387537704159513E-2</v>
      </c>
      <c r="AJ111">
        <f t="shared" si="59"/>
        <v>1</v>
      </c>
      <c r="AK111">
        <f t="shared" si="60"/>
        <v>0</v>
      </c>
      <c r="AL111">
        <f t="shared" si="61"/>
        <v>0</v>
      </c>
      <c r="AM111">
        <f t="shared" si="62"/>
        <v>1</v>
      </c>
      <c r="AN111">
        <f t="shared" si="63"/>
        <v>0</v>
      </c>
      <c r="AO111" s="211">
        <f t="shared" si="64"/>
        <v>0</v>
      </c>
      <c r="AP111" s="211">
        <f t="shared" si="65"/>
        <v>1</v>
      </c>
      <c r="AQ111" s="215">
        <f t="shared" si="66"/>
        <v>0</v>
      </c>
      <c r="AR111" s="215">
        <f t="shared" si="67"/>
        <v>0</v>
      </c>
      <c r="AS111" s="215">
        <f t="shared" si="68"/>
        <v>0</v>
      </c>
      <c r="AT111" s="215">
        <f t="shared" si="69"/>
        <v>1</v>
      </c>
      <c r="AV111" s="12">
        <f>VLOOKUP(A111,'(B) MSOC Applied to 2009-10'!$A$7:$C$302,3,)</f>
        <v>33.5</v>
      </c>
      <c r="AX111" s="205">
        <f t="shared" si="70"/>
        <v>0</v>
      </c>
      <c r="AZ111" s="205">
        <f t="shared" si="71"/>
        <v>33.5</v>
      </c>
      <c r="BB111" s="205">
        <f t="shared" si="72"/>
        <v>0</v>
      </c>
      <c r="BC111" s="205">
        <f t="shared" si="73"/>
        <v>33.5</v>
      </c>
      <c r="BD111" s="205">
        <f t="shared" si="74"/>
        <v>0</v>
      </c>
      <c r="BF111" s="205">
        <f t="shared" si="75"/>
        <v>0</v>
      </c>
      <c r="BG111" s="205">
        <f t="shared" si="76"/>
        <v>0</v>
      </c>
      <c r="BH111" s="209">
        <f t="shared" si="77"/>
        <v>0</v>
      </c>
      <c r="BI111" s="205">
        <f t="shared" si="78"/>
        <v>33.5</v>
      </c>
    </row>
    <row r="112" spans="1:61">
      <c r="A112" t="s">
        <v>219</v>
      </c>
      <c r="B112" s="152" t="s">
        <v>220</v>
      </c>
      <c r="C112" s="153">
        <v>21388323729</v>
      </c>
      <c r="D112" s="153">
        <f>VLOOKUP(A112,'(D) 2009-10 Projection'!$H$10:$M$305,3,)</f>
        <v>94840613.150000021</v>
      </c>
      <c r="E112" s="153">
        <v>35093801</v>
      </c>
      <c r="F112" s="153">
        <v>35093801</v>
      </c>
      <c r="G112" s="153">
        <v>0</v>
      </c>
      <c r="H112" s="153">
        <f t="shared" si="43"/>
        <v>129934414.15000002</v>
      </c>
      <c r="I112" s="175">
        <f>'(E) State &amp; Lid Adjustment'!$B$8</f>
        <v>2.06</v>
      </c>
      <c r="J112" s="175">
        <f t="shared" si="44"/>
        <v>1.6407924924203863</v>
      </c>
      <c r="K112" s="183">
        <f t="shared" si="45"/>
        <v>3.7007924924203861</v>
      </c>
      <c r="M112" s="158">
        <f>VLOOKUP(A112,'(D) 2009-10 Projection'!$H$10:$M$305,6,)</f>
        <v>106191749.61707379</v>
      </c>
      <c r="N112" s="187">
        <v>19958155</v>
      </c>
      <c r="O112" s="187">
        <v>19958155</v>
      </c>
      <c r="P112" s="187">
        <v>0</v>
      </c>
      <c r="Q112" s="153">
        <f t="shared" si="41"/>
        <v>126149904.61707379</v>
      </c>
      <c r="R112" s="175">
        <f>'(E) State &amp; Lid Adjustment'!$B$18</f>
        <v>3.010635571061405</v>
      </c>
      <c r="S112" s="175">
        <f t="shared" si="46"/>
        <v>0.93313320168887925</v>
      </c>
      <c r="T112" s="183">
        <f t="shared" si="47"/>
        <v>3.9437687727502841</v>
      </c>
      <c r="V112" s="158">
        <f t="shared" si="48"/>
        <v>11351136.467073768</v>
      </c>
      <c r="W112" s="153">
        <f t="shared" si="49"/>
        <v>-15135646</v>
      </c>
      <c r="X112" s="153">
        <f t="shared" si="50"/>
        <v>-15135646</v>
      </c>
      <c r="Y112" s="153">
        <f t="shared" si="51"/>
        <v>0</v>
      </c>
      <c r="Z112" s="153">
        <f t="shared" si="52"/>
        <v>-3784509.5329262316</v>
      </c>
      <c r="AA112" s="153">
        <f t="shared" si="53"/>
        <v>3784509.5329262316</v>
      </c>
      <c r="AB112" s="189">
        <f t="shared" si="54"/>
        <v>0.95063557106140495</v>
      </c>
      <c r="AC112" s="189">
        <f t="shared" si="55"/>
        <v>-0.70765929073150702</v>
      </c>
      <c r="AD112" s="183">
        <f t="shared" si="56"/>
        <v>0.24297628032989804</v>
      </c>
      <c r="AF112" s="160">
        <f t="shared" si="57"/>
        <v>-2.9126306203661217E-2</v>
      </c>
      <c r="AG112" s="206">
        <f t="shared" si="42"/>
        <v>0</v>
      </c>
      <c r="AH112" s="160">
        <f t="shared" si="58"/>
        <v>6.565520245394442E-2</v>
      </c>
      <c r="AJ112">
        <f t="shared" si="59"/>
        <v>1</v>
      </c>
      <c r="AK112">
        <f t="shared" si="60"/>
        <v>0</v>
      </c>
      <c r="AL112">
        <f t="shared" si="61"/>
        <v>0</v>
      </c>
      <c r="AM112">
        <f t="shared" si="62"/>
        <v>1</v>
      </c>
      <c r="AN112">
        <f t="shared" si="63"/>
        <v>0</v>
      </c>
      <c r="AO112" s="211">
        <f t="shared" si="64"/>
        <v>0</v>
      </c>
      <c r="AP112" s="211">
        <f t="shared" si="65"/>
        <v>1</v>
      </c>
      <c r="AQ112" s="215">
        <f t="shared" si="66"/>
        <v>0</v>
      </c>
      <c r="AR112" s="215">
        <f t="shared" si="67"/>
        <v>0</v>
      </c>
      <c r="AS112" s="215">
        <f t="shared" si="68"/>
        <v>0</v>
      </c>
      <c r="AT112" s="215">
        <f t="shared" si="69"/>
        <v>1</v>
      </c>
      <c r="AV112" s="12">
        <f>VLOOKUP(A112,'(B) MSOC Applied to 2009-10'!$A$7:$C$302,3,)</f>
        <v>16038.37</v>
      </c>
      <c r="AX112" s="205">
        <f t="shared" si="70"/>
        <v>0</v>
      </c>
      <c r="AZ112" s="205">
        <f t="shared" si="71"/>
        <v>16038.37</v>
      </c>
      <c r="BB112" s="205">
        <f t="shared" si="72"/>
        <v>0</v>
      </c>
      <c r="BC112" s="205">
        <f t="shared" si="73"/>
        <v>16038.37</v>
      </c>
      <c r="BD112" s="205">
        <f t="shared" si="74"/>
        <v>0</v>
      </c>
      <c r="BF112" s="205">
        <f t="shared" si="75"/>
        <v>0</v>
      </c>
      <c r="BG112" s="205">
        <f t="shared" si="76"/>
        <v>0</v>
      </c>
      <c r="BH112" s="209">
        <f t="shared" si="77"/>
        <v>0</v>
      </c>
      <c r="BI112" s="205">
        <f t="shared" si="78"/>
        <v>16038.37</v>
      </c>
    </row>
    <row r="113" spans="1:61">
      <c r="A113" t="s">
        <v>221</v>
      </c>
      <c r="B113" s="152" t="s">
        <v>222</v>
      </c>
      <c r="C113" s="153">
        <v>40870511</v>
      </c>
      <c r="D113" s="153">
        <f>VLOOKUP(A113,'(D) 2009-10 Projection'!$H$10:$M$305,3,)</f>
        <v>1389177.72</v>
      </c>
      <c r="E113" s="153">
        <v>728592</v>
      </c>
      <c r="F113" s="153">
        <v>150000</v>
      </c>
      <c r="G113" s="153">
        <v>217353</v>
      </c>
      <c r="H113" s="153">
        <f t="shared" si="43"/>
        <v>1756530.72</v>
      </c>
      <c r="I113" s="175">
        <f>'(E) State &amp; Lid Adjustment'!$B$8</f>
        <v>2.06</v>
      </c>
      <c r="J113" s="175">
        <f t="shared" si="44"/>
        <v>3.6701278337332264</v>
      </c>
      <c r="K113" s="183">
        <f t="shared" si="45"/>
        <v>5.730127833733226</v>
      </c>
      <c r="M113" s="158">
        <f>VLOOKUP(A113,'(D) 2009-10 Projection'!$H$10:$M$305,6,)</f>
        <v>1402954.3128192322</v>
      </c>
      <c r="N113" s="187">
        <v>462994</v>
      </c>
      <c r="O113" s="187">
        <v>150000</v>
      </c>
      <c r="P113" s="187">
        <v>215178</v>
      </c>
      <c r="Q113" s="153">
        <f t="shared" si="41"/>
        <v>1768132.3128192322</v>
      </c>
      <c r="R113" s="175">
        <f>'(E) State &amp; Lid Adjustment'!$B$18</f>
        <v>3.010635571061405</v>
      </c>
      <c r="S113" s="175">
        <f t="shared" si="46"/>
        <v>3.6701278337332264</v>
      </c>
      <c r="T113" s="183">
        <f t="shared" si="47"/>
        <v>6.6807634047946314</v>
      </c>
      <c r="V113" s="158">
        <f t="shared" si="48"/>
        <v>13776.592819232261</v>
      </c>
      <c r="W113" s="153">
        <f t="shared" si="49"/>
        <v>-265598</v>
      </c>
      <c r="X113" s="153">
        <f t="shared" si="50"/>
        <v>0</v>
      </c>
      <c r="Y113" s="153">
        <f t="shared" si="51"/>
        <v>-2175</v>
      </c>
      <c r="Z113" s="153">
        <f t="shared" si="52"/>
        <v>11601.592819232261</v>
      </c>
      <c r="AA113" s="153">
        <f t="shared" si="53"/>
        <v>0</v>
      </c>
      <c r="AB113" s="189">
        <f t="shared" si="54"/>
        <v>0.95063557106140495</v>
      </c>
      <c r="AC113" s="189">
        <f t="shared" si="55"/>
        <v>0</v>
      </c>
      <c r="AD113" s="183">
        <f t="shared" si="56"/>
        <v>0.95063557106140539</v>
      </c>
      <c r="AF113" s="160">
        <f t="shared" si="57"/>
        <v>6.6048334294046742E-3</v>
      </c>
      <c r="AG113" s="206">
        <f t="shared" si="42"/>
        <v>6.6048334294046742E-3</v>
      </c>
      <c r="AH113" s="160">
        <f t="shared" si="58"/>
        <v>0.16590128504027779</v>
      </c>
      <c r="AJ113">
        <f t="shared" si="59"/>
        <v>0</v>
      </c>
      <c r="AK113">
        <f t="shared" si="60"/>
        <v>0</v>
      </c>
      <c r="AL113">
        <f t="shared" si="61"/>
        <v>0</v>
      </c>
      <c r="AM113">
        <f t="shared" si="62"/>
        <v>1</v>
      </c>
      <c r="AN113">
        <f t="shared" si="63"/>
        <v>1</v>
      </c>
      <c r="AO113" s="211">
        <f t="shared" si="64"/>
        <v>0</v>
      </c>
      <c r="AP113" s="211">
        <f t="shared" si="65"/>
        <v>1</v>
      </c>
      <c r="AQ113" s="215">
        <f t="shared" si="66"/>
        <v>0</v>
      </c>
      <c r="AR113" s="215">
        <f t="shared" si="67"/>
        <v>0</v>
      </c>
      <c r="AS113" s="215">
        <f t="shared" si="68"/>
        <v>0</v>
      </c>
      <c r="AT113" s="215">
        <f t="shared" si="69"/>
        <v>1</v>
      </c>
      <c r="AV113" s="12">
        <f>VLOOKUP(A113,'(B) MSOC Applied to 2009-10'!$A$7:$C$302,3,)</f>
        <v>57.89</v>
      </c>
      <c r="AX113" s="205">
        <f t="shared" si="70"/>
        <v>0</v>
      </c>
      <c r="AZ113" s="205">
        <f t="shared" si="71"/>
        <v>57.89</v>
      </c>
      <c r="BB113" s="205">
        <f t="shared" si="72"/>
        <v>0</v>
      </c>
      <c r="BC113" s="205">
        <f t="shared" si="73"/>
        <v>57.89</v>
      </c>
      <c r="BD113" s="205">
        <f t="shared" si="74"/>
        <v>57.89</v>
      </c>
      <c r="BF113" s="205">
        <f t="shared" si="75"/>
        <v>0</v>
      </c>
      <c r="BG113" s="205">
        <f t="shared" si="76"/>
        <v>0</v>
      </c>
      <c r="BH113" s="209">
        <f t="shared" si="77"/>
        <v>0</v>
      </c>
      <c r="BI113" s="205">
        <f t="shared" si="78"/>
        <v>57.89</v>
      </c>
    </row>
    <row r="114" spans="1:61">
      <c r="A114" t="s">
        <v>223</v>
      </c>
      <c r="B114" s="152" t="s">
        <v>224</v>
      </c>
      <c r="C114" s="153">
        <v>1007324981</v>
      </c>
      <c r="D114" s="153">
        <f>VLOOKUP(A114,'(D) 2009-10 Projection'!$H$10:$M$305,3,)</f>
        <v>5603601.7800000012</v>
      </c>
      <c r="E114" s="153">
        <v>2268612</v>
      </c>
      <c r="F114" s="153">
        <v>1671947</v>
      </c>
      <c r="G114" s="153">
        <v>0</v>
      </c>
      <c r="H114" s="153">
        <f t="shared" si="43"/>
        <v>7275548.7800000012</v>
      </c>
      <c r="I114" s="175">
        <f>'(E) State &amp; Lid Adjustment'!$B$8</f>
        <v>2.06</v>
      </c>
      <c r="J114" s="175">
        <f t="shared" si="44"/>
        <v>1.6597890765502619</v>
      </c>
      <c r="K114" s="183">
        <f t="shared" si="45"/>
        <v>3.7197890765502617</v>
      </c>
      <c r="M114" s="158">
        <f>VLOOKUP(A114,'(D) 2009-10 Projection'!$H$10:$M$305,6,)</f>
        <v>6190500.0408684621</v>
      </c>
      <c r="N114" s="187">
        <v>1233695</v>
      </c>
      <c r="O114" s="187">
        <v>1233695</v>
      </c>
      <c r="P114" s="187">
        <v>0</v>
      </c>
      <c r="Q114" s="153">
        <f t="shared" si="41"/>
        <v>7424195.0408684621</v>
      </c>
      <c r="R114" s="175">
        <f>'(E) State &amp; Lid Adjustment'!$B$18</f>
        <v>3.010635571061405</v>
      </c>
      <c r="S114" s="175">
        <f t="shared" si="46"/>
        <v>1.2247239205517133</v>
      </c>
      <c r="T114" s="183">
        <f t="shared" si="47"/>
        <v>4.2353594916131181</v>
      </c>
      <c r="V114" s="158">
        <f t="shared" si="48"/>
        <v>586898.26086846087</v>
      </c>
      <c r="W114" s="153">
        <f t="shared" si="49"/>
        <v>-1034917</v>
      </c>
      <c r="X114" s="153">
        <f t="shared" si="50"/>
        <v>-438252</v>
      </c>
      <c r="Y114" s="153">
        <f t="shared" si="51"/>
        <v>0</v>
      </c>
      <c r="Z114" s="153">
        <f t="shared" si="52"/>
        <v>148646.26086846087</v>
      </c>
      <c r="AA114" s="153">
        <f t="shared" si="53"/>
        <v>0</v>
      </c>
      <c r="AB114" s="189">
        <f t="shared" si="54"/>
        <v>0.95063557106140495</v>
      </c>
      <c r="AC114" s="189">
        <f t="shared" si="55"/>
        <v>-0.43506515599854856</v>
      </c>
      <c r="AD114" s="183">
        <f t="shared" si="56"/>
        <v>0.51557041506285639</v>
      </c>
      <c r="AF114" s="160">
        <f t="shared" si="57"/>
        <v>2.0430934540234206E-2</v>
      </c>
      <c r="AG114" s="206">
        <f t="shared" si="42"/>
        <v>2.0430934540234206E-2</v>
      </c>
      <c r="AH114" s="160">
        <f t="shared" si="58"/>
        <v>0.13860205631363304</v>
      </c>
      <c r="AJ114">
        <f t="shared" si="59"/>
        <v>0</v>
      </c>
      <c r="AK114">
        <f t="shared" si="60"/>
        <v>0</v>
      </c>
      <c r="AL114">
        <f t="shared" si="61"/>
        <v>0</v>
      </c>
      <c r="AM114">
        <f t="shared" si="62"/>
        <v>1</v>
      </c>
      <c r="AN114">
        <f t="shared" si="63"/>
        <v>1</v>
      </c>
      <c r="AO114" s="211">
        <f t="shared" si="64"/>
        <v>1</v>
      </c>
      <c r="AP114" s="211">
        <f t="shared" si="65"/>
        <v>0</v>
      </c>
      <c r="AQ114" s="215">
        <f t="shared" si="66"/>
        <v>0</v>
      </c>
      <c r="AR114" s="215">
        <f t="shared" si="67"/>
        <v>1</v>
      </c>
      <c r="AS114" s="215">
        <f t="shared" si="68"/>
        <v>0</v>
      </c>
      <c r="AT114" s="215">
        <f t="shared" si="69"/>
        <v>0</v>
      </c>
      <c r="AV114" s="12">
        <f>VLOOKUP(A114,'(B) MSOC Applied to 2009-10'!$A$7:$C$302,3,)</f>
        <v>997.87</v>
      </c>
      <c r="AX114" s="205">
        <f t="shared" si="70"/>
        <v>997.87</v>
      </c>
      <c r="AZ114" s="205">
        <f t="shared" si="71"/>
        <v>0</v>
      </c>
      <c r="BB114" s="205">
        <f t="shared" si="72"/>
        <v>0</v>
      </c>
      <c r="BC114" s="205">
        <f t="shared" si="73"/>
        <v>997.87</v>
      </c>
      <c r="BD114" s="205">
        <f t="shared" si="74"/>
        <v>997.87</v>
      </c>
      <c r="BF114" s="205">
        <f t="shared" si="75"/>
        <v>0</v>
      </c>
      <c r="BG114" s="205">
        <f t="shared" si="76"/>
        <v>997.87</v>
      </c>
      <c r="BH114" s="209">
        <f t="shared" si="77"/>
        <v>0</v>
      </c>
      <c r="BI114" s="205">
        <f t="shared" si="78"/>
        <v>0</v>
      </c>
    </row>
    <row r="115" spans="1:61">
      <c r="A115" t="s">
        <v>225</v>
      </c>
      <c r="B115" s="152" t="s">
        <v>226</v>
      </c>
      <c r="C115" s="153">
        <v>20814107</v>
      </c>
      <c r="D115" s="153">
        <f>VLOOKUP(A115,'(D) 2009-10 Projection'!$H$10:$M$305,3,)</f>
        <v>359357.09000000008</v>
      </c>
      <c r="E115" s="153">
        <v>351697</v>
      </c>
      <c r="F115" s="153">
        <v>17726</v>
      </c>
      <c r="G115" s="153">
        <v>100480</v>
      </c>
      <c r="H115" s="153">
        <f t="shared" si="43"/>
        <v>477563.09000000008</v>
      </c>
      <c r="I115" s="175">
        <f>'(E) State &amp; Lid Adjustment'!$B$8</f>
        <v>2.06</v>
      </c>
      <c r="J115" s="175">
        <f t="shared" si="44"/>
        <v>0.85163394230653278</v>
      </c>
      <c r="K115" s="183">
        <f t="shared" si="45"/>
        <v>2.9116339423065329</v>
      </c>
      <c r="M115" s="158">
        <f>VLOOKUP(A115,'(D) 2009-10 Projection'!$H$10:$M$305,6,)</f>
        <v>347651.24440554582</v>
      </c>
      <c r="N115" s="187">
        <v>172873</v>
      </c>
      <c r="O115" s="187">
        <v>17726</v>
      </c>
      <c r="P115" s="187">
        <v>89664</v>
      </c>
      <c r="Q115" s="153">
        <f t="shared" si="41"/>
        <v>455041.24440554582</v>
      </c>
      <c r="R115" s="175">
        <f>'(E) State &amp; Lid Adjustment'!$B$18</f>
        <v>3.010635571061405</v>
      </c>
      <c r="S115" s="175">
        <f t="shared" si="46"/>
        <v>0.85163394230653278</v>
      </c>
      <c r="T115" s="183">
        <f t="shared" si="47"/>
        <v>3.8622695133679379</v>
      </c>
      <c r="V115" s="158">
        <f t="shared" si="48"/>
        <v>-11705.845594454266</v>
      </c>
      <c r="W115" s="153">
        <f t="shared" si="49"/>
        <v>-178824</v>
      </c>
      <c r="X115" s="153">
        <f t="shared" si="50"/>
        <v>0</v>
      </c>
      <c r="Y115" s="153">
        <f t="shared" si="51"/>
        <v>-10816</v>
      </c>
      <c r="Z115" s="153">
        <f t="shared" si="52"/>
        <v>-22521.845594454266</v>
      </c>
      <c r="AA115" s="153">
        <f t="shared" si="53"/>
        <v>22521.845594454266</v>
      </c>
      <c r="AB115" s="189">
        <f t="shared" si="54"/>
        <v>0.95063557106140495</v>
      </c>
      <c r="AC115" s="189">
        <f t="shared" si="55"/>
        <v>0</v>
      </c>
      <c r="AD115" s="183">
        <f t="shared" si="56"/>
        <v>0.95063557106140495</v>
      </c>
      <c r="AF115" s="160">
        <f t="shared" si="57"/>
        <v>-4.7159937746558807E-2</v>
      </c>
      <c r="AG115" s="206">
        <f t="shared" si="42"/>
        <v>0</v>
      </c>
      <c r="AH115" s="160">
        <f t="shared" si="58"/>
        <v>0.32649556568513283</v>
      </c>
      <c r="AJ115">
        <f t="shared" si="59"/>
        <v>1</v>
      </c>
      <c r="AK115">
        <f t="shared" si="60"/>
        <v>0</v>
      </c>
      <c r="AL115">
        <f t="shared" si="61"/>
        <v>0</v>
      </c>
      <c r="AM115">
        <f t="shared" si="62"/>
        <v>1</v>
      </c>
      <c r="AN115">
        <f t="shared" si="63"/>
        <v>1</v>
      </c>
      <c r="AO115" s="211">
        <f t="shared" si="64"/>
        <v>0</v>
      </c>
      <c r="AP115" s="211">
        <f t="shared" si="65"/>
        <v>1</v>
      </c>
      <c r="AQ115" s="215">
        <f t="shared" si="66"/>
        <v>0</v>
      </c>
      <c r="AR115" s="215">
        <f t="shared" si="67"/>
        <v>0</v>
      </c>
      <c r="AS115" s="215">
        <f t="shared" si="68"/>
        <v>0</v>
      </c>
      <c r="AT115" s="215">
        <f t="shared" si="69"/>
        <v>1</v>
      </c>
      <c r="AV115" s="12">
        <f>VLOOKUP(A115,'(B) MSOC Applied to 2009-10'!$A$7:$C$302,3,)</f>
        <v>65.510999999999996</v>
      </c>
      <c r="AX115" s="205">
        <f t="shared" si="70"/>
        <v>0</v>
      </c>
      <c r="AZ115" s="205">
        <f t="shared" si="71"/>
        <v>65.510999999999996</v>
      </c>
      <c r="BB115" s="205">
        <f t="shared" si="72"/>
        <v>0</v>
      </c>
      <c r="BC115" s="205">
        <f t="shared" si="73"/>
        <v>65.510999999999996</v>
      </c>
      <c r="BD115" s="205">
        <f t="shared" si="74"/>
        <v>65.510999999999996</v>
      </c>
      <c r="BF115" s="205">
        <f t="shared" si="75"/>
        <v>0</v>
      </c>
      <c r="BG115" s="205">
        <f t="shared" si="76"/>
        <v>0</v>
      </c>
      <c r="BH115" s="209">
        <f t="shared" si="77"/>
        <v>0</v>
      </c>
      <c r="BI115" s="205">
        <f t="shared" si="78"/>
        <v>65.510999999999996</v>
      </c>
    </row>
    <row r="116" spans="1:61">
      <c r="A116" t="s">
        <v>227</v>
      </c>
      <c r="B116" s="152" t="s">
        <v>228</v>
      </c>
      <c r="C116" s="153">
        <v>2164272223</v>
      </c>
      <c r="D116" s="153">
        <f>VLOOKUP(A116,'(D) 2009-10 Projection'!$H$10:$M$305,3,)</f>
        <v>28353037.450000003</v>
      </c>
      <c r="E116" s="153">
        <v>11713289</v>
      </c>
      <c r="F116" s="153">
        <v>7357066</v>
      </c>
      <c r="G116" s="153">
        <v>3114454</v>
      </c>
      <c r="H116" s="153">
        <f t="shared" si="43"/>
        <v>38824557.450000003</v>
      </c>
      <c r="I116" s="175">
        <f>'(E) State &amp; Lid Adjustment'!$B$8</f>
        <v>2.06</v>
      </c>
      <c r="J116" s="175">
        <f t="shared" si="44"/>
        <v>3.3993256124694073</v>
      </c>
      <c r="K116" s="183">
        <f t="shared" si="45"/>
        <v>5.4593256124694074</v>
      </c>
      <c r="M116" s="158">
        <f>VLOOKUP(A116,'(D) 2009-10 Projection'!$H$10:$M$305,6,)</f>
        <v>31566344.155145776</v>
      </c>
      <c r="N116" s="187">
        <v>6337933</v>
      </c>
      <c r="O116" s="187">
        <v>2967659</v>
      </c>
      <c r="P116" s="187">
        <v>3370274</v>
      </c>
      <c r="Q116" s="153">
        <f t="shared" si="41"/>
        <v>37904277.155145779</v>
      </c>
      <c r="R116" s="175">
        <f>'(E) State &amp; Lid Adjustment'!$B$18</f>
        <v>3.010635571061405</v>
      </c>
      <c r="S116" s="175">
        <f t="shared" si="46"/>
        <v>1.3712041250921696</v>
      </c>
      <c r="T116" s="183">
        <f t="shared" si="47"/>
        <v>4.381839696153575</v>
      </c>
      <c r="V116" s="158">
        <f t="shared" si="48"/>
        <v>3213306.7051457725</v>
      </c>
      <c r="W116" s="153">
        <f t="shared" si="49"/>
        <v>-5375356</v>
      </c>
      <c r="X116" s="153">
        <f t="shared" si="50"/>
        <v>-4389407</v>
      </c>
      <c r="Y116" s="153">
        <f t="shared" si="51"/>
        <v>255820</v>
      </c>
      <c r="Z116" s="153">
        <f t="shared" si="52"/>
        <v>-920280.29485422373</v>
      </c>
      <c r="AA116" s="153">
        <f t="shared" si="53"/>
        <v>920280.29485422373</v>
      </c>
      <c r="AB116" s="189">
        <f t="shared" si="54"/>
        <v>0.95063557106140495</v>
      </c>
      <c r="AC116" s="189">
        <f t="shared" si="55"/>
        <v>-2.0281214873772377</v>
      </c>
      <c r="AD116" s="183">
        <f t="shared" si="56"/>
        <v>-1.0774859163158323</v>
      </c>
      <c r="AF116" s="160">
        <f t="shared" si="57"/>
        <v>-2.3703561747983909E-2</v>
      </c>
      <c r="AG116" s="206">
        <f t="shared" si="42"/>
        <v>0</v>
      </c>
      <c r="AH116" s="160">
        <f t="shared" si="58"/>
        <v>-0.19736612043340918</v>
      </c>
      <c r="AJ116">
        <f t="shared" si="59"/>
        <v>1</v>
      </c>
      <c r="AK116">
        <f t="shared" si="60"/>
        <v>0</v>
      </c>
      <c r="AL116">
        <f t="shared" si="61"/>
        <v>1</v>
      </c>
      <c r="AM116">
        <f t="shared" si="62"/>
        <v>0</v>
      </c>
      <c r="AN116">
        <f t="shared" si="63"/>
        <v>0</v>
      </c>
      <c r="AO116" s="211">
        <f t="shared" si="64"/>
        <v>0</v>
      </c>
      <c r="AP116" s="211">
        <f t="shared" si="65"/>
        <v>1</v>
      </c>
      <c r="AQ116" s="215">
        <f t="shared" si="66"/>
        <v>0</v>
      </c>
      <c r="AR116" s="215">
        <f t="shared" si="67"/>
        <v>0</v>
      </c>
      <c r="AS116" s="215">
        <f t="shared" si="68"/>
        <v>1</v>
      </c>
      <c r="AT116" s="215">
        <f t="shared" si="69"/>
        <v>0</v>
      </c>
      <c r="AV116" s="12">
        <f>VLOOKUP(A116,'(B) MSOC Applied to 2009-10'!$A$7:$C$302,3,)</f>
        <v>4746.33</v>
      </c>
      <c r="AX116" s="205">
        <f t="shared" si="70"/>
        <v>0</v>
      </c>
      <c r="AZ116" s="205">
        <f t="shared" si="71"/>
        <v>4746.33</v>
      </c>
      <c r="BB116" s="205">
        <f t="shared" si="72"/>
        <v>4746.33</v>
      </c>
      <c r="BC116" s="205">
        <f t="shared" si="73"/>
        <v>0</v>
      </c>
      <c r="BD116" s="205">
        <f t="shared" si="74"/>
        <v>0</v>
      </c>
      <c r="BF116" s="205">
        <f t="shared" si="75"/>
        <v>0</v>
      </c>
      <c r="BG116" s="205">
        <f t="shared" si="76"/>
        <v>0</v>
      </c>
      <c r="BH116" s="209">
        <f t="shared" si="77"/>
        <v>4746.33</v>
      </c>
      <c r="BI116" s="205">
        <f t="shared" si="78"/>
        <v>0</v>
      </c>
    </row>
    <row r="117" spans="1:61">
      <c r="A117" t="s">
        <v>229</v>
      </c>
      <c r="B117" s="152" t="s">
        <v>230</v>
      </c>
      <c r="C117" s="153">
        <v>6130023291</v>
      </c>
      <c r="D117" s="153">
        <f>VLOOKUP(A117,'(D) 2009-10 Projection'!$H$10:$M$305,3,)</f>
        <v>91507361.970000014</v>
      </c>
      <c r="E117" s="153">
        <v>36778149</v>
      </c>
      <c r="F117" s="153">
        <v>19300000</v>
      </c>
      <c r="G117" s="153">
        <v>10622756</v>
      </c>
      <c r="H117" s="153">
        <f t="shared" si="43"/>
        <v>121430117.97000001</v>
      </c>
      <c r="I117" s="175">
        <f>'(E) State &amp; Lid Adjustment'!$B$8</f>
        <v>2.06</v>
      </c>
      <c r="J117" s="175">
        <f t="shared" si="44"/>
        <v>3.1484382821735677</v>
      </c>
      <c r="K117" s="183">
        <f t="shared" si="45"/>
        <v>5.2084382821735673</v>
      </c>
      <c r="M117" s="158">
        <f>VLOOKUP(A117,'(D) 2009-10 Projection'!$H$10:$M$305,6,)</f>
        <v>101725305.95292492</v>
      </c>
      <c r="N117" s="187">
        <v>19906376</v>
      </c>
      <c r="O117" s="187">
        <v>8405187</v>
      </c>
      <c r="P117" s="187">
        <v>11501189</v>
      </c>
      <c r="Q117" s="153">
        <f t="shared" si="41"/>
        <v>121631681.95292492</v>
      </c>
      <c r="R117" s="175">
        <f>'(E) State &amp; Lid Adjustment'!$B$18</f>
        <v>3.010635571061405</v>
      </c>
      <c r="S117" s="175">
        <f t="shared" si="46"/>
        <v>1.3711509077527255</v>
      </c>
      <c r="T117" s="183">
        <f t="shared" si="47"/>
        <v>4.3817864788141305</v>
      </c>
      <c r="V117" s="158">
        <f t="shared" si="48"/>
        <v>10217943.982924908</v>
      </c>
      <c r="W117" s="153">
        <f t="shared" si="49"/>
        <v>-16871773</v>
      </c>
      <c r="X117" s="153">
        <f t="shared" si="50"/>
        <v>-10894813</v>
      </c>
      <c r="Y117" s="153">
        <f t="shared" si="51"/>
        <v>878433</v>
      </c>
      <c r="Z117" s="153">
        <f t="shared" si="52"/>
        <v>201563.9829249084</v>
      </c>
      <c r="AA117" s="153">
        <f t="shared" si="53"/>
        <v>0</v>
      </c>
      <c r="AB117" s="189">
        <f t="shared" si="54"/>
        <v>0.95063557106140495</v>
      </c>
      <c r="AC117" s="189">
        <f t="shared" si="55"/>
        <v>-1.7772873744208422</v>
      </c>
      <c r="AD117" s="183">
        <f t="shared" si="56"/>
        <v>-0.82665180335943678</v>
      </c>
      <c r="AF117" s="160">
        <f t="shared" si="57"/>
        <v>1.659917541830157E-3</v>
      </c>
      <c r="AG117" s="206">
        <f t="shared" si="42"/>
        <v>1.659917541830157E-3</v>
      </c>
      <c r="AH117" s="160">
        <f t="shared" si="58"/>
        <v>-0.15871394813081308</v>
      </c>
      <c r="AJ117">
        <f t="shared" si="59"/>
        <v>0</v>
      </c>
      <c r="AK117">
        <f t="shared" si="60"/>
        <v>0</v>
      </c>
      <c r="AL117">
        <f t="shared" si="61"/>
        <v>1</v>
      </c>
      <c r="AM117">
        <f t="shared" si="62"/>
        <v>0</v>
      </c>
      <c r="AN117">
        <f t="shared" si="63"/>
        <v>0</v>
      </c>
      <c r="AO117" s="211">
        <f t="shared" si="64"/>
        <v>0</v>
      </c>
      <c r="AP117" s="211">
        <f t="shared" si="65"/>
        <v>1</v>
      </c>
      <c r="AQ117" s="215">
        <f t="shared" si="66"/>
        <v>0</v>
      </c>
      <c r="AR117" s="215">
        <f t="shared" si="67"/>
        <v>0</v>
      </c>
      <c r="AS117" s="215">
        <f t="shared" si="68"/>
        <v>1</v>
      </c>
      <c r="AT117" s="215">
        <f t="shared" si="69"/>
        <v>0</v>
      </c>
      <c r="AV117" s="12">
        <f>VLOOKUP(A117,'(B) MSOC Applied to 2009-10'!$A$7:$C$302,3,)</f>
        <v>14822.53</v>
      </c>
      <c r="AX117" s="205">
        <f t="shared" si="70"/>
        <v>0</v>
      </c>
      <c r="AZ117" s="205">
        <f t="shared" si="71"/>
        <v>14822.53</v>
      </c>
      <c r="BB117" s="205">
        <f t="shared" si="72"/>
        <v>14822.53</v>
      </c>
      <c r="BC117" s="205">
        <f t="shared" si="73"/>
        <v>0</v>
      </c>
      <c r="BD117" s="205">
        <f t="shared" si="74"/>
        <v>0</v>
      </c>
      <c r="BF117" s="205">
        <f t="shared" si="75"/>
        <v>0</v>
      </c>
      <c r="BG117" s="205">
        <f t="shared" si="76"/>
        <v>0</v>
      </c>
      <c r="BH117" s="209">
        <f t="shared" si="77"/>
        <v>14822.53</v>
      </c>
      <c r="BI117" s="205">
        <f t="shared" si="78"/>
        <v>0</v>
      </c>
    </row>
    <row r="118" spans="1:61">
      <c r="A118" t="s">
        <v>231</v>
      </c>
      <c r="B118" s="152" t="s">
        <v>232</v>
      </c>
      <c r="C118" s="153">
        <v>21259766524</v>
      </c>
      <c r="D118" s="153">
        <f>VLOOKUP(A118,'(D) 2009-10 Projection'!$H$10:$M$305,3,)</f>
        <v>158151092.09</v>
      </c>
      <c r="E118" s="153">
        <v>63874199</v>
      </c>
      <c r="F118" s="153">
        <v>56100000</v>
      </c>
      <c r="G118" s="153">
        <v>4017967</v>
      </c>
      <c r="H118" s="153">
        <f t="shared" si="43"/>
        <v>218269059.09</v>
      </c>
      <c r="I118" s="175">
        <f>'(E) State &amp; Lid Adjustment'!$B$8</f>
        <v>2.06</v>
      </c>
      <c r="J118" s="175">
        <f t="shared" si="44"/>
        <v>2.6387872104178149</v>
      </c>
      <c r="K118" s="183">
        <f t="shared" si="45"/>
        <v>4.698787210417815</v>
      </c>
      <c r="M118" s="158">
        <f>VLOOKUP(A118,'(D) 2009-10 Projection'!$H$10:$M$305,6,)</f>
        <v>175636725.01121849</v>
      </c>
      <c r="N118" s="187">
        <v>35714980</v>
      </c>
      <c r="O118" s="187">
        <v>31273037</v>
      </c>
      <c r="P118" s="187">
        <v>4441943</v>
      </c>
      <c r="Q118" s="153">
        <f t="shared" si="41"/>
        <v>211351705.01121849</v>
      </c>
      <c r="R118" s="175">
        <f>'(E) State &amp; Lid Adjustment'!$B$18</f>
        <v>3.010635571061405</v>
      </c>
      <c r="S118" s="175">
        <f t="shared" si="46"/>
        <v>1.4709962578702871</v>
      </c>
      <c r="T118" s="183">
        <f t="shared" si="47"/>
        <v>4.4816318289316923</v>
      </c>
      <c r="V118" s="158">
        <f t="shared" si="48"/>
        <v>17485632.921218485</v>
      </c>
      <c r="W118" s="153">
        <f t="shared" si="49"/>
        <v>-28159219</v>
      </c>
      <c r="X118" s="153">
        <f t="shared" si="50"/>
        <v>-24826963</v>
      </c>
      <c r="Y118" s="153">
        <f t="shared" si="51"/>
        <v>423976</v>
      </c>
      <c r="Z118" s="153">
        <f t="shared" si="52"/>
        <v>-6917354.0787815154</v>
      </c>
      <c r="AA118" s="153">
        <f t="shared" si="53"/>
        <v>6917354.0787815154</v>
      </c>
      <c r="AB118" s="189">
        <f t="shared" si="54"/>
        <v>0.95063557106140495</v>
      </c>
      <c r="AC118" s="189">
        <f t="shared" si="55"/>
        <v>-1.1677909525475278</v>
      </c>
      <c r="AD118" s="183">
        <f t="shared" si="56"/>
        <v>-0.21715538148612268</v>
      </c>
      <c r="AF118" s="160">
        <f t="shared" si="57"/>
        <v>-3.1691867402650266E-2</v>
      </c>
      <c r="AG118" s="206">
        <f t="shared" si="42"/>
        <v>0</v>
      </c>
      <c r="AH118" s="160">
        <f t="shared" si="58"/>
        <v>-4.6215198041882233E-2</v>
      </c>
      <c r="AJ118">
        <f t="shared" si="59"/>
        <v>1</v>
      </c>
      <c r="AK118">
        <f t="shared" si="60"/>
        <v>0</v>
      </c>
      <c r="AL118">
        <f t="shared" si="61"/>
        <v>1</v>
      </c>
      <c r="AM118">
        <f t="shared" si="62"/>
        <v>0</v>
      </c>
      <c r="AN118">
        <f t="shared" si="63"/>
        <v>0</v>
      </c>
      <c r="AO118" s="211">
        <f t="shared" si="64"/>
        <v>0</v>
      </c>
      <c r="AP118" s="211">
        <f t="shared" si="65"/>
        <v>1</v>
      </c>
      <c r="AQ118" s="215">
        <f t="shared" si="66"/>
        <v>0</v>
      </c>
      <c r="AR118" s="215">
        <f t="shared" si="67"/>
        <v>0</v>
      </c>
      <c r="AS118" s="215">
        <f t="shared" si="68"/>
        <v>1</v>
      </c>
      <c r="AT118" s="215">
        <f t="shared" si="69"/>
        <v>0</v>
      </c>
      <c r="AV118" s="12">
        <f>VLOOKUP(A118,'(B) MSOC Applied to 2009-10'!$A$7:$C$302,3,)</f>
        <v>26006.670000000002</v>
      </c>
      <c r="AX118" s="205">
        <f t="shared" si="70"/>
        <v>0</v>
      </c>
      <c r="AZ118" s="205">
        <f t="shared" si="71"/>
        <v>26006.670000000002</v>
      </c>
      <c r="BB118" s="205">
        <f t="shared" si="72"/>
        <v>26006.670000000002</v>
      </c>
      <c r="BC118" s="205">
        <f t="shared" si="73"/>
        <v>0</v>
      </c>
      <c r="BD118" s="205">
        <f t="shared" si="74"/>
        <v>0</v>
      </c>
      <c r="BF118" s="205">
        <f t="shared" si="75"/>
        <v>0</v>
      </c>
      <c r="BG118" s="205">
        <f t="shared" si="76"/>
        <v>0</v>
      </c>
      <c r="BH118" s="209">
        <f t="shared" si="77"/>
        <v>26006.670000000002</v>
      </c>
      <c r="BI118" s="205">
        <f t="shared" si="78"/>
        <v>0</v>
      </c>
    </row>
    <row r="119" spans="1:61">
      <c r="A119" t="s">
        <v>233</v>
      </c>
      <c r="B119" s="152" t="s">
        <v>234</v>
      </c>
      <c r="C119" s="153">
        <v>508943051</v>
      </c>
      <c r="D119" s="153">
        <f>VLOOKUP(A119,'(D) 2009-10 Projection'!$H$10:$M$305,3,)</f>
        <v>6145453.9099999992</v>
      </c>
      <c r="E119" s="153">
        <v>2450740</v>
      </c>
      <c r="F119" s="153">
        <v>892000</v>
      </c>
      <c r="G119" s="153">
        <v>580626</v>
      </c>
      <c r="H119" s="153">
        <f t="shared" si="43"/>
        <v>7618079.9099999992</v>
      </c>
      <c r="I119" s="175">
        <f>'(E) State &amp; Lid Adjustment'!$B$8</f>
        <v>2.06</v>
      </c>
      <c r="J119" s="175">
        <f t="shared" si="44"/>
        <v>1.7526518895333145</v>
      </c>
      <c r="K119" s="183">
        <f t="shared" si="45"/>
        <v>3.8126518895333144</v>
      </c>
      <c r="M119" s="158">
        <f>VLOOKUP(A119,'(D) 2009-10 Projection'!$H$10:$M$305,6,)</f>
        <v>6604573.296294082</v>
      </c>
      <c r="N119" s="187">
        <v>1293233</v>
      </c>
      <c r="O119" s="187">
        <v>697766</v>
      </c>
      <c r="P119" s="187">
        <v>595467</v>
      </c>
      <c r="Q119" s="153">
        <f t="shared" si="41"/>
        <v>7897806.296294082</v>
      </c>
      <c r="R119" s="175">
        <f>'(E) State &amp; Lid Adjustment'!$B$18</f>
        <v>3.010635571061405</v>
      </c>
      <c r="S119" s="175">
        <f t="shared" si="46"/>
        <v>1.3710099757310568</v>
      </c>
      <c r="T119" s="183">
        <f t="shared" si="47"/>
        <v>4.3816455467924618</v>
      </c>
      <c r="V119" s="158">
        <f t="shared" si="48"/>
        <v>459119.38629408274</v>
      </c>
      <c r="W119" s="153">
        <f t="shared" si="49"/>
        <v>-1157507</v>
      </c>
      <c r="X119" s="153">
        <f t="shared" si="50"/>
        <v>-194234</v>
      </c>
      <c r="Y119" s="153">
        <f t="shared" si="51"/>
        <v>14841</v>
      </c>
      <c r="Z119" s="153">
        <f t="shared" si="52"/>
        <v>279726.38629408274</v>
      </c>
      <c r="AA119" s="153">
        <f t="shared" si="53"/>
        <v>0</v>
      </c>
      <c r="AB119" s="189">
        <f t="shared" si="54"/>
        <v>0.95063557106140495</v>
      </c>
      <c r="AC119" s="189">
        <f t="shared" si="55"/>
        <v>-0.38164191380225776</v>
      </c>
      <c r="AD119" s="183">
        <f t="shared" si="56"/>
        <v>0.56899365725914741</v>
      </c>
      <c r="AF119" s="160">
        <f t="shared" si="57"/>
        <v>3.6718751916331997E-2</v>
      </c>
      <c r="AG119" s="206">
        <f t="shared" si="42"/>
        <v>3.6718751916331997E-2</v>
      </c>
      <c r="AH119" s="160">
        <f t="shared" si="58"/>
        <v>0.14923829233431399</v>
      </c>
      <c r="AJ119">
        <f t="shared" si="59"/>
        <v>0</v>
      </c>
      <c r="AK119">
        <f t="shared" si="60"/>
        <v>0</v>
      </c>
      <c r="AL119">
        <f t="shared" si="61"/>
        <v>0</v>
      </c>
      <c r="AM119">
        <f t="shared" si="62"/>
        <v>1</v>
      </c>
      <c r="AN119">
        <f t="shared" si="63"/>
        <v>1</v>
      </c>
      <c r="AO119" s="211">
        <f t="shared" si="64"/>
        <v>1</v>
      </c>
      <c r="AP119" s="211">
        <f t="shared" si="65"/>
        <v>0</v>
      </c>
      <c r="AQ119" s="215">
        <f t="shared" si="66"/>
        <v>0</v>
      </c>
      <c r="AR119" s="215">
        <f t="shared" si="67"/>
        <v>1</v>
      </c>
      <c r="AS119" s="215">
        <f t="shared" si="68"/>
        <v>0</v>
      </c>
      <c r="AT119" s="215">
        <f t="shared" si="69"/>
        <v>0</v>
      </c>
      <c r="AV119" s="12">
        <f>VLOOKUP(A119,'(B) MSOC Applied to 2009-10'!$A$7:$C$302,3,)</f>
        <v>961.13</v>
      </c>
      <c r="AX119" s="205">
        <f t="shared" si="70"/>
        <v>961.13</v>
      </c>
      <c r="AZ119" s="205">
        <f t="shared" si="71"/>
        <v>0</v>
      </c>
      <c r="BB119" s="205">
        <f t="shared" si="72"/>
        <v>0</v>
      </c>
      <c r="BC119" s="205">
        <f t="shared" si="73"/>
        <v>961.13</v>
      </c>
      <c r="BD119" s="205">
        <f t="shared" si="74"/>
        <v>961.13</v>
      </c>
      <c r="BF119" s="205">
        <f t="shared" si="75"/>
        <v>0</v>
      </c>
      <c r="BG119" s="205">
        <f t="shared" si="76"/>
        <v>961.13</v>
      </c>
      <c r="BH119" s="209">
        <f t="shared" si="77"/>
        <v>0</v>
      </c>
      <c r="BI119" s="205">
        <f t="shared" si="78"/>
        <v>0</v>
      </c>
    </row>
    <row r="120" spans="1:61">
      <c r="A120" t="s">
        <v>235</v>
      </c>
      <c r="B120" s="152" t="s">
        <v>236</v>
      </c>
      <c r="C120" s="153">
        <v>477759604</v>
      </c>
      <c r="D120" s="153">
        <f>VLOOKUP(A120,'(D) 2009-10 Projection'!$H$10:$M$305,3,)</f>
        <v>8599420.870000001</v>
      </c>
      <c r="E120" s="153">
        <v>3824278</v>
      </c>
      <c r="F120" s="153">
        <v>2146205</v>
      </c>
      <c r="G120" s="153">
        <v>1306772</v>
      </c>
      <c r="H120" s="153">
        <f t="shared" si="43"/>
        <v>12052397.870000001</v>
      </c>
      <c r="I120" s="175">
        <f>'(E) State &amp; Lid Adjustment'!$B$8</f>
        <v>2.06</v>
      </c>
      <c r="J120" s="175">
        <f t="shared" si="44"/>
        <v>4.4922278527340707</v>
      </c>
      <c r="K120" s="183">
        <f t="shared" si="45"/>
        <v>6.5522278527340703</v>
      </c>
      <c r="M120" s="158">
        <f>VLOOKUP(A120,'(D) 2009-10 Projection'!$H$10:$M$305,6,)</f>
        <v>9636982.7975789681</v>
      </c>
      <c r="N120" s="187">
        <v>2069353</v>
      </c>
      <c r="O120" s="187">
        <v>655064</v>
      </c>
      <c r="P120" s="187">
        <v>1414289</v>
      </c>
      <c r="Q120" s="153">
        <f t="shared" si="41"/>
        <v>11706335.797578968</v>
      </c>
      <c r="R120" s="175">
        <f>'(E) State &amp; Lid Adjustment'!$B$18</f>
        <v>3.010635571061405</v>
      </c>
      <c r="S120" s="175">
        <f t="shared" si="46"/>
        <v>1.3711163407611999</v>
      </c>
      <c r="T120" s="183">
        <f t="shared" si="47"/>
        <v>4.3817519118226045</v>
      </c>
      <c r="V120" s="158">
        <f t="shared" si="48"/>
        <v>1037561.9275789671</v>
      </c>
      <c r="W120" s="153">
        <f t="shared" si="49"/>
        <v>-1754925</v>
      </c>
      <c r="X120" s="153">
        <f t="shared" si="50"/>
        <v>-1491141</v>
      </c>
      <c r="Y120" s="153">
        <f t="shared" si="51"/>
        <v>107517</v>
      </c>
      <c r="Z120" s="153">
        <f t="shared" si="52"/>
        <v>-346062.07242103294</v>
      </c>
      <c r="AA120" s="153">
        <f t="shared" si="53"/>
        <v>346062.07242103294</v>
      </c>
      <c r="AB120" s="189">
        <f t="shared" si="54"/>
        <v>0.95063557106140495</v>
      </c>
      <c r="AC120" s="189">
        <f t="shared" si="55"/>
        <v>-3.1211115119728707</v>
      </c>
      <c r="AD120" s="183">
        <f t="shared" si="56"/>
        <v>-2.1704759409114658</v>
      </c>
      <c r="AF120" s="160">
        <f t="shared" si="57"/>
        <v>-2.871313046198274E-2</v>
      </c>
      <c r="AG120" s="206">
        <f t="shared" si="42"/>
        <v>0</v>
      </c>
      <c r="AH120" s="160">
        <f t="shared" si="58"/>
        <v>-0.33125770191367565</v>
      </c>
      <c r="AJ120">
        <f t="shared" si="59"/>
        <v>1</v>
      </c>
      <c r="AK120">
        <f t="shared" si="60"/>
        <v>0</v>
      </c>
      <c r="AL120">
        <f t="shared" si="61"/>
        <v>1</v>
      </c>
      <c r="AM120">
        <f t="shared" si="62"/>
        <v>0</v>
      </c>
      <c r="AN120">
        <f t="shared" si="63"/>
        <v>0</v>
      </c>
      <c r="AO120" s="211">
        <f t="shared" si="64"/>
        <v>0</v>
      </c>
      <c r="AP120" s="211">
        <f t="shared" si="65"/>
        <v>1</v>
      </c>
      <c r="AQ120" s="215">
        <f t="shared" si="66"/>
        <v>0</v>
      </c>
      <c r="AR120" s="215">
        <f t="shared" si="67"/>
        <v>0</v>
      </c>
      <c r="AS120" s="215">
        <f t="shared" si="68"/>
        <v>1</v>
      </c>
      <c r="AT120" s="215">
        <f t="shared" si="69"/>
        <v>0</v>
      </c>
      <c r="AV120" s="12">
        <f>VLOOKUP(A120,'(B) MSOC Applied to 2009-10'!$A$7:$C$302,3,)</f>
        <v>1483.66</v>
      </c>
      <c r="AX120" s="205">
        <f t="shared" si="70"/>
        <v>0</v>
      </c>
      <c r="AZ120" s="205">
        <f t="shared" si="71"/>
        <v>1483.66</v>
      </c>
      <c r="BB120" s="205">
        <f t="shared" si="72"/>
        <v>1483.66</v>
      </c>
      <c r="BC120" s="205">
        <f t="shared" si="73"/>
        <v>0</v>
      </c>
      <c r="BD120" s="205">
        <f t="shared" si="74"/>
        <v>0</v>
      </c>
      <c r="BF120" s="205">
        <f t="shared" si="75"/>
        <v>0</v>
      </c>
      <c r="BG120" s="205">
        <f t="shared" si="76"/>
        <v>0</v>
      </c>
      <c r="BH120" s="209">
        <f t="shared" si="77"/>
        <v>1483.66</v>
      </c>
      <c r="BI120" s="205">
        <f t="shared" si="78"/>
        <v>0</v>
      </c>
    </row>
    <row r="121" spans="1:61">
      <c r="A121" t="s">
        <v>237</v>
      </c>
      <c r="B121" s="152" t="s">
        <v>238</v>
      </c>
      <c r="C121" s="153">
        <v>484346650.5</v>
      </c>
      <c r="D121" s="153">
        <f>VLOOKUP(A121,'(D) 2009-10 Projection'!$H$10:$M$305,3,)</f>
        <v>4669708.55</v>
      </c>
      <c r="E121" s="153">
        <v>1869498</v>
      </c>
      <c r="F121" s="153">
        <v>1308000</v>
      </c>
      <c r="G121" s="153">
        <v>321108</v>
      </c>
      <c r="H121" s="153">
        <f t="shared" si="43"/>
        <v>6298816.5499999998</v>
      </c>
      <c r="I121" s="175">
        <f>'(E) State &amp; Lid Adjustment'!$B$8</f>
        <v>2.06</v>
      </c>
      <c r="J121" s="175">
        <f t="shared" si="44"/>
        <v>2.7005451542809835</v>
      </c>
      <c r="K121" s="183">
        <f t="shared" si="45"/>
        <v>4.7605451542809831</v>
      </c>
      <c r="M121" s="158">
        <f>VLOOKUP(A121,'(D) 2009-10 Projection'!$H$10:$M$305,6,)</f>
        <v>5135376.2700380357</v>
      </c>
      <c r="N121" s="187">
        <v>1004678</v>
      </c>
      <c r="O121" s="187">
        <v>664134</v>
      </c>
      <c r="P121" s="187">
        <v>340544</v>
      </c>
      <c r="Q121" s="153">
        <f t="shared" si="41"/>
        <v>6140054.2700380357</v>
      </c>
      <c r="R121" s="175">
        <f>'(E) State &amp; Lid Adjustment'!$B$18</f>
        <v>3.010635571061405</v>
      </c>
      <c r="S121" s="175">
        <f t="shared" si="46"/>
        <v>1.371195608175265</v>
      </c>
      <c r="T121" s="183">
        <f t="shared" si="47"/>
        <v>4.38183117923667</v>
      </c>
      <c r="V121" s="158">
        <f t="shared" si="48"/>
        <v>465667.72003803588</v>
      </c>
      <c r="W121" s="153">
        <f t="shared" si="49"/>
        <v>-864820</v>
      </c>
      <c r="X121" s="153">
        <f t="shared" si="50"/>
        <v>-643866</v>
      </c>
      <c r="Y121" s="153">
        <f t="shared" si="51"/>
        <v>19436</v>
      </c>
      <c r="Z121" s="153">
        <f t="shared" si="52"/>
        <v>-158762.27996196412</v>
      </c>
      <c r="AA121" s="153">
        <f t="shared" si="53"/>
        <v>158762.27996196412</v>
      </c>
      <c r="AB121" s="189">
        <f t="shared" si="54"/>
        <v>0.95063557106140495</v>
      </c>
      <c r="AC121" s="189">
        <f t="shared" si="55"/>
        <v>-1.3293495461057185</v>
      </c>
      <c r="AD121" s="183">
        <f t="shared" si="56"/>
        <v>-0.37871397504431314</v>
      </c>
      <c r="AF121" s="160">
        <f t="shared" si="57"/>
        <v>-2.5205096656127274E-2</v>
      </c>
      <c r="AG121" s="206">
        <f t="shared" si="42"/>
        <v>0</v>
      </c>
      <c r="AH121" s="160">
        <f t="shared" si="58"/>
        <v>-7.9552648440641222E-2</v>
      </c>
      <c r="AJ121">
        <f t="shared" si="59"/>
        <v>1</v>
      </c>
      <c r="AK121">
        <f t="shared" si="60"/>
        <v>0</v>
      </c>
      <c r="AL121">
        <f t="shared" si="61"/>
        <v>1</v>
      </c>
      <c r="AM121">
        <f t="shared" si="62"/>
        <v>0</v>
      </c>
      <c r="AN121">
        <f t="shared" si="63"/>
        <v>0</v>
      </c>
      <c r="AO121" s="211">
        <f t="shared" si="64"/>
        <v>0</v>
      </c>
      <c r="AP121" s="211">
        <f t="shared" si="65"/>
        <v>1</v>
      </c>
      <c r="AQ121" s="215">
        <f t="shared" si="66"/>
        <v>0</v>
      </c>
      <c r="AR121" s="215">
        <f t="shared" si="67"/>
        <v>0</v>
      </c>
      <c r="AS121" s="215">
        <f t="shared" si="68"/>
        <v>1</v>
      </c>
      <c r="AT121" s="215">
        <f t="shared" si="69"/>
        <v>0</v>
      </c>
      <c r="AV121" s="12">
        <f>VLOOKUP(A121,'(B) MSOC Applied to 2009-10'!$A$7:$C$302,3,)</f>
        <v>705.76</v>
      </c>
      <c r="AX121" s="205">
        <f t="shared" si="70"/>
        <v>0</v>
      </c>
      <c r="AZ121" s="205">
        <f t="shared" si="71"/>
        <v>705.76</v>
      </c>
      <c r="BB121" s="205">
        <f t="shared" si="72"/>
        <v>705.76</v>
      </c>
      <c r="BC121" s="205">
        <f t="shared" si="73"/>
        <v>0</v>
      </c>
      <c r="BD121" s="205">
        <f t="shared" si="74"/>
        <v>0</v>
      </c>
      <c r="BF121" s="205">
        <f t="shared" si="75"/>
        <v>0</v>
      </c>
      <c r="BG121" s="205">
        <f t="shared" si="76"/>
        <v>0</v>
      </c>
      <c r="BH121" s="209">
        <f t="shared" si="77"/>
        <v>705.76</v>
      </c>
      <c r="BI121" s="205">
        <f t="shared" si="78"/>
        <v>0</v>
      </c>
    </row>
    <row r="122" spans="1:61">
      <c r="A122" t="s">
        <v>239</v>
      </c>
      <c r="B122" s="152" t="s">
        <v>240</v>
      </c>
      <c r="C122" s="153">
        <v>48340321</v>
      </c>
      <c r="D122" s="153">
        <f>VLOOKUP(A122,'(D) 2009-10 Projection'!$H$10:$M$305,3,)</f>
        <v>1438226.6699999997</v>
      </c>
      <c r="E122" s="153">
        <v>603045</v>
      </c>
      <c r="F122" s="153">
        <v>90000</v>
      </c>
      <c r="G122" s="153">
        <v>240281</v>
      </c>
      <c r="H122" s="153">
        <f t="shared" si="43"/>
        <v>1768507.6699999997</v>
      </c>
      <c r="I122" s="175">
        <f>'(E) State &amp; Lid Adjustment'!$B$8</f>
        <v>2.06</v>
      </c>
      <c r="J122" s="175">
        <f t="shared" si="44"/>
        <v>1.8617998006260654</v>
      </c>
      <c r="K122" s="183">
        <f t="shared" si="45"/>
        <v>3.9217998006260655</v>
      </c>
      <c r="M122" s="158">
        <f>VLOOKUP(A122,'(D) 2009-10 Projection'!$H$10:$M$305,6,)</f>
        <v>1464059.211227691</v>
      </c>
      <c r="N122" s="187">
        <v>305402</v>
      </c>
      <c r="O122" s="187">
        <v>66272</v>
      </c>
      <c r="P122" s="187">
        <v>239130</v>
      </c>
      <c r="Q122" s="153">
        <f t="shared" si="41"/>
        <v>1769461.211227691</v>
      </c>
      <c r="R122" s="175">
        <f>'(E) State &amp; Lid Adjustment'!$B$18</f>
        <v>3.010635571061405</v>
      </c>
      <c r="S122" s="175">
        <f t="shared" si="46"/>
        <v>1.3709466265232291</v>
      </c>
      <c r="T122" s="183">
        <f t="shared" si="47"/>
        <v>4.3815821975846339</v>
      </c>
      <c r="V122" s="158">
        <f t="shared" si="48"/>
        <v>25832.541227691341</v>
      </c>
      <c r="W122" s="153">
        <f t="shared" si="49"/>
        <v>-297643</v>
      </c>
      <c r="X122" s="153">
        <f t="shared" si="50"/>
        <v>-23728</v>
      </c>
      <c r="Y122" s="153">
        <f t="shared" si="51"/>
        <v>-1151</v>
      </c>
      <c r="Z122" s="153">
        <f t="shared" si="52"/>
        <v>953.54122769134119</v>
      </c>
      <c r="AA122" s="153">
        <f t="shared" si="53"/>
        <v>0</v>
      </c>
      <c r="AB122" s="189">
        <f t="shared" si="54"/>
        <v>0.95063557106140495</v>
      </c>
      <c r="AC122" s="189">
        <f t="shared" si="55"/>
        <v>-0.49085317410283635</v>
      </c>
      <c r="AD122" s="183">
        <f t="shared" si="56"/>
        <v>0.45978239695856837</v>
      </c>
      <c r="AF122" s="160">
        <f t="shared" si="57"/>
        <v>5.3917845190422126E-4</v>
      </c>
      <c r="AG122" s="206">
        <f t="shared" si="42"/>
        <v>5.3917845190422126E-4</v>
      </c>
      <c r="AH122" s="160">
        <f t="shared" si="58"/>
        <v>0.11723760016642613</v>
      </c>
      <c r="AJ122">
        <f t="shared" si="59"/>
        <v>0</v>
      </c>
      <c r="AK122">
        <f t="shared" si="60"/>
        <v>0</v>
      </c>
      <c r="AL122">
        <f t="shared" si="61"/>
        <v>0</v>
      </c>
      <c r="AM122">
        <f t="shared" si="62"/>
        <v>1</v>
      </c>
      <c r="AN122">
        <f t="shared" si="63"/>
        <v>1</v>
      </c>
      <c r="AO122" s="211">
        <f t="shared" si="64"/>
        <v>0</v>
      </c>
      <c r="AP122" s="211">
        <f t="shared" si="65"/>
        <v>1</v>
      </c>
      <c r="AQ122" s="215">
        <f t="shared" si="66"/>
        <v>0</v>
      </c>
      <c r="AR122" s="215">
        <f t="shared" si="67"/>
        <v>0</v>
      </c>
      <c r="AS122" s="215">
        <f t="shared" si="68"/>
        <v>0</v>
      </c>
      <c r="AT122" s="215">
        <f t="shared" si="69"/>
        <v>1</v>
      </c>
      <c r="AV122" s="12">
        <f>VLOOKUP(A122,'(B) MSOC Applied to 2009-10'!$A$7:$C$302,3,)</f>
        <v>119.5</v>
      </c>
      <c r="AX122" s="205">
        <f t="shared" si="70"/>
        <v>0</v>
      </c>
      <c r="AZ122" s="205">
        <f t="shared" si="71"/>
        <v>119.5</v>
      </c>
      <c r="BB122" s="205">
        <f t="shared" si="72"/>
        <v>0</v>
      </c>
      <c r="BC122" s="205">
        <f t="shared" si="73"/>
        <v>119.5</v>
      </c>
      <c r="BD122" s="205">
        <f t="shared" si="74"/>
        <v>119.5</v>
      </c>
      <c r="BF122" s="205">
        <f t="shared" si="75"/>
        <v>0</v>
      </c>
      <c r="BG122" s="205">
        <f t="shared" si="76"/>
        <v>0</v>
      </c>
      <c r="BH122" s="209">
        <f t="shared" si="77"/>
        <v>0</v>
      </c>
      <c r="BI122" s="205">
        <f t="shared" si="78"/>
        <v>119.5</v>
      </c>
    </row>
    <row r="123" spans="1:61">
      <c r="A123" t="s">
        <v>241</v>
      </c>
      <c r="B123" s="152" t="s">
        <v>242</v>
      </c>
      <c r="C123" s="153">
        <v>738073155</v>
      </c>
      <c r="D123" s="153">
        <f>VLOOKUP(A123,'(D) 2009-10 Projection'!$H$10:$M$305,3,)</f>
        <v>4047342.4299999992</v>
      </c>
      <c r="E123" s="153">
        <v>1674682</v>
      </c>
      <c r="F123" s="153">
        <v>1530000</v>
      </c>
      <c r="G123" s="153">
        <v>0</v>
      </c>
      <c r="H123" s="153">
        <f t="shared" si="43"/>
        <v>5577342.4299999997</v>
      </c>
      <c r="I123" s="175">
        <f>'(E) State &amp; Lid Adjustment'!$B$8</f>
        <v>2.06</v>
      </c>
      <c r="J123" s="175">
        <f t="shared" si="44"/>
        <v>2.072965246920544</v>
      </c>
      <c r="K123" s="183">
        <f t="shared" si="45"/>
        <v>4.132965246920544</v>
      </c>
      <c r="M123" s="158">
        <f>VLOOKUP(A123,'(D) 2009-10 Projection'!$H$10:$M$305,6,)</f>
        <v>4472610.4350917395</v>
      </c>
      <c r="N123" s="187">
        <v>898462</v>
      </c>
      <c r="O123" s="187">
        <v>898462</v>
      </c>
      <c r="P123" s="187">
        <v>0</v>
      </c>
      <c r="Q123" s="153">
        <f t="shared" si="41"/>
        <v>5371072.4350917395</v>
      </c>
      <c r="R123" s="175">
        <f>'(E) State &amp; Lid Adjustment'!$B$18</f>
        <v>3.010635571061405</v>
      </c>
      <c r="S123" s="175">
        <f t="shared" si="46"/>
        <v>1.2173075174370758</v>
      </c>
      <c r="T123" s="183">
        <f t="shared" si="47"/>
        <v>4.2279430884984812</v>
      </c>
      <c r="V123" s="158">
        <f t="shared" si="48"/>
        <v>425268.00509174028</v>
      </c>
      <c r="W123" s="153">
        <f t="shared" si="49"/>
        <v>-776220</v>
      </c>
      <c r="X123" s="153">
        <f t="shared" si="50"/>
        <v>-631538</v>
      </c>
      <c r="Y123" s="153">
        <f t="shared" si="51"/>
        <v>0</v>
      </c>
      <c r="Z123" s="153">
        <f t="shared" si="52"/>
        <v>-206269.99490826018</v>
      </c>
      <c r="AA123" s="153">
        <f t="shared" si="53"/>
        <v>206269.99490826018</v>
      </c>
      <c r="AB123" s="189">
        <f t="shared" si="54"/>
        <v>0.95063557106140495</v>
      </c>
      <c r="AC123" s="189">
        <f t="shared" si="55"/>
        <v>-0.85565772948346819</v>
      </c>
      <c r="AD123" s="183">
        <f t="shared" si="56"/>
        <v>9.4977841577937205E-2</v>
      </c>
      <c r="AF123" s="160">
        <f t="shared" si="57"/>
        <v>-3.6983562959798433E-2</v>
      </c>
      <c r="AG123" s="206">
        <f t="shared" si="42"/>
        <v>0</v>
      </c>
      <c r="AH123" s="160">
        <f t="shared" si="58"/>
        <v>2.298055655045849E-2</v>
      </c>
      <c r="AJ123">
        <f t="shared" si="59"/>
        <v>1</v>
      </c>
      <c r="AK123">
        <f t="shared" si="60"/>
        <v>0</v>
      </c>
      <c r="AL123">
        <f t="shared" si="61"/>
        <v>0</v>
      </c>
      <c r="AM123">
        <f t="shared" si="62"/>
        <v>1</v>
      </c>
      <c r="AN123">
        <f t="shared" si="63"/>
        <v>0</v>
      </c>
      <c r="AO123" s="211">
        <f t="shared" si="64"/>
        <v>0</v>
      </c>
      <c r="AP123" s="211">
        <f t="shared" si="65"/>
        <v>1</v>
      </c>
      <c r="AQ123" s="215">
        <f t="shared" si="66"/>
        <v>0</v>
      </c>
      <c r="AR123" s="215">
        <f t="shared" si="67"/>
        <v>0</v>
      </c>
      <c r="AS123" s="215">
        <f t="shared" si="68"/>
        <v>0</v>
      </c>
      <c r="AT123" s="215">
        <f t="shared" si="69"/>
        <v>1</v>
      </c>
      <c r="AV123" s="12">
        <f>VLOOKUP(A123,'(B) MSOC Applied to 2009-10'!$A$7:$C$302,3,)</f>
        <v>594.04999999999995</v>
      </c>
      <c r="AX123" s="205">
        <f t="shared" si="70"/>
        <v>0</v>
      </c>
      <c r="AZ123" s="205">
        <f t="shared" si="71"/>
        <v>594.04999999999995</v>
      </c>
      <c r="BB123" s="205">
        <f t="shared" si="72"/>
        <v>0</v>
      </c>
      <c r="BC123" s="205">
        <f t="shared" si="73"/>
        <v>594.04999999999995</v>
      </c>
      <c r="BD123" s="205">
        <f t="shared" si="74"/>
        <v>0</v>
      </c>
      <c r="BF123" s="205">
        <f t="shared" si="75"/>
        <v>0</v>
      </c>
      <c r="BG123" s="205">
        <f t="shared" si="76"/>
        <v>0</v>
      </c>
      <c r="BH123" s="209">
        <f t="shared" si="77"/>
        <v>0</v>
      </c>
      <c r="BI123" s="205">
        <f t="shared" si="78"/>
        <v>594.04999999999995</v>
      </c>
    </row>
    <row r="124" spans="1:61">
      <c r="A124" t="s">
        <v>243</v>
      </c>
      <c r="B124" s="152" t="s">
        <v>244</v>
      </c>
      <c r="C124" s="153">
        <v>878785186</v>
      </c>
      <c r="D124" s="153">
        <f>VLOOKUP(A124,'(D) 2009-10 Projection'!$H$10:$M$305,3,)</f>
        <v>8650507.5200000014</v>
      </c>
      <c r="E124" s="153">
        <v>3473531</v>
      </c>
      <c r="F124" s="153">
        <v>2315250</v>
      </c>
      <c r="G124" s="153">
        <v>623162</v>
      </c>
      <c r="H124" s="153">
        <f t="shared" si="43"/>
        <v>11588919.520000001</v>
      </c>
      <c r="I124" s="175">
        <f>'(E) State &amp; Lid Adjustment'!$B$8</f>
        <v>2.06</v>
      </c>
      <c r="J124" s="175">
        <f t="shared" si="44"/>
        <v>2.6346029005545843</v>
      </c>
      <c r="K124" s="183">
        <f t="shared" si="45"/>
        <v>4.6946029005545844</v>
      </c>
      <c r="M124" s="158">
        <f>VLOOKUP(A124,'(D) 2009-10 Projection'!$H$10:$M$305,6,)</f>
        <v>9526623.1646954715</v>
      </c>
      <c r="N124" s="187">
        <v>1868495</v>
      </c>
      <c r="O124" s="187">
        <v>1204942</v>
      </c>
      <c r="P124" s="187">
        <v>663553</v>
      </c>
      <c r="Q124" s="153">
        <f t="shared" si="41"/>
        <v>11395118.164695472</v>
      </c>
      <c r="R124" s="175">
        <f>'(E) State &amp; Lid Adjustment'!$B$18</f>
        <v>3.010635571061405</v>
      </c>
      <c r="S124" s="175">
        <f t="shared" si="46"/>
        <v>1.3711450980239897</v>
      </c>
      <c r="T124" s="183">
        <f t="shared" si="47"/>
        <v>4.3817806690853942</v>
      </c>
      <c r="V124" s="158">
        <f t="shared" si="48"/>
        <v>876115.64469547011</v>
      </c>
      <c r="W124" s="153">
        <f t="shared" si="49"/>
        <v>-1605036</v>
      </c>
      <c r="X124" s="153">
        <f t="shared" si="50"/>
        <v>-1110308</v>
      </c>
      <c r="Y124" s="153">
        <f t="shared" si="51"/>
        <v>40391</v>
      </c>
      <c r="Z124" s="153">
        <f t="shared" si="52"/>
        <v>-193801.35530452989</v>
      </c>
      <c r="AA124" s="153">
        <f t="shared" si="53"/>
        <v>193801.35530452989</v>
      </c>
      <c r="AB124" s="189">
        <f t="shared" si="54"/>
        <v>0.95063557106140495</v>
      </c>
      <c r="AC124" s="189">
        <f t="shared" si="55"/>
        <v>-1.2634578025305947</v>
      </c>
      <c r="AD124" s="183">
        <f t="shared" si="56"/>
        <v>-0.31282223146919019</v>
      </c>
      <c r="AF124" s="160">
        <f t="shared" si="57"/>
        <v>-1.6722987416563737E-2</v>
      </c>
      <c r="AG124" s="206">
        <f t="shared" si="42"/>
        <v>0</v>
      </c>
      <c r="AH124" s="160">
        <f t="shared" si="58"/>
        <v>-6.6634439183820157E-2</v>
      </c>
      <c r="AJ124">
        <f t="shared" si="59"/>
        <v>1</v>
      </c>
      <c r="AK124">
        <f t="shared" si="60"/>
        <v>0</v>
      </c>
      <c r="AL124">
        <f t="shared" si="61"/>
        <v>1</v>
      </c>
      <c r="AM124">
        <f t="shared" si="62"/>
        <v>0</v>
      </c>
      <c r="AN124">
        <f t="shared" si="63"/>
        <v>0</v>
      </c>
      <c r="AO124" s="211">
        <f t="shared" si="64"/>
        <v>0</v>
      </c>
      <c r="AP124" s="211">
        <f t="shared" si="65"/>
        <v>1</v>
      </c>
      <c r="AQ124" s="215">
        <f t="shared" si="66"/>
        <v>0</v>
      </c>
      <c r="AR124" s="215">
        <f t="shared" si="67"/>
        <v>0</v>
      </c>
      <c r="AS124" s="215">
        <f t="shared" si="68"/>
        <v>1</v>
      </c>
      <c r="AT124" s="215">
        <f t="shared" si="69"/>
        <v>0</v>
      </c>
      <c r="AV124" s="12">
        <f>VLOOKUP(A124,'(B) MSOC Applied to 2009-10'!$A$7:$C$302,3,)</f>
        <v>1489.6100000000001</v>
      </c>
      <c r="AX124" s="205">
        <f t="shared" si="70"/>
        <v>0</v>
      </c>
      <c r="AZ124" s="205">
        <f t="shared" si="71"/>
        <v>1489.6100000000001</v>
      </c>
      <c r="BB124" s="205">
        <f t="shared" si="72"/>
        <v>1489.6100000000001</v>
      </c>
      <c r="BC124" s="205">
        <f t="shared" si="73"/>
        <v>0</v>
      </c>
      <c r="BD124" s="205">
        <f t="shared" si="74"/>
        <v>0</v>
      </c>
      <c r="BF124" s="205">
        <f t="shared" si="75"/>
        <v>0</v>
      </c>
      <c r="BG124" s="205">
        <f t="shared" si="76"/>
        <v>0</v>
      </c>
      <c r="BH124" s="209">
        <f t="shared" si="77"/>
        <v>1489.6100000000001</v>
      </c>
      <c r="BI124" s="205">
        <f t="shared" si="78"/>
        <v>0</v>
      </c>
    </row>
    <row r="125" spans="1:61">
      <c r="A125" t="s">
        <v>245</v>
      </c>
      <c r="B125" s="152" t="s">
        <v>246</v>
      </c>
      <c r="C125" s="153">
        <v>144962315</v>
      </c>
      <c r="D125" s="153">
        <f>VLOOKUP(A125,'(D) 2009-10 Projection'!$H$10:$M$305,3,)</f>
        <v>1621376.2399999998</v>
      </c>
      <c r="E125" s="153">
        <v>709145</v>
      </c>
      <c r="F125" s="153">
        <v>498000</v>
      </c>
      <c r="G125" s="153">
        <v>119461</v>
      </c>
      <c r="H125" s="153">
        <f t="shared" si="43"/>
        <v>2238837.2399999998</v>
      </c>
      <c r="I125" s="175">
        <f>'(E) State &amp; Lid Adjustment'!$B$8</f>
        <v>2.06</v>
      </c>
      <c r="J125" s="175">
        <f t="shared" si="44"/>
        <v>3.4353756008932388</v>
      </c>
      <c r="K125" s="183">
        <f t="shared" si="45"/>
        <v>5.4953756008932384</v>
      </c>
      <c r="M125" s="158">
        <f>VLOOKUP(A125,'(D) 2009-10 Projection'!$H$10:$M$305,6,)</f>
        <v>1593891.4351301044</v>
      </c>
      <c r="N125" s="187">
        <v>400471</v>
      </c>
      <c r="O125" s="187">
        <v>300170</v>
      </c>
      <c r="P125" s="187">
        <v>100301</v>
      </c>
      <c r="Q125" s="153">
        <f t="shared" si="41"/>
        <v>1994362.4351301044</v>
      </c>
      <c r="R125" s="175">
        <f>'(E) State &amp; Lid Adjustment'!$B$18</f>
        <v>3.010635571061405</v>
      </c>
      <c r="S125" s="175">
        <f t="shared" si="46"/>
        <v>2.07067609261069</v>
      </c>
      <c r="T125" s="183">
        <f t="shared" si="47"/>
        <v>5.0813116636720945</v>
      </c>
      <c r="V125" s="158">
        <f t="shared" si="48"/>
        <v>-27484.804869895335</v>
      </c>
      <c r="W125" s="153">
        <f t="shared" si="49"/>
        <v>-308674</v>
      </c>
      <c r="X125" s="153">
        <f t="shared" si="50"/>
        <v>-197830</v>
      </c>
      <c r="Y125" s="153">
        <f t="shared" si="51"/>
        <v>-19160</v>
      </c>
      <c r="Z125" s="153">
        <f t="shared" si="52"/>
        <v>-244474.80486989534</v>
      </c>
      <c r="AA125" s="153">
        <f t="shared" si="53"/>
        <v>244474.80486989534</v>
      </c>
      <c r="AB125" s="189">
        <f t="shared" si="54"/>
        <v>0.95063557106140495</v>
      </c>
      <c r="AC125" s="189">
        <f t="shared" si="55"/>
        <v>-1.3646995082825488</v>
      </c>
      <c r="AD125" s="183">
        <f t="shared" si="56"/>
        <v>-0.41406393722114387</v>
      </c>
      <c r="AF125" s="160">
        <f t="shared" si="57"/>
        <v>-0.10919722099579483</v>
      </c>
      <c r="AG125" s="206">
        <f t="shared" si="42"/>
        <v>0</v>
      </c>
      <c r="AH125" s="160">
        <f t="shared" si="58"/>
        <v>-7.5347704559783027E-2</v>
      </c>
      <c r="AJ125">
        <f t="shared" si="59"/>
        <v>1</v>
      </c>
      <c r="AK125">
        <f t="shared" si="60"/>
        <v>0</v>
      </c>
      <c r="AL125">
        <f t="shared" si="61"/>
        <v>1</v>
      </c>
      <c r="AM125">
        <f t="shared" si="62"/>
        <v>0</v>
      </c>
      <c r="AN125">
        <f t="shared" si="63"/>
        <v>0</v>
      </c>
      <c r="AO125" s="211">
        <f t="shared" si="64"/>
        <v>0</v>
      </c>
      <c r="AP125" s="211">
        <f t="shared" si="65"/>
        <v>1</v>
      </c>
      <c r="AQ125" s="215">
        <f t="shared" si="66"/>
        <v>0</v>
      </c>
      <c r="AR125" s="215">
        <f t="shared" si="67"/>
        <v>0</v>
      </c>
      <c r="AS125" s="215">
        <f t="shared" si="68"/>
        <v>1</v>
      </c>
      <c r="AT125" s="215">
        <f t="shared" si="69"/>
        <v>0</v>
      </c>
      <c r="AV125" s="12">
        <f>VLOOKUP(A125,'(B) MSOC Applied to 2009-10'!$A$7:$C$302,3,)</f>
        <v>106.96</v>
      </c>
      <c r="AX125" s="205">
        <f t="shared" si="70"/>
        <v>0</v>
      </c>
      <c r="AZ125" s="205">
        <f t="shared" si="71"/>
        <v>106.96</v>
      </c>
      <c r="BB125" s="205">
        <f t="shared" si="72"/>
        <v>106.96</v>
      </c>
      <c r="BC125" s="205">
        <f t="shared" si="73"/>
        <v>0</v>
      </c>
      <c r="BD125" s="205">
        <f t="shared" si="74"/>
        <v>0</v>
      </c>
      <c r="BF125" s="205">
        <f t="shared" si="75"/>
        <v>0</v>
      </c>
      <c r="BG125" s="205">
        <f t="shared" si="76"/>
        <v>0</v>
      </c>
      <c r="BH125" s="209">
        <f t="shared" si="77"/>
        <v>106.96</v>
      </c>
      <c r="BI125" s="205">
        <f t="shared" si="78"/>
        <v>0</v>
      </c>
    </row>
    <row r="126" spans="1:61">
      <c r="A126" t="s">
        <v>247</v>
      </c>
      <c r="B126" s="152" t="s">
        <v>248</v>
      </c>
      <c r="C126" s="153">
        <v>3091103621</v>
      </c>
      <c r="D126" s="153">
        <f>VLOOKUP(A126,'(D) 2009-10 Projection'!$H$10:$M$305,3,)</f>
        <v>9355567.290000001</v>
      </c>
      <c r="E126" s="153">
        <v>3710805</v>
      </c>
      <c r="F126" s="153">
        <v>2687000</v>
      </c>
      <c r="G126" s="153">
        <v>0</v>
      </c>
      <c r="H126" s="153">
        <f t="shared" si="43"/>
        <v>12042567.290000001</v>
      </c>
      <c r="I126" s="175">
        <f>'(E) State &amp; Lid Adjustment'!$B$8</f>
        <v>2.06</v>
      </c>
      <c r="J126" s="175">
        <f t="shared" si="44"/>
        <v>0.86926882093028357</v>
      </c>
      <c r="K126" s="183">
        <f t="shared" si="45"/>
        <v>2.9292688209302837</v>
      </c>
      <c r="M126" s="158">
        <f>VLOOKUP(A126,'(D) 2009-10 Projection'!$H$10:$M$305,6,)</f>
        <v>10194481.443232717</v>
      </c>
      <c r="N126" s="187">
        <v>1979081</v>
      </c>
      <c r="O126" s="187">
        <v>1979081</v>
      </c>
      <c r="P126" s="187">
        <v>0</v>
      </c>
      <c r="Q126" s="153">
        <f t="shared" si="41"/>
        <v>12173562.443232717</v>
      </c>
      <c r="R126" s="175">
        <f>'(E) State &amp; Lid Adjustment'!$B$18</f>
        <v>3.010635571061405</v>
      </c>
      <c r="S126" s="175">
        <f t="shared" si="46"/>
        <v>0.64025061682006934</v>
      </c>
      <c r="T126" s="183">
        <f t="shared" si="47"/>
        <v>3.6508861878814742</v>
      </c>
      <c r="V126" s="158">
        <f t="shared" si="48"/>
        <v>838914.15323271602</v>
      </c>
      <c r="W126" s="153">
        <f t="shared" si="49"/>
        <v>-1731724</v>
      </c>
      <c r="X126" s="153">
        <f t="shared" si="50"/>
        <v>-707919</v>
      </c>
      <c r="Y126" s="153">
        <f t="shared" si="51"/>
        <v>0</v>
      </c>
      <c r="Z126" s="153">
        <f t="shared" si="52"/>
        <v>130995.15323271602</v>
      </c>
      <c r="AA126" s="153">
        <f t="shared" si="53"/>
        <v>0</v>
      </c>
      <c r="AB126" s="189">
        <f t="shared" si="54"/>
        <v>0.95063557106140495</v>
      </c>
      <c r="AC126" s="189">
        <f t="shared" si="55"/>
        <v>-0.22901820411021423</v>
      </c>
      <c r="AD126" s="183">
        <f t="shared" si="56"/>
        <v>0.7216173669511905</v>
      </c>
      <c r="AF126" s="160">
        <f t="shared" si="57"/>
        <v>1.0877676667955411E-2</v>
      </c>
      <c r="AG126" s="206">
        <f t="shared" si="42"/>
        <v>1.0877676667955411E-2</v>
      </c>
      <c r="AH126" s="160">
        <f t="shared" si="58"/>
        <v>0.24634726652435321</v>
      </c>
      <c r="AJ126">
        <f t="shared" si="59"/>
        <v>0</v>
      </c>
      <c r="AK126">
        <f t="shared" si="60"/>
        <v>0</v>
      </c>
      <c r="AL126">
        <f t="shared" si="61"/>
        <v>0</v>
      </c>
      <c r="AM126">
        <f t="shared" si="62"/>
        <v>1</v>
      </c>
      <c r="AN126">
        <f t="shared" si="63"/>
        <v>1</v>
      </c>
      <c r="AO126" s="211">
        <f t="shared" si="64"/>
        <v>1</v>
      </c>
      <c r="AP126" s="211">
        <f t="shared" si="65"/>
        <v>0</v>
      </c>
      <c r="AQ126" s="215">
        <f t="shared" si="66"/>
        <v>0</v>
      </c>
      <c r="AR126" s="215">
        <f t="shared" si="67"/>
        <v>1</v>
      </c>
      <c r="AS126" s="215">
        <f t="shared" si="68"/>
        <v>0</v>
      </c>
      <c r="AT126" s="215">
        <f t="shared" si="69"/>
        <v>0</v>
      </c>
      <c r="AV126" s="12">
        <f>VLOOKUP(A126,'(B) MSOC Applied to 2009-10'!$A$7:$C$302,3,)</f>
        <v>1297.6399999999999</v>
      </c>
      <c r="AX126" s="205">
        <f t="shared" si="70"/>
        <v>1297.6399999999999</v>
      </c>
      <c r="AZ126" s="205">
        <f t="shared" si="71"/>
        <v>0</v>
      </c>
      <c r="BB126" s="205">
        <f t="shared" si="72"/>
        <v>0</v>
      </c>
      <c r="BC126" s="205">
        <f t="shared" si="73"/>
        <v>1297.6399999999999</v>
      </c>
      <c r="BD126" s="205">
        <f t="shared" si="74"/>
        <v>1297.6399999999999</v>
      </c>
      <c r="BF126" s="205">
        <f t="shared" si="75"/>
        <v>0</v>
      </c>
      <c r="BG126" s="205">
        <f t="shared" si="76"/>
        <v>1297.6399999999999</v>
      </c>
      <c r="BH126" s="209">
        <f t="shared" si="77"/>
        <v>0</v>
      </c>
      <c r="BI126" s="205">
        <f t="shared" si="78"/>
        <v>0</v>
      </c>
    </row>
    <row r="127" spans="1:61">
      <c r="A127" t="s">
        <v>249</v>
      </c>
      <c r="B127" s="152" t="s">
        <v>250</v>
      </c>
      <c r="C127" s="153">
        <v>4537307905</v>
      </c>
      <c r="D127" s="153">
        <f>VLOOKUP(A127,'(D) 2009-10 Projection'!$H$10:$M$305,3,)</f>
        <v>44764070.640000008</v>
      </c>
      <c r="E127" s="153">
        <v>17046478</v>
      </c>
      <c r="F127" s="153">
        <v>12500000</v>
      </c>
      <c r="G127" s="153">
        <v>2773003</v>
      </c>
      <c r="H127" s="153">
        <f t="shared" si="43"/>
        <v>60037073.640000008</v>
      </c>
      <c r="I127" s="175">
        <f>'(E) State &amp; Lid Adjustment'!$B$8</f>
        <v>2.06</v>
      </c>
      <c r="J127" s="175">
        <f t="shared" si="44"/>
        <v>2.7549375668830653</v>
      </c>
      <c r="K127" s="183">
        <f t="shared" si="45"/>
        <v>4.8149375668830654</v>
      </c>
      <c r="M127" s="158">
        <f>VLOOKUP(A127,'(D) 2009-10 Projection'!$H$10:$M$305,6,)</f>
        <v>50376528.497855954</v>
      </c>
      <c r="N127" s="187">
        <v>9371139</v>
      </c>
      <c r="O127" s="187">
        <v>6221710</v>
      </c>
      <c r="P127" s="187">
        <v>3149429</v>
      </c>
      <c r="Q127" s="153">
        <f t="shared" si="41"/>
        <v>59747667.497855954</v>
      </c>
      <c r="R127" s="175">
        <f>'(E) State &amp; Lid Adjustment'!$B$18</f>
        <v>3.010635571061405</v>
      </c>
      <c r="S127" s="175">
        <f t="shared" si="46"/>
        <v>1.371233808740163</v>
      </c>
      <c r="T127" s="183">
        <f t="shared" si="47"/>
        <v>4.381869379801568</v>
      </c>
      <c r="V127" s="158">
        <f t="shared" si="48"/>
        <v>5612457.8578559458</v>
      </c>
      <c r="W127" s="153">
        <f t="shared" si="49"/>
        <v>-7675339</v>
      </c>
      <c r="X127" s="153">
        <f t="shared" si="50"/>
        <v>-6278290</v>
      </c>
      <c r="Y127" s="153">
        <f t="shared" si="51"/>
        <v>376426</v>
      </c>
      <c r="Z127" s="153">
        <f t="shared" si="52"/>
        <v>-289406.14214405417</v>
      </c>
      <c r="AA127" s="153">
        <f t="shared" si="53"/>
        <v>289406.14214405417</v>
      </c>
      <c r="AB127" s="189">
        <f t="shared" si="54"/>
        <v>0.95063557106140495</v>
      </c>
      <c r="AC127" s="189">
        <f t="shared" si="55"/>
        <v>-1.3837037581429024</v>
      </c>
      <c r="AD127" s="183">
        <f t="shared" si="56"/>
        <v>-0.43306818708149741</v>
      </c>
      <c r="AF127" s="160">
        <f t="shared" si="57"/>
        <v>-4.8204571708377842E-3</v>
      </c>
      <c r="AG127" s="206">
        <f t="shared" si="42"/>
        <v>0</v>
      </c>
      <c r="AH127" s="160">
        <f t="shared" si="58"/>
        <v>-8.9942638106072628E-2</v>
      </c>
      <c r="AJ127">
        <f t="shared" si="59"/>
        <v>1</v>
      </c>
      <c r="AK127">
        <f t="shared" si="60"/>
        <v>0</v>
      </c>
      <c r="AL127">
        <f t="shared" si="61"/>
        <v>1</v>
      </c>
      <c r="AM127">
        <f t="shared" si="62"/>
        <v>0</v>
      </c>
      <c r="AN127">
        <f t="shared" si="63"/>
        <v>0</v>
      </c>
      <c r="AO127" s="211">
        <f t="shared" si="64"/>
        <v>0</v>
      </c>
      <c r="AP127" s="211">
        <f t="shared" si="65"/>
        <v>1</v>
      </c>
      <c r="AQ127" s="215">
        <f t="shared" si="66"/>
        <v>0</v>
      </c>
      <c r="AR127" s="215">
        <f t="shared" si="67"/>
        <v>0</v>
      </c>
      <c r="AS127" s="215">
        <f t="shared" si="68"/>
        <v>1</v>
      </c>
      <c r="AT127" s="215">
        <f t="shared" si="69"/>
        <v>0</v>
      </c>
      <c r="AV127" s="12">
        <f>VLOOKUP(A127,'(B) MSOC Applied to 2009-10'!$A$7:$C$302,3,)</f>
        <v>7560.9800000000005</v>
      </c>
      <c r="AX127" s="205">
        <f t="shared" si="70"/>
        <v>0</v>
      </c>
      <c r="AZ127" s="205">
        <f t="shared" si="71"/>
        <v>7560.9800000000005</v>
      </c>
      <c r="BB127" s="205">
        <f t="shared" si="72"/>
        <v>7560.9800000000005</v>
      </c>
      <c r="BC127" s="205">
        <f t="shared" si="73"/>
        <v>0</v>
      </c>
      <c r="BD127" s="205">
        <f t="shared" si="74"/>
        <v>0</v>
      </c>
      <c r="BF127" s="205">
        <f t="shared" si="75"/>
        <v>0</v>
      </c>
      <c r="BG127" s="205">
        <f t="shared" si="76"/>
        <v>0</v>
      </c>
      <c r="BH127" s="209">
        <f t="shared" si="77"/>
        <v>7560.9800000000005</v>
      </c>
      <c r="BI127" s="205">
        <f t="shared" si="78"/>
        <v>0</v>
      </c>
    </row>
    <row r="128" spans="1:61">
      <c r="A128" t="s">
        <v>251</v>
      </c>
      <c r="B128" s="152" t="s">
        <v>252</v>
      </c>
      <c r="C128" s="153">
        <v>42349360881</v>
      </c>
      <c r="D128" s="153">
        <f>VLOOKUP(A128,'(D) 2009-10 Projection'!$H$10:$M$305,3,)</f>
        <v>139253574.65999997</v>
      </c>
      <c r="E128" s="153">
        <v>52811529</v>
      </c>
      <c r="F128" s="153">
        <v>49100000</v>
      </c>
      <c r="G128" s="153">
        <v>0</v>
      </c>
      <c r="H128" s="153">
        <f t="shared" si="43"/>
        <v>188353574.65999997</v>
      </c>
      <c r="I128" s="175">
        <f>'(E) State &amp; Lid Adjustment'!$B$8</f>
        <v>2.06</v>
      </c>
      <c r="J128" s="175">
        <f t="shared" si="44"/>
        <v>1.1594035654509409</v>
      </c>
      <c r="K128" s="183">
        <f t="shared" si="45"/>
        <v>3.219403565450941</v>
      </c>
      <c r="M128" s="158">
        <f>VLOOKUP(A128,'(D) 2009-10 Projection'!$H$10:$M$305,6,)</f>
        <v>155206725.57287762</v>
      </c>
      <c r="N128" s="187">
        <v>29767713</v>
      </c>
      <c r="O128" s="187">
        <v>29767713</v>
      </c>
      <c r="P128" s="187">
        <v>0</v>
      </c>
      <c r="Q128" s="153">
        <f t="shared" si="41"/>
        <v>184974438.57287762</v>
      </c>
      <c r="R128" s="175">
        <f>'(E) State &amp; Lid Adjustment'!$B$18</f>
        <v>3.010635571061405</v>
      </c>
      <c r="S128" s="175">
        <f t="shared" si="46"/>
        <v>0.70290819933849946</v>
      </c>
      <c r="T128" s="183">
        <f t="shared" si="47"/>
        <v>3.7135437703999044</v>
      </c>
      <c r="V128" s="158">
        <f t="shared" si="48"/>
        <v>15953150.912877649</v>
      </c>
      <c r="W128" s="153">
        <f t="shared" si="49"/>
        <v>-23043816</v>
      </c>
      <c r="X128" s="153">
        <f t="shared" si="50"/>
        <v>-19332287</v>
      </c>
      <c r="Y128" s="153">
        <f t="shared" si="51"/>
        <v>0</v>
      </c>
      <c r="Z128" s="153">
        <f t="shared" si="52"/>
        <v>-3379136.0871223509</v>
      </c>
      <c r="AA128" s="153">
        <f t="shared" si="53"/>
        <v>3379136.0871223509</v>
      </c>
      <c r="AB128" s="189">
        <f t="shared" si="54"/>
        <v>0.95063557106140495</v>
      </c>
      <c r="AC128" s="189">
        <f t="shared" si="55"/>
        <v>-0.45649536611244146</v>
      </c>
      <c r="AD128" s="183">
        <f t="shared" si="56"/>
        <v>0.49414020494896338</v>
      </c>
      <c r="AF128" s="160">
        <f t="shared" si="57"/>
        <v>-1.794038734450399E-2</v>
      </c>
      <c r="AG128" s="206">
        <f t="shared" si="42"/>
        <v>0</v>
      </c>
      <c r="AH128" s="160">
        <f t="shared" si="58"/>
        <v>0.15348812129421535</v>
      </c>
      <c r="AJ128">
        <f t="shared" si="59"/>
        <v>1</v>
      </c>
      <c r="AK128">
        <f t="shared" si="60"/>
        <v>0</v>
      </c>
      <c r="AL128">
        <f t="shared" si="61"/>
        <v>0</v>
      </c>
      <c r="AM128">
        <f t="shared" si="62"/>
        <v>1</v>
      </c>
      <c r="AN128">
        <f t="shared" si="63"/>
        <v>1</v>
      </c>
      <c r="AO128" s="211">
        <f t="shared" si="64"/>
        <v>0</v>
      </c>
      <c r="AP128" s="211">
        <f t="shared" si="65"/>
        <v>1</v>
      </c>
      <c r="AQ128" s="215">
        <f t="shared" si="66"/>
        <v>0</v>
      </c>
      <c r="AR128" s="215">
        <f t="shared" si="67"/>
        <v>0</v>
      </c>
      <c r="AS128" s="215">
        <f t="shared" si="68"/>
        <v>0</v>
      </c>
      <c r="AT128" s="215">
        <f t="shared" si="69"/>
        <v>1</v>
      </c>
      <c r="AV128" s="12">
        <f>VLOOKUP(A128,'(B) MSOC Applied to 2009-10'!$A$7:$C$302,3,)</f>
        <v>23237.829999999998</v>
      </c>
      <c r="AX128" s="205">
        <f t="shared" si="70"/>
        <v>0</v>
      </c>
      <c r="AZ128" s="205">
        <f t="shared" si="71"/>
        <v>23237.829999999998</v>
      </c>
      <c r="BB128" s="205">
        <f t="shared" si="72"/>
        <v>0</v>
      </c>
      <c r="BC128" s="205">
        <f t="shared" si="73"/>
        <v>23237.829999999998</v>
      </c>
      <c r="BD128" s="205">
        <f t="shared" si="74"/>
        <v>23237.829999999998</v>
      </c>
      <c r="BF128" s="205">
        <f t="shared" si="75"/>
        <v>0</v>
      </c>
      <c r="BG128" s="205">
        <f t="shared" si="76"/>
        <v>0</v>
      </c>
      <c r="BH128" s="209">
        <f t="shared" si="77"/>
        <v>0</v>
      </c>
      <c r="BI128" s="205">
        <f t="shared" si="78"/>
        <v>23237.829999999998</v>
      </c>
    </row>
    <row r="129" spans="1:61">
      <c r="A129" t="s">
        <v>253</v>
      </c>
      <c r="B129" s="152" t="s">
        <v>254</v>
      </c>
      <c r="C129" s="153">
        <v>2159007066</v>
      </c>
      <c r="D129" s="153">
        <f>VLOOKUP(A129,'(D) 2009-10 Projection'!$H$10:$M$305,3,)</f>
        <v>14842695.67</v>
      </c>
      <c r="E129" s="153">
        <v>5564892</v>
      </c>
      <c r="F129" s="153">
        <v>5197753</v>
      </c>
      <c r="G129" s="153">
        <v>47489</v>
      </c>
      <c r="H129" s="153">
        <f t="shared" si="43"/>
        <v>20087937.670000002</v>
      </c>
      <c r="I129" s="175">
        <f>'(E) State &amp; Lid Adjustment'!$B$8</f>
        <v>2.06</v>
      </c>
      <c r="J129" s="175">
        <f t="shared" si="44"/>
        <v>2.4074738252848311</v>
      </c>
      <c r="K129" s="183">
        <f t="shared" si="45"/>
        <v>4.4674738252848307</v>
      </c>
      <c r="M129" s="158">
        <f>VLOOKUP(A129,'(D) 2009-10 Projection'!$H$10:$M$305,6,)</f>
        <v>16610857.57689324</v>
      </c>
      <c r="N129" s="187">
        <v>3049846</v>
      </c>
      <c r="O129" s="187">
        <v>2959192</v>
      </c>
      <c r="P129" s="187">
        <v>90654</v>
      </c>
      <c r="Q129" s="153">
        <f t="shared" si="41"/>
        <v>19660703.57689324</v>
      </c>
      <c r="R129" s="175">
        <f>'(E) State &amp; Lid Adjustment'!$B$18</f>
        <v>3.010635571061405</v>
      </c>
      <c r="S129" s="175">
        <f t="shared" si="46"/>
        <v>1.3706263618129353</v>
      </c>
      <c r="T129" s="183">
        <f t="shared" si="47"/>
        <v>4.3812619328743398</v>
      </c>
      <c r="V129" s="158">
        <f t="shared" si="48"/>
        <v>1768161.9068932403</v>
      </c>
      <c r="W129" s="153">
        <f t="shared" si="49"/>
        <v>-2515046</v>
      </c>
      <c r="X129" s="153">
        <f t="shared" si="50"/>
        <v>-2238561</v>
      </c>
      <c r="Y129" s="153">
        <f t="shared" si="51"/>
        <v>43165</v>
      </c>
      <c r="Z129" s="153">
        <f t="shared" si="52"/>
        <v>-427234.09310676157</v>
      </c>
      <c r="AA129" s="153">
        <f t="shared" si="53"/>
        <v>427234.09310676157</v>
      </c>
      <c r="AB129" s="189">
        <f t="shared" si="54"/>
        <v>0.95063557106140495</v>
      </c>
      <c r="AC129" s="189">
        <f t="shared" si="55"/>
        <v>-1.0368474634718958</v>
      </c>
      <c r="AD129" s="183">
        <f t="shared" si="56"/>
        <v>-8.6211892410490876E-2</v>
      </c>
      <c r="AF129" s="160">
        <f t="shared" si="57"/>
        <v>-2.1268190897705107E-2</v>
      </c>
      <c r="AG129" s="206">
        <f t="shared" si="42"/>
        <v>0</v>
      </c>
      <c r="AH129" s="160">
        <f t="shared" si="58"/>
        <v>-1.9297682713338406E-2</v>
      </c>
      <c r="AJ129">
        <f t="shared" si="59"/>
        <v>1</v>
      </c>
      <c r="AK129">
        <f t="shared" si="60"/>
        <v>0</v>
      </c>
      <c r="AL129">
        <f t="shared" si="61"/>
        <v>1</v>
      </c>
      <c r="AM129">
        <f t="shared" si="62"/>
        <v>0</v>
      </c>
      <c r="AN129">
        <f t="shared" si="63"/>
        <v>0</v>
      </c>
      <c r="AO129" s="211">
        <f t="shared" si="64"/>
        <v>0</v>
      </c>
      <c r="AP129" s="211">
        <f t="shared" si="65"/>
        <v>1</v>
      </c>
      <c r="AQ129" s="215">
        <f t="shared" si="66"/>
        <v>0</v>
      </c>
      <c r="AR129" s="215">
        <f t="shared" si="67"/>
        <v>0</v>
      </c>
      <c r="AS129" s="215">
        <f t="shared" si="68"/>
        <v>1</v>
      </c>
      <c r="AT129" s="215">
        <f t="shared" si="69"/>
        <v>0</v>
      </c>
      <c r="AV129" s="12">
        <f>VLOOKUP(A129,'(B) MSOC Applied to 2009-10'!$A$7:$C$302,3,)</f>
        <v>2415.3500000000004</v>
      </c>
      <c r="AX129" s="205">
        <f t="shared" si="70"/>
        <v>0</v>
      </c>
      <c r="AZ129" s="205">
        <f t="shared" si="71"/>
        <v>2415.3500000000004</v>
      </c>
      <c r="BB129" s="205">
        <f t="shared" si="72"/>
        <v>2415.3500000000004</v>
      </c>
      <c r="BC129" s="205">
        <f t="shared" si="73"/>
        <v>0</v>
      </c>
      <c r="BD129" s="205">
        <f t="shared" si="74"/>
        <v>0</v>
      </c>
      <c r="BF129" s="205">
        <f t="shared" si="75"/>
        <v>0</v>
      </c>
      <c r="BG129" s="205">
        <f t="shared" si="76"/>
        <v>0</v>
      </c>
      <c r="BH129" s="209">
        <f t="shared" si="77"/>
        <v>2415.3500000000004</v>
      </c>
      <c r="BI129" s="205">
        <f t="shared" si="78"/>
        <v>0</v>
      </c>
    </row>
    <row r="130" spans="1:61">
      <c r="A130" t="s">
        <v>255</v>
      </c>
      <c r="B130" s="152" t="s">
        <v>256</v>
      </c>
      <c r="C130" s="153">
        <v>35149153</v>
      </c>
      <c r="D130" s="153">
        <f>VLOOKUP(A130,'(D) 2009-10 Projection'!$H$10:$M$305,3,)</f>
        <v>371299.32</v>
      </c>
      <c r="E130" s="153">
        <v>235881</v>
      </c>
      <c r="F130" s="153">
        <v>135000</v>
      </c>
      <c r="G130" s="153">
        <v>69810</v>
      </c>
      <c r="H130" s="153">
        <f t="shared" si="43"/>
        <v>576109.32000000007</v>
      </c>
      <c r="I130" s="175">
        <f>'(E) State &amp; Lid Adjustment'!$B$8</f>
        <v>2.06</v>
      </c>
      <c r="J130" s="175">
        <f t="shared" si="44"/>
        <v>3.8407753381710221</v>
      </c>
      <c r="K130" s="183">
        <f t="shared" si="45"/>
        <v>5.9007753381710222</v>
      </c>
      <c r="M130" s="158">
        <f>VLOOKUP(A130,'(D) 2009-10 Projection'!$H$10:$M$305,6,)</f>
        <v>362970.41982603737</v>
      </c>
      <c r="N130" s="187">
        <v>119606</v>
      </c>
      <c r="O130" s="187">
        <v>55256</v>
      </c>
      <c r="P130" s="187">
        <v>64350</v>
      </c>
      <c r="Q130" s="153">
        <f t="shared" si="41"/>
        <v>482576.41982603737</v>
      </c>
      <c r="R130" s="175">
        <f>'(E) State &amp; Lid Adjustment'!$B$18</f>
        <v>3.010635571061405</v>
      </c>
      <c r="S130" s="175">
        <f t="shared" si="46"/>
        <v>1.5720435710072445</v>
      </c>
      <c r="T130" s="183">
        <f t="shared" si="47"/>
        <v>4.582679142068649</v>
      </c>
      <c r="V130" s="158">
        <f t="shared" si="48"/>
        <v>-8328.9001739626401</v>
      </c>
      <c r="W130" s="153">
        <f t="shared" si="49"/>
        <v>-116275</v>
      </c>
      <c r="X130" s="153">
        <f t="shared" si="50"/>
        <v>-79744</v>
      </c>
      <c r="Y130" s="153">
        <f t="shared" si="51"/>
        <v>-5460</v>
      </c>
      <c r="Z130" s="153">
        <f t="shared" si="52"/>
        <v>-93532.900173962698</v>
      </c>
      <c r="AA130" s="153">
        <f t="shared" si="53"/>
        <v>93532.900173962698</v>
      </c>
      <c r="AB130" s="189">
        <f t="shared" si="54"/>
        <v>0.95063557106140495</v>
      </c>
      <c r="AC130" s="189">
        <f t="shared" si="55"/>
        <v>-2.2687317671637777</v>
      </c>
      <c r="AD130" s="183">
        <f t="shared" si="56"/>
        <v>-1.3180961961023732</v>
      </c>
      <c r="AF130" s="160">
        <f t="shared" si="57"/>
        <v>-0.1623526940580699</v>
      </c>
      <c r="AG130" s="206">
        <f t="shared" si="42"/>
        <v>0</v>
      </c>
      <c r="AH130" s="160">
        <f t="shared" si="58"/>
        <v>-0.22337678026408719</v>
      </c>
      <c r="AJ130">
        <f t="shared" si="59"/>
        <v>1</v>
      </c>
      <c r="AK130">
        <f t="shared" si="60"/>
        <v>0</v>
      </c>
      <c r="AL130">
        <f t="shared" si="61"/>
        <v>1</v>
      </c>
      <c r="AM130">
        <f t="shared" si="62"/>
        <v>0</v>
      </c>
      <c r="AN130">
        <f t="shared" si="63"/>
        <v>0</v>
      </c>
      <c r="AO130" s="211">
        <f t="shared" si="64"/>
        <v>0</v>
      </c>
      <c r="AP130" s="211">
        <f t="shared" si="65"/>
        <v>1</v>
      </c>
      <c r="AQ130" s="215">
        <f t="shared" si="66"/>
        <v>0</v>
      </c>
      <c r="AR130" s="215">
        <f t="shared" si="67"/>
        <v>0</v>
      </c>
      <c r="AS130" s="215">
        <f t="shared" si="68"/>
        <v>1</v>
      </c>
      <c r="AT130" s="215">
        <f t="shared" si="69"/>
        <v>0</v>
      </c>
      <c r="AV130" s="12">
        <f>VLOOKUP(A130,'(B) MSOC Applied to 2009-10'!$A$7:$C$302,3,)</f>
        <v>36.11</v>
      </c>
      <c r="AX130" s="205">
        <f t="shared" si="70"/>
        <v>0</v>
      </c>
      <c r="AZ130" s="205">
        <f t="shared" si="71"/>
        <v>36.11</v>
      </c>
      <c r="BB130" s="205">
        <f t="shared" si="72"/>
        <v>36.11</v>
      </c>
      <c r="BC130" s="205">
        <f t="shared" si="73"/>
        <v>0</v>
      </c>
      <c r="BD130" s="205">
        <f t="shared" si="74"/>
        <v>0</v>
      </c>
      <c r="BF130" s="205">
        <f t="shared" si="75"/>
        <v>0</v>
      </c>
      <c r="BG130" s="205">
        <f t="shared" si="76"/>
        <v>0</v>
      </c>
      <c r="BH130" s="209">
        <f t="shared" si="77"/>
        <v>36.11</v>
      </c>
      <c r="BI130" s="205">
        <f t="shared" si="78"/>
        <v>0</v>
      </c>
    </row>
    <row r="131" spans="1:61">
      <c r="A131" t="s">
        <v>257</v>
      </c>
      <c r="B131" s="152" t="s">
        <v>258</v>
      </c>
      <c r="C131" s="153">
        <v>523609346</v>
      </c>
      <c r="D131" s="153">
        <f>VLOOKUP(A131,'(D) 2009-10 Projection'!$H$10:$M$305,3,)</f>
        <v>3666954.2299999995</v>
      </c>
      <c r="E131" s="153">
        <v>1434196</v>
      </c>
      <c r="F131" s="153">
        <v>1255092</v>
      </c>
      <c r="G131" s="153">
        <v>53913</v>
      </c>
      <c r="H131" s="153">
        <f t="shared" si="43"/>
        <v>4975959.2299999995</v>
      </c>
      <c r="I131" s="175">
        <f>'(E) State &amp; Lid Adjustment'!$B$8</f>
        <v>2.06</v>
      </c>
      <c r="J131" s="175">
        <f t="shared" si="44"/>
        <v>2.3970007594173079</v>
      </c>
      <c r="K131" s="183">
        <f t="shared" si="45"/>
        <v>4.4570007594173084</v>
      </c>
      <c r="M131" s="158">
        <f>VLOOKUP(A131,'(D) 2009-10 Projection'!$H$10:$M$305,6,)</f>
        <v>3887987.6316970554</v>
      </c>
      <c r="N131" s="187">
        <v>750388</v>
      </c>
      <c r="O131" s="187">
        <v>717922</v>
      </c>
      <c r="P131" s="187">
        <v>32466</v>
      </c>
      <c r="Q131" s="153">
        <f t="shared" si="41"/>
        <v>4638375.631697055</v>
      </c>
      <c r="R131" s="175">
        <f>'(E) State &amp; Lid Adjustment'!$B$18</f>
        <v>3.010635571061405</v>
      </c>
      <c r="S131" s="175">
        <f t="shared" si="46"/>
        <v>1.3711023408661616</v>
      </c>
      <c r="T131" s="183">
        <f t="shared" si="47"/>
        <v>4.3817379119275666</v>
      </c>
      <c r="V131" s="158">
        <f t="shared" si="48"/>
        <v>221033.4016970559</v>
      </c>
      <c r="W131" s="153">
        <f t="shared" si="49"/>
        <v>-683808</v>
      </c>
      <c r="X131" s="153">
        <f t="shared" si="50"/>
        <v>-537170</v>
      </c>
      <c r="Y131" s="153">
        <f t="shared" si="51"/>
        <v>-21447</v>
      </c>
      <c r="Z131" s="153">
        <f t="shared" si="52"/>
        <v>-337583.59830294456</v>
      </c>
      <c r="AA131" s="153">
        <f t="shared" si="53"/>
        <v>337583.59830294456</v>
      </c>
      <c r="AB131" s="189">
        <f t="shared" si="54"/>
        <v>0.95063557106140495</v>
      </c>
      <c r="AC131" s="189">
        <f t="shared" si="55"/>
        <v>-1.0258984185511464</v>
      </c>
      <c r="AD131" s="183">
        <f t="shared" si="56"/>
        <v>-7.526284748974188E-2</v>
      </c>
      <c r="AF131" s="160">
        <f t="shared" si="57"/>
        <v>-6.7842918862288312E-2</v>
      </c>
      <c r="AG131" s="206">
        <f t="shared" si="42"/>
        <v>0</v>
      </c>
      <c r="AH131" s="160">
        <f t="shared" si="58"/>
        <v>-1.6886433624835519E-2</v>
      </c>
      <c r="AJ131">
        <f t="shared" si="59"/>
        <v>1</v>
      </c>
      <c r="AK131">
        <f t="shared" si="60"/>
        <v>0</v>
      </c>
      <c r="AL131">
        <f t="shared" si="61"/>
        <v>1</v>
      </c>
      <c r="AM131">
        <f t="shared" si="62"/>
        <v>0</v>
      </c>
      <c r="AN131">
        <f t="shared" si="63"/>
        <v>0</v>
      </c>
      <c r="AO131" s="211">
        <f t="shared" si="64"/>
        <v>0</v>
      </c>
      <c r="AP131" s="211">
        <f t="shared" si="65"/>
        <v>1</v>
      </c>
      <c r="AQ131" s="215">
        <f t="shared" si="66"/>
        <v>0</v>
      </c>
      <c r="AR131" s="215">
        <f t="shared" si="67"/>
        <v>0</v>
      </c>
      <c r="AS131" s="215">
        <f t="shared" si="68"/>
        <v>1</v>
      </c>
      <c r="AT131" s="215">
        <f t="shared" si="69"/>
        <v>0</v>
      </c>
      <c r="AV131" s="12">
        <f>VLOOKUP(A131,'(B) MSOC Applied to 2009-10'!$A$7:$C$302,3,)</f>
        <v>447.18</v>
      </c>
      <c r="AX131" s="205">
        <f t="shared" si="70"/>
        <v>0</v>
      </c>
      <c r="AZ131" s="205">
        <f t="shared" si="71"/>
        <v>447.18</v>
      </c>
      <c r="BB131" s="205">
        <f t="shared" si="72"/>
        <v>447.18</v>
      </c>
      <c r="BC131" s="205">
        <f t="shared" si="73"/>
        <v>0</v>
      </c>
      <c r="BD131" s="205">
        <f t="shared" si="74"/>
        <v>0</v>
      </c>
      <c r="BF131" s="205">
        <f t="shared" si="75"/>
        <v>0</v>
      </c>
      <c r="BG131" s="205">
        <f t="shared" si="76"/>
        <v>0</v>
      </c>
      <c r="BH131" s="209">
        <f t="shared" si="77"/>
        <v>447.18</v>
      </c>
      <c r="BI131" s="205">
        <f t="shared" si="78"/>
        <v>0</v>
      </c>
    </row>
    <row r="132" spans="1:61">
      <c r="A132" t="s">
        <v>259</v>
      </c>
      <c r="B132" s="152" t="s">
        <v>260</v>
      </c>
      <c r="C132" s="153">
        <v>212492372</v>
      </c>
      <c r="D132" s="153">
        <f>VLOOKUP(A132,'(D) 2009-10 Projection'!$H$10:$M$305,3,)</f>
        <v>2128328.09</v>
      </c>
      <c r="E132" s="153">
        <v>884545</v>
      </c>
      <c r="F132" s="153">
        <v>597879</v>
      </c>
      <c r="G132" s="153">
        <v>154893</v>
      </c>
      <c r="H132" s="153">
        <f t="shared" si="43"/>
        <v>2881100.09</v>
      </c>
      <c r="I132" s="175">
        <f>'(E) State &amp; Lid Adjustment'!$B$8</f>
        <v>2.06</v>
      </c>
      <c r="J132" s="175">
        <f t="shared" si="44"/>
        <v>2.8136492353711406</v>
      </c>
      <c r="K132" s="183">
        <f t="shared" si="45"/>
        <v>4.8736492353711407</v>
      </c>
      <c r="M132" s="158">
        <f>VLOOKUP(A132,'(D) 2009-10 Projection'!$H$10:$M$305,6,)</f>
        <v>2198244.8042374006</v>
      </c>
      <c r="N132" s="187">
        <v>471848</v>
      </c>
      <c r="O132" s="187">
        <v>328612</v>
      </c>
      <c r="P132" s="187">
        <v>143236</v>
      </c>
      <c r="Q132" s="153">
        <f t="shared" si="41"/>
        <v>2670092.8042374006</v>
      </c>
      <c r="R132" s="175">
        <f>'(E) State &amp; Lid Adjustment'!$B$18</f>
        <v>3.010635571061405</v>
      </c>
      <c r="S132" s="175">
        <f t="shared" si="46"/>
        <v>1.5464649243973803</v>
      </c>
      <c r="T132" s="183">
        <f t="shared" si="47"/>
        <v>4.5571004954587853</v>
      </c>
      <c r="V132" s="158">
        <f t="shared" si="48"/>
        <v>69916.714237400796</v>
      </c>
      <c r="W132" s="153">
        <f t="shared" si="49"/>
        <v>-412697</v>
      </c>
      <c r="X132" s="153">
        <f t="shared" si="50"/>
        <v>-269267</v>
      </c>
      <c r="Y132" s="153">
        <f t="shared" si="51"/>
        <v>-11657</v>
      </c>
      <c r="Z132" s="153">
        <f t="shared" si="52"/>
        <v>-211007.2857625992</v>
      </c>
      <c r="AA132" s="153">
        <f t="shared" si="53"/>
        <v>211007.2857625992</v>
      </c>
      <c r="AB132" s="189">
        <f t="shared" si="54"/>
        <v>0.95063557106140495</v>
      </c>
      <c r="AC132" s="189">
        <f t="shared" si="55"/>
        <v>-1.2671843109737604</v>
      </c>
      <c r="AD132" s="183">
        <f t="shared" si="56"/>
        <v>-0.31654873991235544</v>
      </c>
      <c r="AF132" s="160">
        <f t="shared" si="57"/>
        <v>-7.3238443362305825E-2</v>
      </c>
      <c r="AG132" s="206">
        <f t="shared" si="42"/>
        <v>0</v>
      </c>
      <c r="AH132" s="160">
        <f t="shared" si="58"/>
        <v>-6.4951071491760617E-2</v>
      </c>
      <c r="AJ132">
        <f t="shared" si="59"/>
        <v>1</v>
      </c>
      <c r="AK132">
        <f t="shared" si="60"/>
        <v>0</v>
      </c>
      <c r="AL132">
        <f t="shared" si="61"/>
        <v>1</v>
      </c>
      <c r="AM132">
        <f t="shared" si="62"/>
        <v>0</v>
      </c>
      <c r="AN132">
        <f t="shared" si="63"/>
        <v>0</v>
      </c>
      <c r="AO132" s="211">
        <f t="shared" si="64"/>
        <v>0</v>
      </c>
      <c r="AP132" s="211">
        <f t="shared" si="65"/>
        <v>1</v>
      </c>
      <c r="AQ132" s="215">
        <f t="shared" si="66"/>
        <v>0</v>
      </c>
      <c r="AR132" s="215">
        <f t="shared" si="67"/>
        <v>0</v>
      </c>
      <c r="AS132" s="215">
        <f t="shared" si="68"/>
        <v>1</v>
      </c>
      <c r="AT132" s="215">
        <f t="shared" si="69"/>
        <v>0</v>
      </c>
      <c r="AV132" s="12">
        <f>VLOOKUP(A132,'(B) MSOC Applied to 2009-10'!$A$7:$C$302,3,)</f>
        <v>202.98</v>
      </c>
      <c r="AX132" s="205">
        <f t="shared" si="70"/>
        <v>0</v>
      </c>
      <c r="AZ132" s="205">
        <f t="shared" si="71"/>
        <v>202.98</v>
      </c>
      <c r="BB132" s="205">
        <f t="shared" si="72"/>
        <v>202.98</v>
      </c>
      <c r="BC132" s="205">
        <f t="shared" si="73"/>
        <v>0</v>
      </c>
      <c r="BD132" s="205">
        <f t="shared" si="74"/>
        <v>0</v>
      </c>
      <c r="BF132" s="205">
        <f t="shared" si="75"/>
        <v>0</v>
      </c>
      <c r="BG132" s="205">
        <f t="shared" si="76"/>
        <v>0</v>
      </c>
      <c r="BH132" s="209">
        <f t="shared" si="77"/>
        <v>202.98</v>
      </c>
      <c r="BI132" s="205">
        <f t="shared" si="78"/>
        <v>0</v>
      </c>
    </row>
    <row r="133" spans="1:61">
      <c r="A133" t="s">
        <v>261</v>
      </c>
      <c r="B133" s="152" t="s">
        <v>262</v>
      </c>
      <c r="C133" s="153">
        <v>5056913047</v>
      </c>
      <c r="D133" s="153">
        <f>VLOOKUP(A133,'(D) 2009-10 Projection'!$H$10:$M$305,3,)</f>
        <v>41557728.549999997</v>
      </c>
      <c r="E133" s="153">
        <v>17383464</v>
      </c>
      <c r="F133" s="153">
        <v>14154000</v>
      </c>
      <c r="G133" s="153">
        <v>2285435</v>
      </c>
      <c r="H133" s="153">
        <f t="shared" si="43"/>
        <v>57997163.549999997</v>
      </c>
      <c r="I133" s="175">
        <f>'(E) State &amp; Lid Adjustment'!$B$8</f>
        <v>2.06</v>
      </c>
      <c r="J133" s="175">
        <f t="shared" si="44"/>
        <v>2.7989407507010275</v>
      </c>
      <c r="K133" s="183">
        <f t="shared" si="45"/>
        <v>4.8589407507010272</v>
      </c>
      <c r="M133" s="158">
        <f>VLOOKUP(A133,'(D) 2009-10 Projection'!$H$10:$M$305,6,)</f>
        <v>46022296.113868229</v>
      </c>
      <c r="N133" s="187">
        <v>9363413</v>
      </c>
      <c r="O133" s="187">
        <v>6931555</v>
      </c>
      <c r="P133" s="187">
        <v>2431858</v>
      </c>
      <c r="Q133" s="153">
        <f t="shared" si="41"/>
        <v>55385709.113868229</v>
      </c>
      <c r="R133" s="175">
        <f>'(E) State &amp; Lid Adjustment'!$B$18</f>
        <v>3.010635571061405</v>
      </c>
      <c r="S133" s="175">
        <f t="shared" si="46"/>
        <v>1.3707087576109553</v>
      </c>
      <c r="T133" s="183">
        <f t="shared" si="47"/>
        <v>4.3813443286723608</v>
      </c>
      <c r="V133" s="158">
        <f t="shared" si="48"/>
        <v>4464567.5638682321</v>
      </c>
      <c r="W133" s="153">
        <f t="shared" si="49"/>
        <v>-8020051</v>
      </c>
      <c r="X133" s="153">
        <f t="shared" si="50"/>
        <v>-7222445</v>
      </c>
      <c r="Y133" s="153">
        <f t="shared" si="51"/>
        <v>146423</v>
      </c>
      <c r="Z133" s="153">
        <f t="shared" si="52"/>
        <v>-2611454.4361317679</v>
      </c>
      <c r="AA133" s="153">
        <f t="shared" si="53"/>
        <v>2611454.4361317679</v>
      </c>
      <c r="AB133" s="189">
        <f t="shared" si="54"/>
        <v>0.95063557106140495</v>
      </c>
      <c r="AC133" s="189">
        <f t="shared" si="55"/>
        <v>-1.4282319930900722</v>
      </c>
      <c r="AD133" s="183">
        <f t="shared" si="56"/>
        <v>-0.47759642202866637</v>
      </c>
      <c r="AF133" s="160">
        <f t="shared" si="57"/>
        <v>-4.502727851303287E-2</v>
      </c>
      <c r="AG133" s="206">
        <f t="shared" si="42"/>
        <v>0</v>
      </c>
      <c r="AH133" s="160">
        <f t="shared" si="58"/>
        <v>-9.8292291783916241E-2</v>
      </c>
      <c r="AJ133">
        <f t="shared" si="59"/>
        <v>1</v>
      </c>
      <c r="AK133">
        <f t="shared" si="60"/>
        <v>0</v>
      </c>
      <c r="AL133">
        <f t="shared" si="61"/>
        <v>1</v>
      </c>
      <c r="AM133">
        <f t="shared" si="62"/>
        <v>0</v>
      </c>
      <c r="AN133">
        <f t="shared" si="63"/>
        <v>0</v>
      </c>
      <c r="AO133" s="211">
        <f t="shared" si="64"/>
        <v>0</v>
      </c>
      <c r="AP133" s="211">
        <f t="shared" si="65"/>
        <v>1</v>
      </c>
      <c r="AQ133" s="215">
        <f t="shared" si="66"/>
        <v>0</v>
      </c>
      <c r="AR133" s="215">
        <f t="shared" si="67"/>
        <v>0</v>
      </c>
      <c r="AS133" s="215">
        <f t="shared" si="68"/>
        <v>1</v>
      </c>
      <c r="AT133" s="215">
        <f t="shared" si="69"/>
        <v>0</v>
      </c>
      <c r="AV133" s="12">
        <f>VLOOKUP(A133,'(B) MSOC Applied to 2009-10'!$A$7:$C$302,3,)</f>
        <v>6618.35</v>
      </c>
      <c r="AX133" s="205">
        <f t="shared" si="70"/>
        <v>0</v>
      </c>
      <c r="AZ133" s="205">
        <f t="shared" si="71"/>
        <v>6618.35</v>
      </c>
      <c r="BB133" s="205">
        <f t="shared" si="72"/>
        <v>6618.35</v>
      </c>
      <c r="BC133" s="205">
        <f t="shared" si="73"/>
        <v>0</v>
      </c>
      <c r="BD133" s="205">
        <f t="shared" si="74"/>
        <v>0</v>
      </c>
      <c r="BF133" s="205">
        <f t="shared" si="75"/>
        <v>0</v>
      </c>
      <c r="BG133" s="205">
        <f t="shared" si="76"/>
        <v>0</v>
      </c>
      <c r="BH133" s="209">
        <f t="shared" si="77"/>
        <v>6618.35</v>
      </c>
      <c r="BI133" s="205">
        <f t="shared" si="78"/>
        <v>0</v>
      </c>
    </row>
    <row r="134" spans="1:61">
      <c r="A134" t="s">
        <v>263</v>
      </c>
      <c r="B134" s="152" t="s">
        <v>264</v>
      </c>
      <c r="C134" s="153">
        <v>399498058</v>
      </c>
      <c r="D134" s="153">
        <f>VLOOKUP(A134,'(D) 2009-10 Projection'!$H$10:$M$305,3,)</f>
        <v>1800101.1200000003</v>
      </c>
      <c r="E134" s="153">
        <v>1148906</v>
      </c>
      <c r="F134" s="153">
        <v>226000</v>
      </c>
      <c r="G134" s="153">
        <v>5530</v>
      </c>
      <c r="H134" s="153">
        <f t="shared" si="43"/>
        <v>2031631.1200000003</v>
      </c>
      <c r="I134" s="175">
        <f>'(E) State &amp; Lid Adjustment'!$B$8</f>
        <v>2.06</v>
      </c>
      <c r="J134" s="175">
        <f t="shared" si="44"/>
        <v>0.5657098838763317</v>
      </c>
      <c r="K134" s="183">
        <f t="shared" si="45"/>
        <v>2.6257098838763318</v>
      </c>
      <c r="M134" s="158">
        <f>VLOOKUP(A134,'(D) 2009-10 Projection'!$H$10:$M$305,6,)</f>
        <v>2031326.8130039254</v>
      </c>
      <c r="N134" s="187">
        <v>685256</v>
      </c>
      <c r="O134" s="187">
        <v>226000</v>
      </c>
      <c r="P134" s="187">
        <v>6759</v>
      </c>
      <c r="Q134" s="153">
        <f t="shared" si="41"/>
        <v>2264085.8130039256</v>
      </c>
      <c r="R134" s="175">
        <f>'(E) State &amp; Lid Adjustment'!$B$18</f>
        <v>3.010635571061405</v>
      </c>
      <c r="S134" s="175">
        <f t="shared" si="46"/>
        <v>0.5657098838763317</v>
      </c>
      <c r="T134" s="183">
        <f t="shared" si="47"/>
        <v>3.5763454549377367</v>
      </c>
      <c r="V134" s="158">
        <f t="shared" si="48"/>
        <v>231225.69300392503</v>
      </c>
      <c r="W134" s="153">
        <f t="shared" si="49"/>
        <v>-463650</v>
      </c>
      <c r="X134" s="153">
        <f t="shared" si="50"/>
        <v>0</v>
      </c>
      <c r="Y134" s="153">
        <f t="shared" si="51"/>
        <v>1229</v>
      </c>
      <c r="Z134" s="153">
        <f t="shared" si="52"/>
        <v>232454.69300392526</v>
      </c>
      <c r="AA134" s="153">
        <f t="shared" si="53"/>
        <v>0</v>
      </c>
      <c r="AB134" s="189">
        <f t="shared" si="54"/>
        <v>0.95063557106140495</v>
      </c>
      <c r="AC134" s="189">
        <f t="shared" si="55"/>
        <v>0</v>
      </c>
      <c r="AD134" s="183">
        <f t="shared" si="56"/>
        <v>0.95063557106140495</v>
      </c>
      <c r="AF134" s="160">
        <f t="shared" si="57"/>
        <v>0.11441776546715096</v>
      </c>
      <c r="AG134" s="206">
        <f t="shared" si="42"/>
        <v>0.11441776546715096</v>
      </c>
      <c r="AH134" s="160">
        <f t="shared" si="58"/>
        <v>0.36204897460262558</v>
      </c>
      <c r="AJ134">
        <f t="shared" si="59"/>
        <v>0</v>
      </c>
      <c r="AK134">
        <f t="shared" si="60"/>
        <v>1</v>
      </c>
      <c r="AL134">
        <f t="shared" si="61"/>
        <v>0</v>
      </c>
      <c r="AM134">
        <f t="shared" si="62"/>
        <v>1</v>
      </c>
      <c r="AN134">
        <f t="shared" si="63"/>
        <v>1</v>
      </c>
      <c r="AO134" s="211">
        <f t="shared" si="64"/>
        <v>1</v>
      </c>
      <c r="AP134" s="211">
        <f t="shared" si="65"/>
        <v>0</v>
      </c>
      <c r="AQ134" s="215">
        <f t="shared" si="66"/>
        <v>0</v>
      </c>
      <c r="AR134" s="215">
        <f t="shared" si="67"/>
        <v>1</v>
      </c>
      <c r="AS134" s="215">
        <f t="shared" si="68"/>
        <v>0</v>
      </c>
      <c r="AT134" s="215">
        <f t="shared" si="69"/>
        <v>0</v>
      </c>
      <c r="AV134" s="12">
        <f>VLOOKUP(A134,'(B) MSOC Applied to 2009-10'!$A$7:$C$302,3,)</f>
        <v>393.14</v>
      </c>
      <c r="AX134" s="205">
        <f t="shared" si="70"/>
        <v>393.14</v>
      </c>
      <c r="AZ134" s="205">
        <f t="shared" si="71"/>
        <v>0</v>
      </c>
      <c r="BB134" s="205">
        <f t="shared" si="72"/>
        <v>0</v>
      </c>
      <c r="BC134" s="205">
        <f t="shared" si="73"/>
        <v>393.14</v>
      </c>
      <c r="BD134" s="205">
        <f t="shared" si="74"/>
        <v>393.14</v>
      </c>
      <c r="BF134" s="205">
        <f t="shared" si="75"/>
        <v>0</v>
      </c>
      <c r="BG134" s="205">
        <f t="shared" si="76"/>
        <v>393.14</v>
      </c>
      <c r="BH134" s="209">
        <f t="shared" si="77"/>
        <v>0</v>
      </c>
      <c r="BI134" s="205">
        <f t="shared" si="78"/>
        <v>0</v>
      </c>
    </row>
    <row r="135" spans="1:61">
      <c r="A135" t="s">
        <v>265</v>
      </c>
      <c r="B135" s="152" t="s">
        <v>266</v>
      </c>
      <c r="C135" s="153">
        <v>1470513190</v>
      </c>
      <c r="D135" s="153">
        <f>VLOOKUP(A135,'(D) 2009-10 Projection'!$H$10:$M$305,3,)</f>
        <v>2299941.94</v>
      </c>
      <c r="E135" s="153">
        <v>814547</v>
      </c>
      <c r="F135" s="153">
        <v>814547</v>
      </c>
      <c r="G135" s="153">
        <v>0</v>
      </c>
      <c r="H135" s="153">
        <f t="shared" si="43"/>
        <v>3114488.94</v>
      </c>
      <c r="I135" s="175">
        <f>'(E) State &amp; Lid Adjustment'!$B$8</f>
        <v>2.06</v>
      </c>
      <c r="J135" s="175">
        <f t="shared" si="44"/>
        <v>0.55392022699231969</v>
      </c>
      <c r="K135" s="183">
        <f t="shared" si="45"/>
        <v>2.6139202269923199</v>
      </c>
      <c r="M135" s="158">
        <f>VLOOKUP(A135,'(D) 2009-10 Projection'!$H$10:$M$305,6,)</f>
        <v>2424886.9392267736</v>
      </c>
      <c r="N135" s="187">
        <v>426038</v>
      </c>
      <c r="O135" s="187">
        <v>426038</v>
      </c>
      <c r="P135" s="187">
        <v>0</v>
      </c>
      <c r="Q135" s="153">
        <f t="shared" si="41"/>
        <v>2850924.9392267736</v>
      </c>
      <c r="R135" s="175">
        <f>'(E) State &amp; Lid Adjustment'!$B$18</f>
        <v>3.010635571061405</v>
      </c>
      <c r="S135" s="175">
        <f t="shared" si="46"/>
        <v>0.28972062467525367</v>
      </c>
      <c r="T135" s="183">
        <f t="shared" si="47"/>
        <v>3.3003561957366587</v>
      </c>
      <c r="V135" s="158">
        <f t="shared" si="48"/>
        <v>124944.99922677362</v>
      </c>
      <c r="W135" s="153">
        <f t="shared" si="49"/>
        <v>-388509</v>
      </c>
      <c r="X135" s="153">
        <f t="shared" si="50"/>
        <v>-388509</v>
      </c>
      <c r="Y135" s="153">
        <f t="shared" si="51"/>
        <v>0</v>
      </c>
      <c r="Z135" s="153">
        <f t="shared" si="52"/>
        <v>-263564.00077322638</v>
      </c>
      <c r="AA135" s="153">
        <f t="shared" si="53"/>
        <v>263564.00077322638</v>
      </c>
      <c r="AB135" s="189">
        <f t="shared" si="54"/>
        <v>0.95063557106140495</v>
      </c>
      <c r="AC135" s="189">
        <f t="shared" si="55"/>
        <v>-0.26419960231706602</v>
      </c>
      <c r="AD135" s="183">
        <f t="shared" si="56"/>
        <v>0.68643596874433888</v>
      </c>
      <c r="AF135" s="160">
        <f t="shared" si="57"/>
        <v>-8.4625120156383141E-2</v>
      </c>
      <c r="AG135" s="206">
        <f t="shared" si="42"/>
        <v>0</v>
      </c>
      <c r="AH135" s="160">
        <f t="shared" si="58"/>
        <v>0.26260784918221447</v>
      </c>
      <c r="AJ135">
        <f t="shared" si="59"/>
        <v>1</v>
      </c>
      <c r="AK135">
        <f t="shared" si="60"/>
        <v>0</v>
      </c>
      <c r="AL135">
        <f t="shared" si="61"/>
        <v>0</v>
      </c>
      <c r="AM135">
        <f t="shared" si="62"/>
        <v>1</v>
      </c>
      <c r="AN135">
        <f t="shared" si="63"/>
        <v>1</v>
      </c>
      <c r="AO135" s="211">
        <f t="shared" si="64"/>
        <v>0</v>
      </c>
      <c r="AP135" s="211">
        <f t="shared" si="65"/>
        <v>1</v>
      </c>
      <c r="AQ135" s="215">
        <f t="shared" si="66"/>
        <v>0</v>
      </c>
      <c r="AR135" s="215">
        <f t="shared" si="67"/>
        <v>0</v>
      </c>
      <c r="AS135" s="215">
        <f t="shared" si="68"/>
        <v>0</v>
      </c>
      <c r="AT135" s="215">
        <f t="shared" si="69"/>
        <v>1</v>
      </c>
      <c r="AV135" s="12">
        <f>VLOOKUP(A135,'(B) MSOC Applied to 2009-10'!$A$7:$C$302,3,)</f>
        <v>213</v>
      </c>
      <c r="AX135" s="205">
        <f t="shared" si="70"/>
        <v>0</v>
      </c>
      <c r="AZ135" s="205">
        <f t="shared" si="71"/>
        <v>213</v>
      </c>
      <c r="BB135" s="205">
        <f t="shared" si="72"/>
        <v>0</v>
      </c>
      <c r="BC135" s="205">
        <f t="shared" si="73"/>
        <v>213</v>
      </c>
      <c r="BD135" s="205">
        <f t="shared" si="74"/>
        <v>213</v>
      </c>
      <c r="BF135" s="205">
        <f t="shared" si="75"/>
        <v>0</v>
      </c>
      <c r="BG135" s="205">
        <f t="shared" si="76"/>
        <v>0</v>
      </c>
      <c r="BH135" s="209">
        <f t="shared" si="77"/>
        <v>0</v>
      </c>
      <c r="BI135" s="205">
        <f t="shared" si="78"/>
        <v>213</v>
      </c>
    </row>
    <row r="136" spans="1:61">
      <c r="A136" t="s">
        <v>267</v>
      </c>
      <c r="B136" s="152" t="s">
        <v>268</v>
      </c>
      <c r="C136" s="153">
        <v>360458699</v>
      </c>
      <c r="D136" s="153">
        <f>VLOOKUP(A136,'(D) 2009-10 Projection'!$H$10:$M$305,3,)</f>
        <v>2558174.42</v>
      </c>
      <c r="E136" s="153">
        <v>1066349</v>
      </c>
      <c r="F136" s="153">
        <v>377000</v>
      </c>
      <c r="G136" s="153">
        <v>63081</v>
      </c>
      <c r="H136" s="153">
        <f t="shared" si="43"/>
        <v>2998255.42</v>
      </c>
      <c r="I136" s="175">
        <f>'(E) State &amp; Lid Adjustment'!$B$8</f>
        <v>2.06</v>
      </c>
      <c r="J136" s="175">
        <f t="shared" si="44"/>
        <v>1.0458895874780929</v>
      </c>
      <c r="K136" s="183">
        <f t="shared" si="45"/>
        <v>3.1058895874780932</v>
      </c>
      <c r="M136" s="158">
        <f>VLOOKUP(A136,'(D) 2009-10 Projection'!$H$10:$M$305,6,)</f>
        <v>2732708.0140710343</v>
      </c>
      <c r="N136" s="187">
        <v>559387</v>
      </c>
      <c r="O136" s="187">
        <v>377000</v>
      </c>
      <c r="P136" s="187">
        <v>49772</v>
      </c>
      <c r="Q136" s="153">
        <f t="shared" si="41"/>
        <v>3159480.0140710343</v>
      </c>
      <c r="R136" s="175">
        <f>'(E) State &amp; Lid Adjustment'!$B$18</f>
        <v>3.010635571061405</v>
      </c>
      <c r="S136" s="175">
        <f t="shared" si="46"/>
        <v>1.0458895874780929</v>
      </c>
      <c r="T136" s="183">
        <f t="shared" si="47"/>
        <v>4.0565251585394977</v>
      </c>
      <c r="V136" s="158">
        <f t="shared" si="48"/>
        <v>174533.59407103434</v>
      </c>
      <c r="W136" s="153">
        <f t="shared" si="49"/>
        <v>-506962</v>
      </c>
      <c r="X136" s="153">
        <f t="shared" si="50"/>
        <v>0</v>
      </c>
      <c r="Y136" s="153">
        <f t="shared" si="51"/>
        <v>-13309</v>
      </c>
      <c r="Z136" s="153">
        <f t="shared" si="52"/>
        <v>161224.59407103434</v>
      </c>
      <c r="AA136" s="153">
        <f t="shared" si="53"/>
        <v>0</v>
      </c>
      <c r="AB136" s="189">
        <f t="shared" si="54"/>
        <v>0.95063557106140495</v>
      </c>
      <c r="AC136" s="189">
        <f t="shared" si="55"/>
        <v>0</v>
      </c>
      <c r="AD136" s="183">
        <f t="shared" si="56"/>
        <v>0.95063557106140451</v>
      </c>
      <c r="AF136" s="160">
        <f t="shared" si="57"/>
        <v>5.3772801675126915E-2</v>
      </c>
      <c r="AG136" s="206">
        <f t="shared" si="42"/>
        <v>5.3772801675126915E-2</v>
      </c>
      <c r="AH136" s="160">
        <f t="shared" si="58"/>
        <v>0.30607513380193835</v>
      </c>
      <c r="AJ136">
        <f t="shared" si="59"/>
        <v>0</v>
      </c>
      <c r="AK136">
        <f t="shared" si="60"/>
        <v>1</v>
      </c>
      <c r="AL136">
        <f t="shared" si="61"/>
        <v>0</v>
      </c>
      <c r="AM136">
        <f t="shared" si="62"/>
        <v>1</v>
      </c>
      <c r="AN136">
        <f t="shared" si="63"/>
        <v>1</v>
      </c>
      <c r="AO136" s="211">
        <f t="shared" si="64"/>
        <v>1</v>
      </c>
      <c r="AP136" s="211">
        <f t="shared" si="65"/>
        <v>0</v>
      </c>
      <c r="AQ136" s="215">
        <f t="shared" si="66"/>
        <v>0</v>
      </c>
      <c r="AR136" s="215">
        <f t="shared" si="67"/>
        <v>1</v>
      </c>
      <c r="AS136" s="215">
        <f t="shared" si="68"/>
        <v>0</v>
      </c>
      <c r="AT136" s="215">
        <f t="shared" si="69"/>
        <v>0</v>
      </c>
      <c r="AV136" s="12">
        <f>VLOOKUP(A136,'(B) MSOC Applied to 2009-10'!$A$7:$C$302,3,)</f>
        <v>297.04000000000002</v>
      </c>
      <c r="AX136" s="205">
        <f t="shared" si="70"/>
        <v>297.04000000000002</v>
      </c>
      <c r="AZ136" s="205">
        <f t="shared" si="71"/>
        <v>0</v>
      </c>
      <c r="BB136" s="205">
        <f t="shared" si="72"/>
        <v>0</v>
      </c>
      <c r="BC136" s="205">
        <f t="shared" si="73"/>
        <v>297.04000000000002</v>
      </c>
      <c r="BD136" s="205">
        <f t="shared" si="74"/>
        <v>297.04000000000002</v>
      </c>
      <c r="BF136" s="205">
        <f t="shared" si="75"/>
        <v>0</v>
      </c>
      <c r="BG136" s="205">
        <f t="shared" si="76"/>
        <v>297.04000000000002</v>
      </c>
      <c r="BH136" s="209">
        <f t="shared" si="77"/>
        <v>0</v>
      </c>
      <c r="BI136" s="205">
        <f t="shared" si="78"/>
        <v>0</v>
      </c>
    </row>
    <row r="137" spans="1:61">
      <c r="A137" t="s">
        <v>269</v>
      </c>
      <c r="B137" s="152" t="s">
        <v>270</v>
      </c>
      <c r="C137" s="153">
        <v>2246561835</v>
      </c>
      <c r="D137" s="153">
        <f>VLOOKUP(A137,'(D) 2009-10 Projection'!$H$10:$M$305,3,)</f>
        <v>16719870.730000002</v>
      </c>
      <c r="E137" s="153">
        <v>6579551</v>
      </c>
      <c r="F137" s="153">
        <v>4500000</v>
      </c>
      <c r="G137" s="153">
        <v>442681</v>
      </c>
      <c r="H137" s="153">
        <f t="shared" si="43"/>
        <v>21662551.730000004</v>
      </c>
      <c r="I137" s="175">
        <f>'(E) State &amp; Lid Adjustment'!$B$8</f>
        <v>2.06</v>
      </c>
      <c r="J137" s="175">
        <f t="shared" si="44"/>
        <v>2.0030608238299394</v>
      </c>
      <c r="K137" s="183">
        <f t="shared" si="45"/>
        <v>4.0630608238299395</v>
      </c>
      <c r="M137" s="158">
        <f>VLOOKUP(A137,'(D) 2009-10 Projection'!$H$10:$M$305,6,)</f>
        <v>18567358.594582435</v>
      </c>
      <c r="N137" s="187">
        <v>3567346</v>
      </c>
      <c r="O137" s="187">
        <v>3079869</v>
      </c>
      <c r="P137" s="187">
        <v>487477</v>
      </c>
      <c r="Q137" s="153">
        <f t="shared" si="41"/>
        <v>22134704.594582435</v>
      </c>
      <c r="R137" s="175">
        <f>'(E) State &amp; Lid Adjustment'!$B$18</f>
        <v>3.010635571061405</v>
      </c>
      <c r="S137" s="175">
        <f t="shared" si="46"/>
        <v>1.3709255414285091</v>
      </c>
      <c r="T137" s="183">
        <f t="shared" si="47"/>
        <v>4.3815611124899139</v>
      </c>
      <c r="V137" s="158">
        <f t="shared" si="48"/>
        <v>1847487.8645824324</v>
      </c>
      <c r="W137" s="153">
        <f t="shared" si="49"/>
        <v>-3012205</v>
      </c>
      <c r="X137" s="153">
        <f t="shared" si="50"/>
        <v>-1420131</v>
      </c>
      <c r="Y137" s="153">
        <f t="shared" si="51"/>
        <v>44796</v>
      </c>
      <c r="Z137" s="153">
        <f t="shared" si="52"/>
        <v>472152.86458243057</v>
      </c>
      <c r="AA137" s="153">
        <f t="shared" si="53"/>
        <v>0</v>
      </c>
      <c r="AB137" s="189">
        <f t="shared" si="54"/>
        <v>0.95063557106140495</v>
      </c>
      <c r="AC137" s="189">
        <f t="shared" si="55"/>
        <v>-0.63213528240143035</v>
      </c>
      <c r="AD137" s="183">
        <f t="shared" si="56"/>
        <v>0.31850028865997437</v>
      </c>
      <c r="AF137" s="160">
        <f t="shared" si="57"/>
        <v>2.1795810136649607E-2</v>
      </c>
      <c r="AG137" s="206">
        <f t="shared" si="42"/>
        <v>2.1795810136649607E-2</v>
      </c>
      <c r="AH137" s="160">
        <f t="shared" si="58"/>
        <v>7.8389249501745903E-2</v>
      </c>
      <c r="AJ137">
        <f t="shared" si="59"/>
        <v>0</v>
      </c>
      <c r="AK137">
        <f t="shared" si="60"/>
        <v>0</v>
      </c>
      <c r="AL137">
        <f t="shared" si="61"/>
        <v>0</v>
      </c>
      <c r="AM137">
        <f t="shared" si="62"/>
        <v>1</v>
      </c>
      <c r="AN137">
        <f t="shared" si="63"/>
        <v>1</v>
      </c>
      <c r="AO137" s="211">
        <f t="shared" si="64"/>
        <v>1</v>
      </c>
      <c r="AP137" s="211">
        <f t="shared" si="65"/>
        <v>0</v>
      </c>
      <c r="AQ137" s="215">
        <f t="shared" si="66"/>
        <v>0</v>
      </c>
      <c r="AR137" s="215">
        <f t="shared" si="67"/>
        <v>1</v>
      </c>
      <c r="AS137" s="215">
        <f t="shared" si="68"/>
        <v>0</v>
      </c>
      <c r="AT137" s="215">
        <f t="shared" si="69"/>
        <v>0</v>
      </c>
      <c r="AV137" s="12">
        <f>VLOOKUP(A137,'(B) MSOC Applied to 2009-10'!$A$7:$C$302,3,)</f>
        <v>2702.25</v>
      </c>
      <c r="AX137" s="205">
        <f t="shared" si="70"/>
        <v>2702.25</v>
      </c>
      <c r="AZ137" s="205">
        <f t="shared" si="71"/>
        <v>0</v>
      </c>
      <c r="BB137" s="205">
        <f t="shared" si="72"/>
        <v>0</v>
      </c>
      <c r="BC137" s="205">
        <f t="shared" si="73"/>
        <v>2702.25</v>
      </c>
      <c r="BD137" s="205">
        <f t="shared" si="74"/>
        <v>2702.25</v>
      </c>
      <c r="BF137" s="205">
        <f t="shared" si="75"/>
        <v>0</v>
      </c>
      <c r="BG137" s="205">
        <f t="shared" si="76"/>
        <v>2702.25</v>
      </c>
      <c r="BH137" s="209">
        <f t="shared" si="77"/>
        <v>0</v>
      </c>
      <c r="BI137" s="205">
        <f t="shared" si="78"/>
        <v>0</v>
      </c>
    </row>
    <row r="138" spans="1:61">
      <c r="A138" t="s">
        <v>271</v>
      </c>
      <c r="B138" s="152" t="s">
        <v>272</v>
      </c>
      <c r="C138" s="153">
        <v>170519704</v>
      </c>
      <c r="D138" s="153">
        <f>VLOOKUP(A138,'(D) 2009-10 Projection'!$H$10:$M$305,3,)</f>
        <v>5611176.0499999989</v>
      </c>
      <c r="E138" s="153">
        <v>2728217</v>
      </c>
      <c r="F138" s="153">
        <v>195000</v>
      </c>
      <c r="G138" s="153">
        <v>1036255</v>
      </c>
      <c r="H138" s="153">
        <f t="shared" si="43"/>
        <v>6842431.0499999989</v>
      </c>
      <c r="I138" s="175">
        <f>'(E) State &amp; Lid Adjustment'!$B$8</f>
        <v>2.06</v>
      </c>
      <c r="J138" s="175">
        <f t="shared" si="44"/>
        <v>1.1435628576976651</v>
      </c>
      <c r="K138" s="183">
        <f t="shared" si="45"/>
        <v>3.2035628576976651</v>
      </c>
      <c r="M138" s="158">
        <f>VLOOKUP(A138,'(D) 2009-10 Projection'!$H$10:$M$305,6,)</f>
        <v>6167210.6388328327</v>
      </c>
      <c r="N138" s="187">
        <v>1447621</v>
      </c>
      <c r="O138" s="187">
        <v>195000</v>
      </c>
      <c r="P138" s="187">
        <v>1012407</v>
      </c>
      <c r="Q138" s="153">
        <f t="shared" si="41"/>
        <v>7374617.6388328327</v>
      </c>
      <c r="R138" s="175">
        <f>'(E) State &amp; Lid Adjustment'!$B$18</f>
        <v>3.010635571061405</v>
      </c>
      <c r="S138" s="175">
        <f t="shared" si="46"/>
        <v>1.1435628576976651</v>
      </c>
      <c r="T138" s="183">
        <f t="shared" si="47"/>
        <v>4.1541984287590701</v>
      </c>
      <c r="V138" s="158">
        <f t="shared" si="48"/>
        <v>556034.5888328338</v>
      </c>
      <c r="W138" s="153">
        <f t="shared" si="49"/>
        <v>-1280596</v>
      </c>
      <c r="X138" s="153">
        <f t="shared" si="50"/>
        <v>0</v>
      </c>
      <c r="Y138" s="153">
        <f t="shared" si="51"/>
        <v>-23848</v>
      </c>
      <c r="Z138" s="153">
        <f t="shared" si="52"/>
        <v>532186.5888328338</v>
      </c>
      <c r="AA138" s="153">
        <f t="shared" si="53"/>
        <v>0</v>
      </c>
      <c r="AB138" s="189">
        <f t="shared" si="54"/>
        <v>0.95063557106140495</v>
      </c>
      <c r="AC138" s="189">
        <f t="shared" si="55"/>
        <v>0</v>
      </c>
      <c r="AD138" s="183">
        <f t="shared" si="56"/>
        <v>0.95063557106140495</v>
      </c>
      <c r="AF138" s="160">
        <f t="shared" si="57"/>
        <v>7.7777413457872382E-2</v>
      </c>
      <c r="AG138" s="206">
        <f t="shared" si="42"/>
        <v>7.7777413457872382E-2</v>
      </c>
      <c r="AH138" s="160">
        <f t="shared" si="58"/>
        <v>0.2967432241191007</v>
      </c>
      <c r="AJ138">
        <f t="shared" si="59"/>
        <v>0</v>
      </c>
      <c r="AK138">
        <f t="shared" si="60"/>
        <v>1</v>
      </c>
      <c r="AL138">
        <f t="shared" si="61"/>
        <v>0</v>
      </c>
      <c r="AM138">
        <f t="shared" si="62"/>
        <v>1</v>
      </c>
      <c r="AN138">
        <f t="shared" si="63"/>
        <v>1</v>
      </c>
      <c r="AO138" s="211">
        <f t="shared" si="64"/>
        <v>1</v>
      </c>
      <c r="AP138" s="211">
        <f t="shared" si="65"/>
        <v>0</v>
      </c>
      <c r="AQ138" s="215">
        <f t="shared" si="66"/>
        <v>0</v>
      </c>
      <c r="AR138" s="215">
        <f t="shared" si="67"/>
        <v>1</v>
      </c>
      <c r="AS138" s="215">
        <f t="shared" si="68"/>
        <v>0</v>
      </c>
      <c r="AT138" s="215">
        <f t="shared" si="69"/>
        <v>0</v>
      </c>
      <c r="AV138" s="12">
        <f>VLOOKUP(A138,'(B) MSOC Applied to 2009-10'!$A$7:$C$302,3,)</f>
        <v>904.06</v>
      </c>
      <c r="AX138" s="205">
        <f t="shared" si="70"/>
        <v>904.06</v>
      </c>
      <c r="AZ138" s="205">
        <f t="shared" si="71"/>
        <v>0</v>
      </c>
      <c r="BB138" s="205">
        <f t="shared" si="72"/>
        <v>0</v>
      </c>
      <c r="BC138" s="205">
        <f t="shared" si="73"/>
        <v>904.06</v>
      </c>
      <c r="BD138" s="205">
        <f t="shared" si="74"/>
        <v>904.06</v>
      </c>
      <c r="BF138" s="205">
        <f t="shared" si="75"/>
        <v>0</v>
      </c>
      <c r="BG138" s="205">
        <f t="shared" si="76"/>
        <v>904.06</v>
      </c>
      <c r="BH138" s="209">
        <f t="shared" si="77"/>
        <v>0</v>
      </c>
      <c r="BI138" s="205">
        <f t="shared" si="78"/>
        <v>0</v>
      </c>
    </row>
    <row r="139" spans="1:61">
      <c r="A139" t="s">
        <v>273</v>
      </c>
      <c r="B139" s="152" t="s">
        <v>274</v>
      </c>
      <c r="C139" s="153">
        <v>56020840</v>
      </c>
      <c r="D139" s="153">
        <f>VLOOKUP(A139,'(D) 2009-10 Projection'!$H$10:$M$305,3,)</f>
        <v>1480020.4599999995</v>
      </c>
      <c r="E139" s="153">
        <v>644170</v>
      </c>
      <c r="F139" s="153">
        <v>125000</v>
      </c>
      <c r="G139" s="153">
        <v>210850</v>
      </c>
      <c r="H139" s="153">
        <f t="shared" si="43"/>
        <v>1815870.4599999995</v>
      </c>
      <c r="I139" s="175">
        <f>'(E) State &amp; Lid Adjustment'!$B$8</f>
        <v>2.06</v>
      </c>
      <c r="J139" s="175">
        <f t="shared" si="44"/>
        <v>2.2313124901375989</v>
      </c>
      <c r="K139" s="183">
        <f t="shared" si="45"/>
        <v>4.2913124901375994</v>
      </c>
      <c r="M139" s="158">
        <f>VLOOKUP(A139,'(D) 2009-10 Projection'!$H$10:$M$305,6,)</f>
        <v>1453865.4962619673</v>
      </c>
      <c r="N139" s="187">
        <v>357295</v>
      </c>
      <c r="O139" s="187">
        <v>125000</v>
      </c>
      <c r="P139" s="187">
        <v>201099</v>
      </c>
      <c r="Q139" s="153">
        <f t="shared" ref="Q139:Q202" si="79">M139+O139+P139</f>
        <v>1779964.4962619673</v>
      </c>
      <c r="R139" s="175">
        <f>'(E) State &amp; Lid Adjustment'!$B$18</f>
        <v>3.010635571061405</v>
      </c>
      <c r="S139" s="175">
        <f t="shared" si="46"/>
        <v>2.2313124901375989</v>
      </c>
      <c r="T139" s="183">
        <f t="shared" si="47"/>
        <v>5.2419480611990039</v>
      </c>
      <c r="V139" s="158">
        <f t="shared" si="48"/>
        <v>-26154.963738032151</v>
      </c>
      <c r="W139" s="153">
        <f t="shared" si="49"/>
        <v>-286875</v>
      </c>
      <c r="X139" s="153">
        <f t="shared" si="50"/>
        <v>0</v>
      </c>
      <c r="Y139" s="153">
        <f t="shared" si="51"/>
        <v>-9751</v>
      </c>
      <c r="Z139" s="153">
        <f t="shared" si="52"/>
        <v>-35905.963738032151</v>
      </c>
      <c r="AA139" s="153">
        <f t="shared" si="53"/>
        <v>35905.963738032151</v>
      </c>
      <c r="AB139" s="189">
        <f t="shared" si="54"/>
        <v>0.95063557106140495</v>
      </c>
      <c r="AC139" s="189">
        <f t="shared" si="55"/>
        <v>0</v>
      </c>
      <c r="AD139" s="183">
        <f t="shared" si="56"/>
        <v>0.95063557106140451</v>
      </c>
      <c r="AF139" s="160">
        <f t="shared" si="57"/>
        <v>-1.977341695289881E-2</v>
      </c>
      <c r="AG139" s="206">
        <f t="shared" ref="AG139:AG202" si="80">(Z139+AA139)/H139</f>
        <v>0</v>
      </c>
      <c r="AH139" s="160">
        <f t="shared" si="58"/>
        <v>0.2215255992767198</v>
      </c>
      <c r="AJ139">
        <f t="shared" si="59"/>
        <v>1</v>
      </c>
      <c r="AK139">
        <f t="shared" si="60"/>
        <v>0</v>
      </c>
      <c r="AL139">
        <f t="shared" si="61"/>
        <v>0</v>
      </c>
      <c r="AM139">
        <f t="shared" si="62"/>
        <v>1</v>
      </c>
      <c r="AN139">
        <f t="shared" si="63"/>
        <v>1</v>
      </c>
      <c r="AO139" s="211">
        <f t="shared" si="64"/>
        <v>0</v>
      </c>
      <c r="AP139" s="211">
        <f t="shared" si="65"/>
        <v>1</v>
      </c>
      <c r="AQ139" s="215">
        <f t="shared" si="66"/>
        <v>0</v>
      </c>
      <c r="AR139" s="215">
        <f t="shared" si="67"/>
        <v>0</v>
      </c>
      <c r="AS139" s="215">
        <f t="shared" si="68"/>
        <v>0</v>
      </c>
      <c r="AT139" s="215">
        <f t="shared" si="69"/>
        <v>1</v>
      </c>
      <c r="AV139" s="12">
        <f>VLOOKUP(A139,'(B) MSOC Applied to 2009-10'!$A$7:$C$302,3,)</f>
        <v>79.84</v>
      </c>
      <c r="AX139" s="205">
        <f t="shared" si="70"/>
        <v>0</v>
      </c>
      <c r="AZ139" s="205">
        <f t="shared" si="71"/>
        <v>79.84</v>
      </c>
      <c r="BB139" s="205">
        <f t="shared" si="72"/>
        <v>0</v>
      </c>
      <c r="BC139" s="205">
        <f t="shared" si="73"/>
        <v>79.84</v>
      </c>
      <c r="BD139" s="205">
        <f t="shared" si="74"/>
        <v>79.84</v>
      </c>
      <c r="BF139" s="205">
        <f t="shared" si="75"/>
        <v>0</v>
      </c>
      <c r="BG139" s="205">
        <f t="shared" si="76"/>
        <v>0</v>
      </c>
      <c r="BH139" s="209">
        <f t="shared" si="77"/>
        <v>0</v>
      </c>
      <c r="BI139" s="205">
        <f t="shared" si="78"/>
        <v>79.84</v>
      </c>
    </row>
    <row r="140" spans="1:61">
      <c r="A140" t="s">
        <v>275</v>
      </c>
      <c r="B140" s="152" t="s">
        <v>276</v>
      </c>
      <c r="C140" s="153">
        <v>1087160696</v>
      </c>
      <c r="D140" s="153">
        <f>VLOOKUP(A140,'(D) 2009-10 Projection'!$H$10:$M$305,3,)</f>
        <v>4564738</v>
      </c>
      <c r="E140" s="153">
        <v>1861960</v>
      </c>
      <c r="F140" s="153">
        <v>1043811</v>
      </c>
      <c r="G140" s="153">
        <v>0</v>
      </c>
      <c r="H140" s="153">
        <f t="shared" ref="H140:H203" si="81">D140+F140+G140</f>
        <v>5608549</v>
      </c>
      <c r="I140" s="175">
        <f>'(E) State &amp; Lid Adjustment'!$B$8</f>
        <v>2.06</v>
      </c>
      <c r="J140" s="175">
        <f t="shared" ref="J140:J203" si="82">F140/C140*1000</f>
        <v>0.96012576966818519</v>
      </c>
      <c r="K140" s="183">
        <f t="shared" ref="K140:K203" si="83">I140+J140</f>
        <v>3.0201257696681854</v>
      </c>
      <c r="M140" s="158">
        <f>VLOOKUP(A140,'(D) 2009-10 Projection'!$H$10:$M$305,6,)</f>
        <v>4968126.6297158087</v>
      </c>
      <c r="N140" s="187">
        <v>991713</v>
      </c>
      <c r="O140" s="187">
        <v>991713</v>
      </c>
      <c r="P140" s="187">
        <v>0</v>
      </c>
      <c r="Q140" s="153">
        <f t="shared" si="79"/>
        <v>5959839.6297158087</v>
      </c>
      <c r="R140" s="175">
        <f>'(E) State &amp; Lid Adjustment'!$B$18</f>
        <v>3.010635571061405</v>
      </c>
      <c r="S140" s="175">
        <f t="shared" ref="S140:S203" si="84">O140/C140*1000</f>
        <v>0.91220461119392782</v>
      </c>
      <c r="T140" s="183">
        <f t="shared" ref="T140:T203" si="85">R140+S140</f>
        <v>3.9228401822553329</v>
      </c>
      <c r="V140" s="158">
        <f t="shared" ref="V140:V203" si="86">M140-D140</f>
        <v>403388.62971580867</v>
      </c>
      <c r="W140" s="153">
        <f t="shared" ref="W140:W203" si="87">N140-E140</f>
        <v>-870247</v>
      </c>
      <c r="X140" s="153">
        <f t="shared" ref="X140:X203" si="88">O140-F140</f>
        <v>-52098</v>
      </c>
      <c r="Y140" s="153">
        <f t="shared" ref="Y140:Y203" si="89">P140-G140</f>
        <v>0</v>
      </c>
      <c r="Z140" s="153">
        <f t="shared" ref="Z140:Z203" si="90">Q140-H140</f>
        <v>351290.62971580867</v>
      </c>
      <c r="AA140" s="153">
        <f t="shared" ref="AA140:AA203" si="91">(IF(Z140&lt;0,Z140,0))*-1</f>
        <v>0</v>
      </c>
      <c r="AB140" s="189">
        <f t="shared" ref="AB140:AB203" si="92">R140-I140</f>
        <v>0.95063557106140495</v>
      </c>
      <c r="AC140" s="189">
        <f t="shared" ref="AC140:AC203" si="93">S140-J140</f>
        <v>-4.7921158474257375E-2</v>
      </c>
      <c r="AD140" s="183">
        <f t="shared" ref="AD140:AD203" si="94">T140-K140</f>
        <v>0.90271441258714757</v>
      </c>
      <c r="AF140" s="160">
        <f t="shared" ref="AF140:AF203" si="95">Z140/H140</f>
        <v>6.2634850781513846E-2</v>
      </c>
      <c r="AG140" s="206">
        <f t="shared" si="80"/>
        <v>6.2634850781513846E-2</v>
      </c>
      <c r="AH140" s="160">
        <f t="shared" ref="AH140:AH203" si="96">AD140/K140</f>
        <v>0.29889960929882958</v>
      </c>
      <c r="AJ140">
        <f t="shared" ref="AJ140:AJ203" si="97">IF(AG140=0,1,0)</f>
        <v>0</v>
      </c>
      <c r="AK140">
        <f t="shared" ref="AK140:AK203" si="98">IF(AF140&gt;=0.04,1,0)</f>
        <v>1</v>
      </c>
      <c r="AL140">
        <f t="shared" ref="AL140:AL203" si="99">IF(AD140&lt;0,1,0)</f>
        <v>0</v>
      </c>
      <c r="AM140">
        <f t="shared" ref="AM140:AM203" si="100">IF(AD140&gt;0,1,0)</f>
        <v>1</v>
      </c>
      <c r="AN140">
        <f t="shared" ref="AN140:AN203" si="101">IF(AD140&gt;0.25,1,0)</f>
        <v>1</v>
      </c>
      <c r="AO140" s="211">
        <f t="shared" ref="AO140:AO203" si="102">IF(AF140&gt;0.01,1,0)</f>
        <v>1</v>
      </c>
      <c r="AP140" s="211">
        <f t="shared" ref="AP140:AP203" si="103">IF(AF140&lt;0.01,1,0)</f>
        <v>0</v>
      </c>
      <c r="AQ140" s="215">
        <f t="shared" ref="AQ140:AQ203" si="104">AO140*AL140</f>
        <v>0</v>
      </c>
      <c r="AR140" s="215">
        <f t="shared" ref="AR140:AR203" si="105">AO140*AM140</f>
        <v>1</v>
      </c>
      <c r="AS140" s="215">
        <f t="shared" ref="AS140:AS203" si="106">AP140*AL140</f>
        <v>0</v>
      </c>
      <c r="AT140" s="215">
        <f t="shared" ref="AT140:AT203" si="107">AP140*AM140</f>
        <v>0</v>
      </c>
      <c r="AV140" s="12">
        <f>VLOOKUP(A140,'(B) MSOC Applied to 2009-10'!$A$7:$C$302,3,)</f>
        <v>577.05000000000007</v>
      </c>
      <c r="AX140" s="205">
        <f t="shared" ref="AX140:AX203" si="108">AO140*AV140</f>
        <v>577.05000000000007</v>
      </c>
      <c r="AZ140" s="205">
        <f t="shared" ref="AZ140:AZ203" si="109">AV140*AP140</f>
        <v>0</v>
      </c>
      <c r="BB140" s="205">
        <f t="shared" ref="BB140:BB203" si="110">AL140*AV140</f>
        <v>0</v>
      </c>
      <c r="BC140" s="205">
        <f t="shared" ref="BC140:BC203" si="111">AM140*AV140</f>
        <v>577.05000000000007</v>
      </c>
      <c r="BD140" s="205">
        <f t="shared" ref="BD140:BD203" si="112">AN140*AV140</f>
        <v>577.05000000000007</v>
      </c>
      <c r="BF140" s="205">
        <f t="shared" ref="BF140:BF203" si="113">AQ140*AV140</f>
        <v>0</v>
      </c>
      <c r="BG140" s="205">
        <f t="shared" ref="BG140:BG203" si="114">AR140*AV140</f>
        <v>577.05000000000007</v>
      </c>
      <c r="BH140" s="209">
        <f t="shared" ref="BH140:BH203" si="115">AS140*AV140</f>
        <v>0</v>
      </c>
      <c r="BI140" s="205">
        <f t="shared" ref="BI140:BI203" si="116">AT140*AV140</f>
        <v>0</v>
      </c>
    </row>
    <row r="141" spans="1:61">
      <c r="A141" t="s">
        <v>277</v>
      </c>
      <c r="B141" s="152" t="s">
        <v>278</v>
      </c>
      <c r="C141" s="153">
        <v>202643814</v>
      </c>
      <c r="D141" s="153">
        <f>VLOOKUP(A141,'(D) 2009-10 Projection'!$H$10:$M$305,3,)</f>
        <v>1792586.19</v>
      </c>
      <c r="E141" s="153">
        <v>681904</v>
      </c>
      <c r="F141" s="153">
        <v>485000</v>
      </c>
      <c r="G141" s="153">
        <v>84276</v>
      </c>
      <c r="H141" s="153">
        <f t="shared" si="81"/>
        <v>2361862.19</v>
      </c>
      <c r="I141" s="175">
        <f>'(E) State &amp; Lid Adjustment'!$B$8</f>
        <v>2.06</v>
      </c>
      <c r="J141" s="175">
        <f t="shared" si="82"/>
        <v>2.3933619804451571</v>
      </c>
      <c r="K141" s="183">
        <f t="shared" si="83"/>
        <v>4.4533619804451572</v>
      </c>
      <c r="M141" s="158">
        <f>VLOOKUP(A141,'(D) 2009-10 Projection'!$H$10:$M$305,6,)</f>
        <v>1888895.4521952465</v>
      </c>
      <c r="N141" s="187">
        <v>355416</v>
      </c>
      <c r="O141" s="187">
        <v>277808</v>
      </c>
      <c r="P141" s="187">
        <v>77608</v>
      </c>
      <c r="Q141" s="153">
        <f t="shared" si="79"/>
        <v>2244311.4521952467</v>
      </c>
      <c r="R141" s="175">
        <f>'(E) State &amp; Lid Adjustment'!$B$18</f>
        <v>3.010635571061405</v>
      </c>
      <c r="S141" s="175">
        <f t="shared" si="84"/>
        <v>1.3709177423989858</v>
      </c>
      <c r="T141" s="183">
        <f t="shared" si="85"/>
        <v>4.3815533134603903</v>
      </c>
      <c r="V141" s="158">
        <f t="shared" si="86"/>
        <v>96309.262195246527</v>
      </c>
      <c r="W141" s="153">
        <f t="shared" si="87"/>
        <v>-326488</v>
      </c>
      <c r="X141" s="153">
        <f t="shared" si="88"/>
        <v>-207192</v>
      </c>
      <c r="Y141" s="153">
        <f t="shared" si="89"/>
        <v>-6668</v>
      </c>
      <c r="Z141" s="153">
        <f t="shared" si="90"/>
        <v>-117550.73780475324</v>
      </c>
      <c r="AA141" s="153">
        <f t="shared" si="91"/>
        <v>117550.73780475324</v>
      </c>
      <c r="AB141" s="189">
        <f t="shared" si="92"/>
        <v>0.95063557106140495</v>
      </c>
      <c r="AC141" s="189">
        <f t="shared" si="93"/>
        <v>-1.0224442380461713</v>
      </c>
      <c r="AD141" s="183">
        <f t="shared" si="94"/>
        <v>-7.1808666984766845E-2</v>
      </c>
      <c r="AF141" s="160">
        <f t="shared" si="95"/>
        <v>-4.9770362683503239E-2</v>
      </c>
      <c r="AG141" s="206">
        <f t="shared" si="80"/>
        <v>0</v>
      </c>
      <c r="AH141" s="160">
        <f t="shared" si="96"/>
        <v>-1.6124596944977931E-2</v>
      </c>
      <c r="AJ141">
        <f t="shared" si="97"/>
        <v>1</v>
      </c>
      <c r="AK141">
        <f t="shared" si="98"/>
        <v>0</v>
      </c>
      <c r="AL141">
        <f t="shared" si="99"/>
        <v>1</v>
      </c>
      <c r="AM141">
        <f t="shared" si="100"/>
        <v>0</v>
      </c>
      <c r="AN141">
        <f t="shared" si="101"/>
        <v>0</v>
      </c>
      <c r="AO141" s="211">
        <f t="shared" si="102"/>
        <v>0</v>
      </c>
      <c r="AP141" s="211">
        <f t="shared" si="103"/>
        <v>1</v>
      </c>
      <c r="AQ141" s="215">
        <f t="shared" si="104"/>
        <v>0</v>
      </c>
      <c r="AR141" s="215">
        <f t="shared" si="105"/>
        <v>0</v>
      </c>
      <c r="AS141" s="215">
        <f t="shared" si="106"/>
        <v>1</v>
      </c>
      <c r="AT141" s="215">
        <f t="shared" si="107"/>
        <v>0</v>
      </c>
      <c r="AV141" s="12">
        <f>VLOOKUP(A141,'(B) MSOC Applied to 2009-10'!$A$7:$C$302,3,)</f>
        <v>180.6</v>
      </c>
      <c r="AX141" s="205">
        <f t="shared" si="108"/>
        <v>0</v>
      </c>
      <c r="AZ141" s="205">
        <f t="shared" si="109"/>
        <v>180.6</v>
      </c>
      <c r="BB141" s="205">
        <f t="shared" si="110"/>
        <v>180.6</v>
      </c>
      <c r="BC141" s="205">
        <f t="shared" si="111"/>
        <v>0</v>
      </c>
      <c r="BD141" s="205">
        <f t="shared" si="112"/>
        <v>0</v>
      </c>
      <c r="BF141" s="205">
        <f t="shared" si="113"/>
        <v>0</v>
      </c>
      <c r="BG141" s="205">
        <f t="shared" si="114"/>
        <v>0</v>
      </c>
      <c r="BH141" s="209">
        <f t="shared" si="115"/>
        <v>180.6</v>
      </c>
      <c r="BI141" s="205">
        <f t="shared" si="116"/>
        <v>0</v>
      </c>
    </row>
    <row r="142" spans="1:61">
      <c r="A142" t="s">
        <v>279</v>
      </c>
      <c r="B142" s="152" t="s">
        <v>280</v>
      </c>
      <c r="C142" s="153">
        <v>173498884</v>
      </c>
      <c r="D142" s="153">
        <f>VLOOKUP(A142,'(D) 2009-10 Projection'!$H$10:$M$305,3,)</f>
        <v>4061595.1</v>
      </c>
      <c r="E142" s="153">
        <v>1592799</v>
      </c>
      <c r="F142" s="153">
        <v>225000</v>
      </c>
      <c r="G142" s="153">
        <v>576566</v>
      </c>
      <c r="H142" s="153">
        <f t="shared" si="81"/>
        <v>4863161.0999999996</v>
      </c>
      <c r="I142" s="175">
        <f>'(E) State &amp; Lid Adjustment'!$B$8</f>
        <v>2.06</v>
      </c>
      <c r="J142" s="175">
        <f t="shared" si="82"/>
        <v>1.2968383128043637</v>
      </c>
      <c r="K142" s="183">
        <f t="shared" si="83"/>
        <v>3.3568383128043635</v>
      </c>
      <c r="M142" s="158">
        <f>VLOOKUP(A142,'(D) 2009-10 Projection'!$H$10:$M$305,6,)</f>
        <v>4359854.4424971342</v>
      </c>
      <c r="N142" s="187">
        <v>838535</v>
      </c>
      <c r="O142" s="187">
        <v>225000</v>
      </c>
      <c r="P142" s="187">
        <v>568162</v>
      </c>
      <c r="Q142" s="153">
        <f t="shared" si="79"/>
        <v>5153016.4424971342</v>
      </c>
      <c r="R142" s="175">
        <f>'(E) State &amp; Lid Adjustment'!$B$18</f>
        <v>3.010635571061405</v>
      </c>
      <c r="S142" s="175">
        <f t="shared" si="84"/>
        <v>1.2968383128043637</v>
      </c>
      <c r="T142" s="183">
        <f t="shared" si="85"/>
        <v>4.3074738838657689</v>
      </c>
      <c r="V142" s="158">
        <f t="shared" si="86"/>
        <v>298259.34249713412</v>
      </c>
      <c r="W142" s="153">
        <f t="shared" si="87"/>
        <v>-754264</v>
      </c>
      <c r="X142" s="153">
        <f t="shared" si="88"/>
        <v>0</v>
      </c>
      <c r="Y142" s="153">
        <f t="shared" si="89"/>
        <v>-8404</v>
      </c>
      <c r="Z142" s="153">
        <f t="shared" si="90"/>
        <v>289855.34249713458</v>
      </c>
      <c r="AA142" s="153">
        <f t="shared" si="91"/>
        <v>0</v>
      </c>
      <c r="AB142" s="189">
        <f t="shared" si="92"/>
        <v>0.95063557106140495</v>
      </c>
      <c r="AC142" s="189">
        <f t="shared" si="93"/>
        <v>0</v>
      </c>
      <c r="AD142" s="183">
        <f t="shared" si="94"/>
        <v>0.95063557106140539</v>
      </c>
      <c r="AF142" s="160">
        <f t="shared" si="95"/>
        <v>5.9602249758317613E-2</v>
      </c>
      <c r="AG142" s="206">
        <f t="shared" si="80"/>
        <v>5.9602249758317613E-2</v>
      </c>
      <c r="AH142" s="160">
        <f t="shared" si="96"/>
        <v>0.28319373245809604</v>
      </c>
      <c r="AJ142">
        <f t="shared" si="97"/>
        <v>0</v>
      </c>
      <c r="AK142">
        <f t="shared" si="98"/>
        <v>1</v>
      </c>
      <c r="AL142">
        <f t="shared" si="99"/>
        <v>0</v>
      </c>
      <c r="AM142">
        <f t="shared" si="100"/>
        <v>1</v>
      </c>
      <c r="AN142">
        <f t="shared" si="101"/>
        <v>1</v>
      </c>
      <c r="AO142" s="211">
        <f t="shared" si="102"/>
        <v>1</v>
      </c>
      <c r="AP142" s="211">
        <f t="shared" si="103"/>
        <v>0</v>
      </c>
      <c r="AQ142" s="215">
        <f t="shared" si="104"/>
        <v>0</v>
      </c>
      <c r="AR142" s="215">
        <f t="shared" si="105"/>
        <v>1</v>
      </c>
      <c r="AS142" s="215">
        <f t="shared" si="106"/>
        <v>0</v>
      </c>
      <c r="AT142" s="215">
        <f t="shared" si="107"/>
        <v>0</v>
      </c>
      <c r="AV142" s="12">
        <f>VLOOKUP(A142,'(B) MSOC Applied to 2009-10'!$A$7:$C$302,3,)</f>
        <v>514.67000000000007</v>
      </c>
      <c r="AX142" s="205">
        <f t="shared" si="108"/>
        <v>514.67000000000007</v>
      </c>
      <c r="AZ142" s="205">
        <f t="shared" si="109"/>
        <v>0</v>
      </c>
      <c r="BB142" s="205">
        <f t="shared" si="110"/>
        <v>0</v>
      </c>
      <c r="BC142" s="205">
        <f t="shared" si="111"/>
        <v>514.67000000000007</v>
      </c>
      <c r="BD142" s="205">
        <f t="shared" si="112"/>
        <v>514.67000000000007</v>
      </c>
      <c r="BF142" s="205">
        <f t="shared" si="113"/>
        <v>0</v>
      </c>
      <c r="BG142" s="205">
        <f t="shared" si="114"/>
        <v>514.67000000000007</v>
      </c>
      <c r="BH142" s="209">
        <f t="shared" si="115"/>
        <v>0</v>
      </c>
      <c r="BI142" s="205">
        <f t="shared" si="116"/>
        <v>0</v>
      </c>
    </row>
    <row r="143" spans="1:61">
      <c r="A143" t="s">
        <v>281</v>
      </c>
      <c r="B143" s="152" t="s">
        <v>282</v>
      </c>
      <c r="C143" s="153">
        <v>7398014349</v>
      </c>
      <c r="D143" s="153">
        <f>VLOOKUP(A143,'(D) 2009-10 Projection'!$H$10:$M$305,3,)</f>
        <v>68048072.809999987</v>
      </c>
      <c r="E143" s="153">
        <v>27459053</v>
      </c>
      <c r="F143" s="153">
        <v>21225000</v>
      </c>
      <c r="G143" s="153">
        <v>4357053</v>
      </c>
      <c r="H143" s="153">
        <f t="shared" si="81"/>
        <v>93630125.809999987</v>
      </c>
      <c r="I143" s="175">
        <f>'(E) State &amp; Lid Adjustment'!$B$8</f>
        <v>2.06</v>
      </c>
      <c r="J143" s="175">
        <f t="shared" si="82"/>
        <v>2.8690130890147589</v>
      </c>
      <c r="K143" s="183">
        <f t="shared" si="83"/>
        <v>4.9290130890147594</v>
      </c>
      <c r="M143" s="158">
        <f>VLOOKUP(A143,'(D) 2009-10 Projection'!$H$10:$M$305,6,)</f>
        <v>75627166.7480762</v>
      </c>
      <c r="N143" s="187">
        <v>14871486</v>
      </c>
      <c r="O143" s="187">
        <v>10143686</v>
      </c>
      <c r="P143" s="187">
        <v>4727800</v>
      </c>
      <c r="Q143" s="153">
        <f t="shared" si="79"/>
        <v>90498652.7480762</v>
      </c>
      <c r="R143" s="175">
        <f>'(E) State &amp; Lid Adjustment'!$B$18</f>
        <v>3.010635571061405</v>
      </c>
      <c r="S143" s="175">
        <f t="shared" si="84"/>
        <v>1.3711362970485637</v>
      </c>
      <c r="T143" s="183">
        <f t="shared" si="85"/>
        <v>4.3817718681099684</v>
      </c>
      <c r="V143" s="158">
        <f t="shared" si="86"/>
        <v>7579093.938076213</v>
      </c>
      <c r="W143" s="153">
        <f t="shared" si="87"/>
        <v>-12587567</v>
      </c>
      <c r="X143" s="153">
        <f t="shared" si="88"/>
        <v>-11081314</v>
      </c>
      <c r="Y143" s="153">
        <f t="shared" si="89"/>
        <v>370747</v>
      </c>
      <c r="Z143" s="153">
        <f t="shared" si="90"/>
        <v>-3131473.061923787</v>
      </c>
      <c r="AA143" s="153">
        <f t="shared" si="91"/>
        <v>3131473.061923787</v>
      </c>
      <c r="AB143" s="189">
        <f t="shared" si="92"/>
        <v>0.95063557106140495</v>
      </c>
      <c r="AC143" s="189">
        <f t="shared" si="93"/>
        <v>-1.4978767919661953</v>
      </c>
      <c r="AD143" s="183">
        <f t="shared" si="94"/>
        <v>-0.54724122090479099</v>
      </c>
      <c r="AF143" s="160">
        <f t="shared" si="95"/>
        <v>-3.3445144229308894E-2</v>
      </c>
      <c r="AG143" s="206">
        <f t="shared" si="80"/>
        <v>0</v>
      </c>
      <c r="AH143" s="160">
        <f t="shared" si="96"/>
        <v>-0.11102450146144303</v>
      </c>
      <c r="AJ143">
        <f t="shared" si="97"/>
        <v>1</v>
      </c>
      <c r="AK143">
        <f t="shared" si="98"/>
        <v>0</v>
      </c>
      <c r="AL143">
        <f t="shared" si="99"/>
        <v>1</v>
      </c>
      <c r="AM143">
        <f t="shared" si="100"/>
        <v>0</v>
      </c>
      <c r="AN143">
        <f t="shared" si="101"/>
        <v>0</v>
      </c>
      <c r="AO143" s="211">
        <f t="shared" si="102"/>
        <v>0</v>
      </c>
      <c r="AP143" s="211">
        <f t="shared" si="103"/>
        <v>1</v>
      </c>
      <c r="AQ143" s="215">
        <f t="shared" si="104"/>
        <v>0</v>
      </c>
      <c r="AR143" s="215">
        <f t="shared" si="105"/>
        <v>0</v>
      </c>
      <c r="AS143" s="215">
        <f t="shared" si="106"/>
        <v>1</v>
      </c>
      <c r="AT143" s="215">
        <f t="shared" si="107"/>
        <v>0</v>
      </c>
      <c r="AV143" s="12">
        <f>VLOOKUP(A143,'(B) MSOC Applied to 2009-10'!$A$7:$C$302,3,)</f>
        <v>11025.439999999999</v>
      </c>
      <c r="AX143" s="205">
        <f t="shared" si="108"/>
        <v>0</v>
      </c>
      <c r="AZ143" s="205">
        <f t="shared" si="109"/>
        <v>11025.439999999999</v>
      </c>
      <c r="BB143" s="205">
        <f t="shared" si="110"/>
        <v>11025.439999999999</v>
      </c>
      <c r="BC143" s="205">
        <f t="shared" si="111"/>
        <v>0</v>
      </c>
      <c r="BD143" s="205">
        <f t="shared" si="112"/>
        <v>0</v>
      </c>
      <c r="BF143" s="205">
        <f t="shared" si="113"/>
        <v>0</v>
      </c>
      <c r="BG143" s="205">
        <f t="shared" si="114"/>
        <v>0</v>
      </c>
      <c r="BH143" s="209">
        <f t="shared" si="115"/>
        <v>11025.439999999999</v>
      </c>
      <c r="BI143" s="205">
        <f t="shared" si="116"/>
        <v>0</v>
      </c>
    </row>
    <row r="144" spans="1:61">
      <c r="A144" t="s">
        <v>283</v>
      </c>
      <c r="B144" s="152" t="s">
        <v>284</v>
      </c>
      <c r="C144" s="153">
        <v>221875062</v>
      </c>
      <c r="D144" s="153">
        <f>VLOOKUP(A144,'(D) 2009-10 Projection'!$H$10:$M$305,3,)</f>
        <v>1545624.2700000005</v>
      </c>
      <c r="E144" s="153">
        <v>980667</v>
      </c>
      <c r="F144" s="153">
        <v>512000</v>
      </c>
      <c r="G144" s="153">
        <v>209224</v>
      </c>
      <c r="H144" s="153">
        <f t="shared" si="81"/>
        <v>2266848.2700000005</v>
      </c>
      <c r="I144" s="175">
        <f>'(E) State &amp; Lid Adjustment'!$B$8</f>
        <v>2.06</v>
      </c>
      <c r="J144" s="175">
        <f t="shared" si="82"/>
        <v>2.3076049889734791</v>
      </c>
      <c r="K144" s="183">
        <f t="shared" si="83"/>
        <v>4.3676049889734792</v>
      </c>
      <c r="M144" s="158">
        <f>VLOOKUP(A144,'(D) 2009-10 Projection'!$H$10:$M$305,6,)</f>
        <v>1788177.8481091228</v>
      </c>
      <c r="N144" s="187">
        <v>542480</v>
      </c>
      <c r="O144" s="187">
        <v>304188</v>
      </c>
      <c r="P144" s="187">
        <v>238292</v>
      </c>
      <c r="Q144" s="153">
        <f t="shared" si="79"/>
        <v>2330657.8481091228</v>
      </c>
      <c r="R144" s="175">
        <f>'(E) State &amp; Lid Adjustment'!$B$18</f>
        <v>3.010635571061405</v>
      </c>
      <c r="S144" s="175">
        <f t="shared" si="84"/>
        <v>1.370987785909892</v>
      </c>
      <c r="T144" s="183">
        <f t="shared" si="85"/>
        <v>4.3816233569712972</v>
      </c>
      <c r="V144" s="158">
        <f t="shared" si="86"/>
        <v>242553.57810912235</v>
      </c>
      <c r="W144" s="153">
        <f t="shared" si="87"/>
        <v>-438187</v>
      </c>
      <c r="X144" s="153">
        <f t="shared" si="88"/>
        <v>-207812</v>
      </c>
      <c r="Y144" s="153">
        <f t="shared" si="89"/>
        <v>29068</v>
      </c>
      <c r="Z144" s="153">
        <f t="shared" si="90"/>
        <v>63809.578109122347</v>
      </c>
      <c r="AA144" s="153">
        <f t="shared" si="91"/>
        <v>0</v>
      </c>
      <c r="AB144" s="189">
        <f t="shared" si="92"/>
        <v>0.95063557106140495</v>
      </c>
      <c r="AC144" s="189">
        <f t="shared" si="93"/>
        <v>-0.93661720306358709</v>
      </c>
      <c r="AD144" s="183">
        <f t="shared" si="94"/>
        <v>1.4018367997818082E-2</v>
      </c>
      <c r="AF144" s="160">
        <f t="shared" si="95"/>
        <v>2.8149029184526025E-2</v>
      </c>
      <c r="AG144" s="206">
        <f t="shared" si="80"/>
        <v>2.8149029184526025E-2</v>
      </c>
      <c r="AH144" s="160">
        <f t="shared" si="96"/>
        <v>3.2096235884905028E-3</v>
      </c>
      <c r="AJ144">
        <f t="shared" si="97"/>
        <v>0</v>
      </c>
      <c r="AK144">
        <f t="shared" si="98"/>
        <v>0</v>
      </c>
      <c r="AL144">
        <f t="shared" si="99"/>
        <v>0</v>
      </c>
      <c r="AM144">
        <f t="shared" si="100"/>
        <v>1</v>
      </c>
      <c r="AN144">
        <f t="shared" si="101"/>
        <v>0</v>
      </c>
      <c r="AO144" s="211">
        <f t="shared" si="102"/>
        <v>1</v>
      </c>
      <c r="AP144" s="211">
        <f t="shared" si="103"/>
        <v>0</v>
      </c>
      <c r="AQ144" s="215">
        <f t="shared" si="104"/>
        <v>0</v>
      </c>
      <c r="AR144" s="215">
        <f t="shared" si="105"/>
        <v>1</v>
      </c>
      <c r="AS144" s="215">
        <f t="shared" si="106"/>
        <v>0</v>
      </c>
      <c r="AT144" s="215">
        <f t="shared" si="107"/>
        <v>0</v>
      </c>
      <c r="AV144" s="12">
        <f>VLOOKUP(A144,'(B) MSOC Applied to 2009-10'!$A$7:$C$302,3,)</f>
        <v>401.07999999999993</v>
      </c>
      <c r="AX144" s="205">
        <f t="shared" si="108"/>
        <v>401.07999999999993</v>
      </c>
      <c r="AZ144" s="205">
        <f t="shared" si="109"/>
        <v>0</v>
      </c>
      <c r="BB144" s="205">
        <f t="shared" si="110"/>
        <v>0</v>
      </c>
      <c r="BC144" s="205">
        <f t="shared" si="111"/>
        <v>401.07999999999993</v>
      </c>
      <c r="BD144" s="205">
        <f t="shared" si="112"/>
        <v>0</v>
      </c>
      <c r="BF144" s="205">
        <f t="shared" si="113"/>
        <v>0</v>
      </c>
      <c r="BG144" s="205">
        <f t="shared" si="114"/>
        <v>401.07999999999993</v>
      </c>
      <c r="BH144" s="209">
        <f t="shared" si="115"/>
        <v>0</v>
      </c>
      <c r="BI144" s="205">
        <f t="shared" si="116"/>
        <v>0</v>
      </c>
    </row>
    <row r="145" spans="1:61">
      <c r="A145" t="s">
        <v>285</v>
      </c>
      <c r="B145" s="152" t="s">
        <v>286</v>
      </c>
      <c r="C145" s="153">
        <v>5100102205</v>
      </c>
      <c r="D145" s="153">
        <f>VLOOKUP(A145,'(D) 2009-10 Projection'!$H$10:$M$305,3,)</f>
        <v>52237689.810000002</v>
      </c>
      <c r="E145" s="153">
        <v>20379827</v>
      </c>
      <c r="F145" s="153">
        <v>15400000</v>
      </c>
      <c r="G145" s="153">
        <v>3728142</v>
      </c>
      <c r="H145" s="153">
        <f t="shared" si="81"/>
        <v>71365831.810000002</v>
      </c>
      <c r="I145" s="175">
        <f>'(E) State &amp; Lid Adjustment'!$B$8</f>
        <v>2.06</v>
      </c>
      <c r="J145" s="175">
        <f t="shared" si="82"/>
        <v>3.0195473308166769</v>
      </c>
      <c r="K145" s="183">
        <f t="shared" si="83"/>
        <v>5.079547330816677</v>
      </c>
      <c r="M145" s="158">
        <f>VLOOKUP(A145,'(D) 2009-10 Projection'!$H$10:$M$305,6,)</f>
        <v>58718010.465540424</v>
      </c>
      <c r="N145" s="187">
        <v>11166027</v>
      </c>
      <c r="O145" s="187">
        <v>6993432</v>
      </c>
      <c r="P145" s="187">
        <v>4172595</v>
      </c>
      <c r="Q145" s="153">
        <f t="shared" si="79"/>
        <v>69884037.465540424</v>
      </c>
      <c r="R145" s="175">
        <f>'(E) State &amp; Lid Adjustment'!$B$18</f>
        <v>3.010635571061405</v>
      </c>
      <c r="S145" s="175">
        <f t="shared" si="84"/>
        <v>1.3712336966784375</v>
      </c>
      <c r="T145" s="183">
        <f t="shared" si="85"/>
        <v>4.3818692677398428</v>
      </c>
      <c r="V145" s="158">
        <f t="shared" si="86"/>
        <v>6480320.6555404216</v>
      </c>
      <c r="W145" s="153">
        <f t="shared" si="87"/>
        <v>-9213800</v>
      </c>
      <c r="X145" s="153">
        <f t="shared" si="88"/>
        <v>-8406568</v>
      </c>
      <c r="Y145" s="153">
        <f t="shared" si="89"/>
        <v>444453</v>
      </c>
      <c r="Z145" s="153">
        <f t="shared" si="90"/>
        <v>-1481794.3444595784</v>
      </c>
      <c r="AA145" s="153">
        <f t="shared" si="91"/>
        <v>1481794.3444595784</v>
      </c>
      <c r="AB145" s="189">
        <f t="shared" si="92"/>
        <v>0.95063557106140495</v>
      </c>
      <c r="AC145" s="189">
        <f t="shared" si="93"/>
        <v>-1.6483136341382394</v>
      </c>
      <c r="AD145" s="183">
        <f t="shared" si="94"/>
        <v>-0.69767806307683422</v>
      </c>
      <c r="AF145" s="160">
        <f t="shared" si="95"/>
        <v>-2.0763358415055212E-2</v>
      </c>
      <c r="AG145" s="206">
        <f t="shared" si="80"/>
        <v>0</v>
      </c>
      <c r="AH145" s="160">
        <f t="shared" si="96"/>
        <v>-0.1373504404308136</v>
      </c>
      <c r="AJ145">
        <f t="shared" si="97"/>
        <v>1</v>
      </c>
      <c r="AK145">
        <f t="shared" si="98"/>
        <v>0</v>
      </c>
      <c r="AL145">
        <f t="shared" si="99"/>
        <v>1</v>
      </c>
      <c r="AM145">
        <f t="shared" si="100"/>
        <v>0</v>
      </c>
      <c r="AN145">
        <f t="shared" si="101"/>
        <v>0</v>
      </c>
      <c r="AO145" s="211">
        <f t="shared" si="102"/>
        <v>0</v>
      </c>
      <c r="AP145" s="211">
        <f t="shared" si="103"/>
        <v>1</v>
      </c>
      <c r="AQ145" s="215">
        <f t="shared" si="104"/>
        <v>0</v>
      </c>
      <c r="AR145" s="215">
        <f t="shared" si="105"/>
        <v>0</v>
      </c>
      <c r="AS145" s="215">
        <f t="shared" si="106"/>
        <v>1</v>
      </c>
      <c r="AT145" s="215">
        <f t="shared" si="107"/>
        <v>0</v>
      </c>
      <c r="AV145" s="12">
        <f>VLOOKUP(A145,'(B) MSOC Applied to 2009-10'!$A$7:$C$302,3,)</f>
        <v>9094.39</v>
      </c>
      <c r="AX145" s="205">
        <f t="shared" si="108"/>
        <v>0</v>
      </c>
      <c r="AZ145" s="205">
        <f t="shared" si="109"/>
        <v>9094.39</v>
      </c>
      <c r="BB145" s="205">
        <f t="shared" si="110"/>
        <v>9094.39</v>
      </c>
      <c r="BC145" s="205">
        <f t="shared" si="111"/>
        <v>0</v>
      </c>
      <c r="BD145" s="205">
        <f t="shared" si="112"/>
        <v>0</v>
      </c>
      <c r="BF145" s="205">
        <f t="shared" si="113"/>
        <v>0</v>
      </c>
      <c r="BG145" s="205">
        <f t="shared" si="114"/>
        <v>0</v>
      </c>
      <c r="BH145" s="209">
        <f t="shared" si="115"/>
        <v>9094.39</v>
      </c>
      <c r="BI145" s="205">
        <f t="shared" si="116"/>
        <v>0</v>
      </c>
    </row>
    <row r="146" spans="1:61">
      <c r="A146" t="s">
        <v>287</v>
      </c>
      <c r="B146" s="152" t="s">
        <v>288</v>
      </c>
      <c r="C146" s="153">
        <v>571495591</v>
      </c>
      <c r="D146" s="153">
        <f>VLOOKUP(A146,'(D) 2009-10 Projection'!$H$10:$M$305,3,)</f>
        <v>11274893.199999997</v>
      </c>
      <c r="E146" s="153">
        <v>4728574</v>
      </c>
      <c r="F146" s="153">
        <v>940979</v>
      </c>
      <c r="G146" s="153">
        <v>1640199</v>
      </c>
      <c r="H146" s="153">
        <f t="shared" si="81"/>
        <v>13856071.199999997</v>
      </c>
      <c r="I146" s="175">
        <f>'(E) State &amp; Lid Adjustment'!$B$8</f>
        <v>2.06</v>
      </c>
      <c r="J146" s="175">
        <f t="shared" si="82"/>
        <v>1.6465201391203732</v>
      </c>
      <c r="K146" s="183">
        <f t="shared" si="83"/>
        <v>3.7065201391203733</v>
      </c>
      <c r="M146" s="158">
        <f>VLOOKUP(A146,'(D) 2009-10 Projection'!$H$10:$M$305,6,)</f>
        <v>12464508.024864195</v>
      </c>
      <c r="N146" s="187">
        <v>2543143</v>
      </c>
      <c r="O146" s="187">
        <v>783517</v>
      </c>
      <c r="P146" s="187">
        <v>1759626</v>
      </c>
      <c r="Q146" s="153">
        <f t="shared" si="79"/>
        <v>15007651.024864195</v>
      </c>
      <c r="R146" s="175">
        <f>'(E) State &amp; Lid Adjustment'!$B$18</f>
        <v>3.010635571061405</v>
      </c>
      <c r="S146" s="175">
        <f t="shared" si="84"/>
        <v>1.3709939540023504</v>
      </c>
      <c r="T146" s="183">
        <f t="shared" si="85"/>
        <v>4.3816295250637554</v>
      </c>
      <c r="V146" s="158">
        <f t="shared" si="86"/>
        <v>1189614.8248641975</v>
      </c>
      <c r="W146" s="153">
        <f t="shared" si="87"/>
        <v>-2185431</v>
      </c>
      <c r="X146" s="153">
        <f t="shared" si="88"/>
        <v>-157462</v>
      </c>
      <c r="Y146" s="153">
        <f t="shared" si="89"/>
        <v>119427</v>
      </c>
      <c r="Z146" s="153">
        <f t="shared" si="90"/>
        <v>1151579.8248641975</v>
      </c>
      <c r="AA146" s="153">
        <f t="shared" si="91"/>
        <v>0</v>
      </c>
      <c r="AB146" s="189">
        <f t="shared" si="92"/>
        <v>0.95063557106140495</v>
      </c>
      <c r="AC146" s="189">
        <f t="shared" si="93"/>
        <v>-0.27552618511802285</v>
      </c>
      <c r="AD146" s="183">
        <f t="shared" si="94"/>
        <v>0.6751093859433821</v>
      </c>
      <c r="AF146" s="160">
        <f t="shared" si="95"/>
        <v>8.3110126113107571E-2</v>
      </c>
      <c r="AG146" s="206">
        <f t="shared" si="80"/>
        <v>8.3110126113107571E-2</v>
      </c>
      <c r="AH146" s="160">
        <f t="shared" si="96"/>
        <v>0.1821410273258621</v>
      </c>
      <c r="AJ146">
        <f t="shared" si="97"/>
        <v>0</v>
      </c>
      <c r="AK146">
        <f t="shared" si="98"/>
        <v>1</v>
      </c>
      <c r="AL146">
        <f t="shared" si="99"/>
        <v>0</v>
      </c>
      <c r="AM146">
        <f t="shared" si="100"/>
        <v>1</v>
      </c>
      <c r="AN146">
        <f t="shared" si="101"/>
        <v>1</v>
      </c>
      <c r="AO146" s="211">
        <f t="shared" si="102"/>
        <v>1</v>
      </c>
      <c r="AP146" s="211">
        <f t="shared" si="103"/>
        <v>0</v>
      </c>
      <c r="AQ146" s="215">
        <f t="shared" si="104"/>
        <v>0</v>
      </c>
      <c r="AR146" s="215">
        <f t="shared" si="105"/>
        <v>1</v>
      </c>
      <c r="AS146" s="215">
        <f t="shared" si="106"/>
        <v>0</v>
      </c>
      <c r="AT146" s="215">
        <f t="shared" si="107"/>
        <v>0</v>
      </c>
      <c r="AV146" s="12">
        <f>VLOOKUP(A146,'(B) MSOC Applied to 2009-10'!$A$7:$C$302,3,)</f>
        <v>1963.1100000000001</v>
      </c>
      <c r="AX146" s="205">
        <f t="shared" si="108"/>
        <v>1963.1100000000001</v>
      </c>
      <c r="AZ146" s="205">
        <f t="shared" si="109"/>
        <v>0</v>
      </c>
      <c r="BB146" s="205">
        <f t="shared" si="110"/>
        <v>0</v>
      </c>
      <c r="BC146" s="205">
        <f t="shared" si="111"/>
        <v>1963.1100000000001</v>
      </c>
      <c r="BD146" s="205">
        <f t="shared" si="112"/>
        <v>1963.1100000000001</v>
      </c>
      <c r="BF146" s="205">
        <f t="shared" si="113"/>
        <v>0</v>
      </c>
      <c r="BG146" s="205">
        <f t="shared" si="114"/>
        <v>1963.1100000000001</v>
      </c>
      <c r="BH146" s="209">
        <f t="shared" si="115"/>
        <v>0</v>
      </c>
      <c r="BI146" s="205">
        <f t="shared" si="116"/>
        <v>0</v>
      </c>
    </row>
    <row r="147" spans="1:61">
      <c r="A147" t="s">
        <v>289</v>
      </c>
      <c r="B147" s="152" t="s">
        <v>290</v>
      </c>
      <c r="C147" s="153">
        <v>10244684686</v>
      </c>
      <c r="D147" s="153">
        <f>VLOOKUP(A147,'(D) 2009-10 Projection'!$H$10:$M$305,3,)</f>
        <v>23780377.110000003</v>
      </c>
      <c r="E147" s="153">
        <v>11725650</v>
      </c>
      <c r="F147" s="153">
        <v>11725650</v>
      </c>
      <c r="G147" s="153">
        <v>0</v>
      </c>
      <c r="H147" s="153">
        <f t="shared" si="81"/>
        <v>35506027.109999999</v>
      </c>
      <c r="I147" s="175">
        <f>'(E) State &amp; Lid Adjustment'!$B$8</f>
        <v>2.06</v>
      </c>
      <c r="J147" s="175">
        <f t="shared" si="82"/>
        <v>1.1445593846361941</v>
      </c>
      <c r="K147" s="183">
        <f t="shared" si="83"/>
        <v>3.2045593846361942</v>
      </c>
      <c r="M147" s="158">
        <f>VLOOKUP(A147,'(D) 2009-10 Projection'!$H$10:$M$305,6,)</f>
        <v>26238429.944845274</v>
      </c>
      <c r="N147" s="187">
        <v>7992326</v>
      </c>
      <c r="O147" s="187">
        <v>7992326</v>
      </c>
      <c r="P147" s="187">
        <v>0</v>
      </c>
      <c r="Q147" s="153">
        <f t="shared" si="79"/>
        <v>34230755.944845274</v>
      </c>
      <c r="R147" s="175">
        <f>'(E) State &amp; Lid Adjustment'!$B$18</f>
        <v>3.010635571061405</v>
      </c>
      <c r="S147" s="175">
        <f t="shared" si="84"/>
        <v>0.78014367888960123</v>
      </c>
      <c r="T147" s="183">
        <f t="shared" si="85"/>
        <v>3.7907792499510062</v>
      </c>
      <c r="V147" s="158">
        <f t="shared" si="86"/>
        <v>2458052.834845271</v>
      </c>
      <c r="W147" s="153">
        <f t="shared" si="87"/>
        <v>-3733324</v>
      </c>
      <c r="X147" s="153">
        <f t="shared" si="88"/>
        <v>-3733324</v>
      </c>
      <c r="Y147" s="153">
        <f t="shared" si="89"/>
        <v>0</v>
      </c>
      <c r="Z147" s="153">
        <f t="shared" si="90"/>
        <v>-1275271.1651547253</v>
      </c>
      <c r="AA147" s="153">
        <f t="shared" si="91"/>
        <v>1275271.1651547253</v>
      </c>
      <c r="AB147" s="189">
        <f t="shared" si="92"/>
        <v>0.95063557106140495</v>
      </c>
      <c r="AC147" s="189">
        <f t="shared" si="93"/>
        <v>-0.36441570574659288</v>
      </c>
      <c r="AD147" s="183">
        <f t="shared" si="94"/>
        <v>0.58621986531481207</v>
      </c>
      <c r="AF147" s="160">
        <f t="shared" si="95"/>
        <v>-3.5917033499801361E-2</v>
      </c>
      <c r="AG147" s="206">
        <f t="shared" si="80"/>
        <v>0</v>
      </c>
      <c r="AH147" s="160">
        <f t="shared" si="96"/>
        <v>0.18293306347367447</v>
      </c>
      <c r="AJ147">
        <f t="shared" si="97"/>
        <v>1</v>
      </c>
      <c r="AK147">
        <f t="shared" si="98"/>
        <v>0</v>
      </c>
      <c r="AL147">
        <f t="shared" si="99"/>
        <v>0</v>
      </c>
      <c r="AM147">
        <f t="shared" si="100"/>
        <v>1</v>
      </c>
      <c r="AN147">
        <f t="shared" si="101"/>
        <v>1</v>
      </c>
      <c r="AO147" s="211">
        <f t="shared" si="102"/>
        <v>0</v>
      </c>
      <c r="AP147" s="211">
        <f t="shared" si="103"/>
        <v>1</v>
      </c>
      <c r="AQ147" s="215">
        <f t="shared" si="104"/>
        <v>0</v>
      </c>
      <c r="AR147" s="215">
        <f t="shared" si="105"/>
        <v>0</v>
      </c>
      <c r="AS147" s="215">
        <f t="shared" si="106"/>
        <v>0</v>
      </c>
      <c r="AT147" s="215">
        <f t="shared" si="107"/>
        <v>1</v>
      </c>
      <c r="AV147" s="12">
        <f>VLOOKUP(A147,'(B) MSOC Applied to 2009-10'!$A$7:$C$302,3,)</f>
        <v>3957.46</v>
      </c>
      <c r="AX147" s="205">
        <f t="shared" si="108"/>
        <v>0</v>
      </c>
      <c r="AZ147" s="205">
        <f t="shared" si="109"/>
        <v>3957.46</v>
      </c>
      <c r="BB147" s="205">
        <f t="shared" si="110"/>
        <v>0</v>
      </c>
      <c r="BC147" s="205">
        <f t="shared" si="111"/>
        <v>3957.46</v>
      </c>
      <c r="BD147" s="205">
        <f t="shared" si="112"/>
        <v>3957.46</v>
      </c>
      <c r="BF147" s="205">
        <f t="shared" si="113"/>
        <v>0</v>
      </c>
      <c r="BG147" s="205">
        <f t="shared" si="114"/>
        <v>0</v>
      </c>
      <c r="BH147" s="209">
        <f t="shared" si="115"/>
        <v>0</v>
      </c>
      <c r="BI147" s="205">
        <f t="shared" si="116"/>
        <v>3957.46</v>
      </c>
    </row>
    <row r="148" spans="1:61">
      <c r="A148" t="s">
        <v>291</v>
      </c>
      <c r="B148" s="152" t="s">
        <v>292</v>
      </c>
      <c r="C148" s="153">
        <v>1228332944</v>
      </c>
      <c r="D148" s="153">
        <f>VLOOKUP(A148,'(D) 2009-10 Projection'!$H$10:$M$305,3,)</f>
        <v>12012991.780000005</v>
      </c>
      <c r="E148" s="153">
        <v>4631782</v>
      </c>
      <c r="F148" s="153">
        <v>2740000</v>
      </c>
      <c r="G148" s="153">
        <v>759268</v>
      </c>
      <c r="H148" s="153">
        <f t="shared" si="81"/>
        <v>15512259.780000005</v>
      </c>
      <c r="I148" s="175">
        <f>'(E) State &amp; Lid Adjustment'!$B$8</f>
        <v>2.06</v>
      </c>
      <c r="J148" s="175">
        <f t="shared" si="82"/>
        <v>2.2306655645637394</v>
      </c>
      <c r="K148" s="183">
        <f t="shared" si="83"/>
        <v>4.2906655645637395</v>
      </c>
      <c r="M148" s="158">
        <f>VLOOKUP(A148,'(D) 2009-10 Projection'!$H$10:$M$305,6,)</f>
        <v>13450015.104619842</v>
      </c>
      <c r="N148" s="187">
        <v>2531786</v>
      </c>
      <c r="O148" s="187">
        <v>1684172</v>
      </c>
      <c r="P148" s="187">
        <v>847614</v>
      </c>
      <c r="Q148" s="153">
        <f t="shared" si="79"/>
        <v>15981801.104619842</v>
      </c>
      <c r="R148" s="175">
        <f>'(E) State &amp; Lid Adjustment'!$B$18</f>
        <v>3.010635571061405</v>
      </c>
      <c r="S148" s="175">
        <f t="shared" si="84"/>
        <v>1.3711038267162197</v>
      </c>
      <c r="T148" s="183">
        <f t="shared" si="85"/>
        <v>4.3817393977776247</v>
      </c>
      <c r="V148" s="158">
        <f t="shared" si="86"/>
        <v>1437023.3246198371</v>
      </c>
      <c r="W148" s="153">
        <f t="shared" si="87"/>
        <v>-2099996</v>
      </c>
      <c r="X148" s="153">
        <f t="shared" si="88"/>
        <v>-1055828</v>
      </c>
      <c r="Y148" s="153">
        <f t="shared" si="89"/>
        <v>88346</v>
      </c>
      <c r="Z148" s="153">
        <f t="shared" si="90"/>
        <v>469541.32461983711</v>
      </c>
      <c r="AA148" s="153">
        <f t="shared" si="91"/>
        <v>0</v>
      </c>
      <c r="AB148" s="189">
        <f t="shared" si="92"/>
        <v>0.95063557106140495</v>
      </c>
      <c r="AC148" s="189">
        <f t="shared" si="93"/>
        <v>-0.85956173784751977</v>
      </c>
      <c r="AD148" s="183">
        <f t="shared" si="94"/>
        <v>9.107383321388518E-2</v>
      </c>
      <c r="AF148" s="160">
        <f t="shared" si="95"/>
        <v>3.0269047274802469E-2</v>
      </c>
      <c r="AG148" s="206">
        <f t="shared" si="80"/>
        <v>3.0269047274802469E-2</v>
      </c>
      <c r="AH148" s="160">
        <f t="shared" si="96"/>
        <v>2.1226038674758672E-2</v>
      </c>
      <c r="AJ148">
        <f t="shared" si="97"/>
        <v>0</v>
      </c>
      <c r="AK148">
        <f t="shared" si="98"/>
        <v>0</v>
      </c>
      <c r="AL148">
        <f t="shared" si="99"/>
        <v>0</v>
      </c>
      <c r="AM148">
        <f t="shared" si="100"/>
        <v>1</v>
      </c>
      <c r="AN148">
        <f t="shared" si="101"/>
        <v>0</v>
      </c>
      <c r="AO148" s="211">
        <f t="shared" si="102"/>
        <v>1</v>
      </c>
      <c r="AP148" s="211">
        <f t="shared" si="103"/>
        <v>0</v>
      </c>
      <c r="AQ148" s="215">
        <f t="shared" si="104"/>
        <v>0</v>
      </c>
      <c r="AR148" s="215">
        <f t="shared" si="105"/>
        <v>1</v>
      </c>
      <c r="AS148" s="215">
        <f t="shared" si="106"/>
        <v>0</v>
      </c>
      <c r="AT148" s="215">
        <f t="shared" si="107"/>
        <v>0</v>
      </c>
      <c r="AV148" s="12">
        <f>VLOOKUP(A148,'(B) MSOC Applied to 2009-10'!$A$7:$C$302,3,)</f>
        <v>2071.1999999999998</v>
      </c>
      <c r="AX148" s="205">
        <f t="shared" si="108"/>
        <v>2071.1999999999998</v>
      </c>
      <c r="AZ148" s="205">
        <f t="shared" si="109"/>
        <v>0</v>
      </c>
      <c r="BB148" s="205">
        <f t="shared" si="110"/>
        <v>0</v>
      </c>
      <c r="BC148" s="205">
        <f t="shared" si="111"/>
        <v>2071.1999999999998</v>
      </c>
      <c r="BD148" s="205">
        <f t="shared" si="112"/>
        <v>0</v>
      </c>
      <c r="BF148" s="205">
        <f t="shared" si="113"/>
        <v>0</v>
      </c>
      <c r="BG148" s="205">
        <f t="shared" si="114"/>
        <v>2071.1999999999998</v>
      </c>
      <c r="BH148" s="209">
        <f t="shared" si="115"/>
        <v>0</v>
      </c>
      <c r="BI148" s="205">
        <f t="shared" si="116"/>
        <v>0</v>
      </c>
    </row>
    <row r="149" spans="1:61">
      <c r="A149" t="s">
        <v>293</v>
      </c>
      <c r="B149" s="152" t="s">
        <v>294</v>
      </c>
      <c r="C149" s="153">
        <v>1337620937</v>
      </c>
      <c r="D149" s="153">
        <f>VLOOKUP(A149,'(D) 2009-10 Projection'!$H$10:$M$305,3,)</f>
        <v>3537187.2900000005</v>
      </c>
      <c r="E149" s="153">
        <v>1532710</v>
      </c>
      <c r="F149" s="153">
        <v>1532710</v>
      </c>
      <c r="G149" s="153">
        <v>0</v>
      </c>
      <c r="H149" s="153">
        <f t="shared" si="81"/>
        <v>5069897.290000001</v>
      </c>
      <c r="I149" s="175">
        <f>'(E) State &amp; Lid Adjustment'!$B$8</f>
        <v>2.06</v>
      </c>
      <c r="J149" s="175">
        <f t="shared" si="82"/>
        <v>1.1458477940974394</v>
      </c>
      <c r="K149" s="183">
        <f t="shared" si="83"/>
        <v>3.2058477940974397</v>
      </c>
      <c r="M149" s="158">
        <f>VLOOKUP(A149,'(D) 2009-10 Projection'!$H$10:$M$305,6,)</f>
        <v>3792867.9121010969</v>
      </c>
      <c r="N149" s="187">
        <v>804772</v>
      </c>
      <c r="O149" s="187">
        <v>804772</v>
      </c>
      <c r="P149" s="187">
        <v>0</v>
      </c>
      <c r="Q149" s="153">
        <f t="shared" si="79"/>
        <v>4597639.9121010974</v>
      </c>
      <c r="R149" s="175">
        <f>'(E) State &amp; Lid Adjustment'!$B$18</f>
        <v>3.010635571061405</v>
      </c>
      <c r="S149" s="175">
        <f t="shared" si="84"/>
        <v>0.60164429079955406</v>
      </c>
      <c r="T149" s="183">
        <f t="shared" si="85"/>
        <v>3.6122798618609591</v>
      </c>
      <c r="V149" s="158">
        <f t="shared" si="86"/>
        <v>255680.62210109644</v>
      </c>
      <c r="W149" s="153">
        <f t="shared" si="87"/>
        <v>-727938</v>
      </c>
      <c r="X149" s="153">
        <f t="shared" si="88"/>
        <v>-727938</v>
      </c>
      <c r="Y149" s="153">
        <f t="shared" si="89"/>
        <v>0</v>
      </c>
      <c r="Z149" s="153">
        <f t="shared" si="90"/>
        <v>-472257.37789890356</v>
      </c>
      <c r="AA149" s="153">
        <f t="shared" si="91"/>
        <v>472257.37789890356</v>
      </c>
      <c r="AB149" s="189">
        <f t="shared" si="92"/>
        <v>0.95063557106140495</v>
      </c>
      <c r="AC149" s="189">
        <f t="shared" si="93"/>
        <v>-0.54420350329788536</v>
      </c>
      <c r="AD149" s="183">
        <f t="shared" si="94"/>
        <v>0.40643206776351937</v>
      </c>
      <c r="AF149" s="160">
        <f t="shared" si="95"/>
        <v>-9.314929886851879E-2</v>
      </c>
      <c r="AG149" s="206">
        <f t="shared" si="80"/>
        <v>0</v>
      </c>
      <c r="AH149" s="160">
        <f t="shared" si="96"/>
        <v>0.12677834191374779</v>
      </c>
      <c r="AJ149">
        <f t="shared" si="97"/>
        <v>1</v>
      </c>
      <c r="AK149">
        <f t="shared" si="98"/>
        <v>0</v>
      </c>
      <c r="AL149">
        <f t="shared" si="99"/>
        <v>0</v>
      </c>
      <c r="AM149">
        <f t="shared" si="100"/>
        <v>1</v>
      </c>
      <c r="AN149">
        <f t="shared" si="101"/>
        <v>1</v>
      </c>
      <c r="AO149" s="211">
        <f t="shared" si="102"/>
        <v>0</v>
      </c>
      <c r="AP149" s="211">
        <f t="shared" si="103"/>
        <v>1</v>
      </c>
      <c r="AQ149" s="215">
        <f t="shared" si="104"/>
        <v>0</v>
      </c>
      <c r="AR149" s="215">
        <f t="shared" si="105"/>
        <v>0</v>
      </c>
      <c r="AS149" s="215">
        <f t="shared" si="106"/>
        <v>0</v>
      </c>
      <c r="AT149" s="215">
        <f t="shared" si="107"/>
        <v>1</v>
      </c>
      <c r="AV149" s="12">
        <f>VLOOKUP(A149,'(B) MSOC Applied to 2009-10'!$A$7:$C$302,3,)</f>
        <v>509.51</v>
      </c>
      <c r="AX149" s="205">
        <f t="shared" si="108"/>
        <v>0</v>
      </c>
      <c r="AZ149" s="205">
        <f t="shared" si="109"/>
        <v>509.51</v>
      </c>
      <c r="BB149" s="205">
        <f t="shared" si="110"/>
        <v>0</v>
      </c>
      <c r="BC149" s="205">
        <f t="shared" si="111"/>
        <v>509.51</v>
      </c>
      <c r="BD149" s="205">
        <f t="shared" si="112"/>
        <v>509.51</v>
      </c>
      <c r="BF149" s="205">
        <f t="shared" si="113"/>
        <v>0</v>
      </c>
      <c r="BG149" s="205">
        <f t="shared" si="114"/>
        <v>0</v>
      </c>
      <c r="BH149" s="209">
        <f t="shared" si="115"/>
        <v>0</v>
      </c>
      <c r="BI149" s="205">
        <f t="shared" si="116"/>
        <v>509.51</v>
      </c>
    </row>
    <row r="150" spans="1:61">
      <c r="A150" t="s">
        <v>295</v>
      </c>
      <c r="B150" s="152" t="s">
        <v>296</v>
      </c>
      <c r="C150" s="153">
        <v>54610069</v>
      </c>
      <c r="D150" s="153">
        <f>VLOOKUP(A150,'(D) 2009-10 Projection'!$H$10:$M$305,3,)</f>
        <v>524401.56999999995</v>
      </c>
      <c r="E150" s="153">
        <v>266651</v>
      </c>
      <c r="F150" s="153">
        <v>0</v>
      </c>
      <c r="G150" s="153">
        <v>0</v>
      </c>
      <c r="H150" s="153">
        <f t="shared" si="81"/>
        <v>524401.56999999995</v>
      </c>
      <c r="I150" s="175">
        <f>'(E) State &amp; Lid Adjustment'!$B$8</f>
        <v>2.06</v>
      </c>
      <c r="J150" s="175">
        <f t="shared" si="82"/>
        <v>0</v>
      </c>
      <c r="K150" s="183">
        <f t="shared" si="83"/>
        <v>2.06</v>
      </c>
      <c r="M150" s="158">
        <f>VLOOKUP(A150,'(D) 2009-10 Projection'!$H$10:$M$305,6,)</f>
        <v>589378.23527996789</v>
      </c>
      <c r="N150" s="187">
        <v>144486</v>
      </c>
      <c r="O150" s="187">
        <v>0</v>
      </c>
      <c r="P150" s="187">
        <v>0</v>
      </c>
      <c r="Q150" s="153">
        <f t="shared" si="79"/>
        <v>589378.23527996789</v>
      </c>
      <c r="R150" s="175">
        <f>'(E) State &amp; Lid Adjustment'!$B$18</f>
        <v>3.010635571061405</v>
      </c>
      <c r="S150" s="175">
        <f t="shared" si="84"/>
        <v>0</v>
      </c>
      <c r="T150" s="183">
        <f t="shared" si="85"/>
        <v>3.010635571061405</v>
      </c>
      <c r="V150" s="158">
        <f t="shared" si="86"/>
        <v>64976.665279967943</v>
      </c>
      <c r="W150" s="153">
        <f t="shared" si="87"/>
        <v>-122165</v>
      </c>
      <c r="X150" s="153">
        <f t="shared" si="88"/>
        <v>0</v>
      </c>
      <c r="Y150" s="153">
        <f t="shared" si="89"/>
        <v>0</v>
      </c>
      <c r="Z150" s="153">
        <f t="shared" si="90"/>
        <v>64976.665279967943</v>
      </c>
      <c r="AA150" s="153">
        <f t="shared" si="91"/>
        <v>0</v>
      </c>
      <c r="AB150" s="189">
        <f t="shared" si="92"/>
        <v>0.95063557106140495</v>
      </c>
      <c r="AC150" s="189">
        <f t="shared" si="93"/>
        <v>0</v>
      </c>
      <c r="AD150" s="183">
        <f t="shared" si="94"/>
        <v>0.95063557106140495</v>
      </c>
      <c r="AF150" s="160">
        <f t="shared" si="95"/>
        <v>0.12390631340018289</v>
      </c>
      <c r="AG150" s="206">
        <f t="shared" si="80"/>
        <v>0.12390631340018289</v>
      </c>
      <c r="AH150" s="160">
        <f t="shared" si="96"/>
        <v>0.461473578185148</v>
      </c>
      <c r="AJ150">
        <f t="shared" si="97"/>
        <v>0</v>
      </c>
      <c r="AK150">
        <f t="shared" si="98"/>
        <v>1</v>
      </c>
      <c r="AL150">
        <f t="shared" si="99"/>
        <v>0</v>
      </c>
      <c r="AM150">
        <f t="shared" si="100"/>
        <v>1</v>
      </c>
      <c r="AN150">
        <f t="shared" si="101"/>
        <v>1</v>
      </c>
      <c r="AO150" s="211">
        <f t="shared" si="102"/>
        <v>1</v>
      </c>
      <c r="AP150" s="211">
        <f t="shared" si="103"/>
        <v>0</v>
      </c>
      <c r="AQ150" s="215">
        <f t="shared" si="104"/>
        <v>0</v>
      </c>
      <c r="AR150" s="215">
        <f t="shared" si="105"/>
        <v>1</v>
      </c>
      <c r="AS150" s="215">
        <f t="shared" si="106"/>
        <v>0</v>
      </c>
      <c r="AT150" s="215">
        <f t="shared" si="107"/>
        <v>0</v>
      </c>
      <c r="AV150" s="12">
        <f>VLOOKUP(A150,'(B) MSOC Applied to 2009-10'!$A$7:$C$302,3,)</f>
        <v>71.39</v>
      </c>
      <c r="AX150" s="205">
        <f t="shared" si="108"/>
        <v>71.39</v>
      </c>
      <c r="AZ150" s="205">
        <f t="shared" si="109"/>
        <v>0</v>
      </c>
      <c r="BB150" s="205">
        <f t="shared" si="110"/>
        <v>0</v>
      </c>
      <c r="BC150" s="205">
        <f t="shared" si="111"/>
        <v>71.39</v>
      </c>
      <c r="BD150" s="205">
        <f t="shared" si="112"/>
        <v>71.39</v>
      </c>
      <c r="BF150" s="205">
        <f t="shared" si="113"/>
        <v>0</v>
      </c>
      <c r="BG150" s="205">
        <f t="shared" si="114"/>
        <v>71.39</v>
      </c>
      <c r="BH150" s="209">
        <f t="shared" si="115"/>
        <v>0</v>
      </c>
      <c r="BI150" s="205">
        <f t="shared" si="116"/>
        <v>0</v>
      </c>
    </row>
    <row r="151" spans="1:61">
      <c r="A151" t="s">
        <v>297</v>
      </c>
      <c r="B151" s="152" t="s">
        <v>298</v>
      </c>
      <c r="C151" s="153">
        <v>5359103969</v>
      </c>
      <c r="D151" s="153">
        <f>VLOOKUP(A151,'(D) 2009-10 Projection'!$H$10:$M$305,3,)</f>
        <v>44867548.730000004</v>
      </c>
      <c r="E151" s="153">
        <v>16636694</v>
      </c>
      <c r="F151" s="153">
        <v>13700000</v>
      </c>
      <c r="G151" s="153">
        <v>1527531</v>
      </c>
      <c r="H151" s="153">
        <f t="shared" si="81"/>
        <v>60095079.730000004</v>
      </c>
      <c r="I151" s="175">
        <f>'(E) State &amp; Lid Adjustment'!$B$8</f>
        <v>2.06</v>
      </c>
      <c r="J151" s="175">
        <f t="shared" si="82"/>
        <v>2.5563975021287741</v>
      </c>
      <c r="K151" s="183">
        <f t="shared" si="83"/>
        <v>4.6163975021287742</v>
      </c>
      <c r="M151" s="158">
        <f>VLOOKUP(A151,'(D) 2009-10 Projection'!$H$10:$M$305,6,)</f>
        <v>50260451.318108365</v>
      </c>
      <c r="N151" s="187">
        <v>9128067</v>
      </c>
      <c r="O151" s="187">
        <v>7348549</v>
      </c>
      <c r="P151" s="187">
        <v>1779518</v>
      </c>
      <c r="Q151" s="153">
        <f t="shared" si="79"/>
        <v>59388518.318108365</v>
      </c>
      <c r="R151" s="175">
        <f>'(E) State &amp; Lid Adjustment'!$B$18</f>
        <v>3.010635571061405</v>
      </c>
      <c r="S151" s="175">
        <f t="shared" si="84"/>
        <v>1.371227175757</v>
      </c>
      <c r="T151" s="183">
        <f t="shared" si="85"/>
        <v>4.3818627468184053</v>
      </c>
      <c r="V151" s="158">
        <f t="shared" si="86"/>
        <v>5392902.5881083608</v>
      </c>
      <c r="W151" s="153">
        <f t="shared" si="87"/>
        <v>-7508627</v>
      </c>
      <c r="X151" s="153">
        <f t="shared" si="88"/>
        <v>-6351451</v>
      </c>
      <c r="Y151" s="153">
        <f t="shared" si="89"/>
        <v>251987</v>
      </c>
      <c r="Z151" s="153">
        <f t="shared" si="90"/>
        <v>-706561.41189163923</v>
      </c>
      <c r="AA151" s="153">
        <f t="shared" si="91"/>
        <v>706561.41189163923</v>
      </c>
      <c r="AB151" s="189">
        <f t="shared" si="92"/>
        <v>0.95063557106140495</v>
      </c>
      <c r="AC151" s="189">
        <f t="shared" si="93"/>
        <v>-1.1851703263717741</v>
      </c>
      <c r="AD151" s="183">
        <f t="shared" si="94"/>
        <v>-0.23453475531036894</v>
      </c>
      <c r="AF151" s="160">
        <f t="shared" si="95"/>
        <v>-1.1757392037187321E-2</v>
      </c>
      <c r="AG151" s="206">
        <f t="shared" si="80"/>
        <v>0</v>
      </c>
      <c r="AH151" s="160">
        <f t="shared" si="96"/>
        <v>-5.0804714109263162E-2</v>
      </c>
      <c r="AJ151">
        <f t="shared" si="97"/>
        <v>1</v>
      </c>
      <c r="AK151">
        <f t="shared" si="98"/>
        <v>0</v>
      </c>
      <c r="AL151">
        <f t="shared" si="99"/>
        <v>1</v>
      </c>
      <c r="AM151">
        <f t="shared" si="100"/>
        <v>0</v>
      </c>
      <c r="AN151">
        <f t="shared" si="101"/>
        <v>0</v>
      </c>
      <c r="AO151" s="211">
        <f t="shared" si="102"/>
        <v>0</v>
      </c>
      <c r="AP151" s="211">
        <f t="shared" si="103"/>
        <v>1</v>
      </c>
      <c r="AQ151" s="215">
        <f t="shared" si="104"/>
        <v>0</v>
      </c>
      <c r="AR151" s="215">
        <f t="shared" si="105"/>
        <v>0</v>
      </c>
      <c r="AS151" s="215">
        <f t="shared" si="106"/>
        <v>1</v>
      </c>
      <c r="AT151" s="215">
        <f t="shared" si="107"/>
        <v>0</v>
      </c>
      <c r="AV151" s="12">
        <f>VLOOKUP(A151,'(B) MSOC Applied to 2009-10'!$A$7:$C$302,3,)</f>
        <v>7679.9</v>
      </c>
      <c r="AX151" s="205">
        <f t="shared" si="108"/>
        <v>0</v>
      </c>
      <c r="AZ151" s="205">
        <f t="shared" si="109"/>
        <v>7679.9</v>
      </c>
      <c r="BB151" s="205">
        <f t="shared" si="110"/>
        <v>7679.9</v>
      </c>
      <c r="BC151" s="205">
        <f t="shared" si="111"/>
        <v>0</v>
      </c>
      <c r="BD151" s="205">
        <f t="shared" si="112"/>
        <v>0</v>
      </c>
      <c r="BF151" s="205">
        <f t="shared" si="113"/>
        <v>0</v>
      </c>
      <c r="BG151" s="205">
        <f t="shared" si="114"/>
        <v>0</v>
      </c>
      <c r="BH151" s="209">
        <f t="shared" si="115"/>
        <v>7679.9</v>
      </c>
      <c r="BI151" s="205">
        <f t="shared" si="116"/>
        <v>0</v>
      </c>
    </row>
    <row r="152" spans="1:61">
      <c r="A152" t="s">
        <v>299</v>
      </c>
      <c r="B152" s="152" t="s">
        <v>300</v>
      </c>
      <c r="C152" s="153">
        <v>703636030</v>
      </c>
      <c r="D152" s="153">
        <f>VLOOKUP(A152,'(D) 2009-10 Projection'!$H$10:$M$305,3,)</f>
        <v>7302587.4299999997</v>
      </c>
      <c r="E152" s="153">
        <v>2887190</v>
      </c>
      <c r="F152" s="153">
        <v>2018000</v>
      </c>
      <c r="G152" s="153">
        <v>552252</v>
      </c>
      <c r="H152" s="153">
        <f t="shared" si="81"/>
        <v>9872839.4299999997</v>
      </c>
      <c r="I152" s="175">
        <f>'(E) State &amp; Lid Adjustment'!$B$8</f>
        <v>2.06</v>
      </c>
      <c r="J152" s="175">
        <f t="shared" si="82"/>
        <v>2.8679600162032637</v>
      </c>
      <c r="K152" s="183">
        <f t="shared" si="83"/>
        <v>4.9279600162032633</v>
      </c>
      <c r="M152" s="158">
        <f>VLOOKUP(A152,'(D) 2009-10 Projection'!$H$10:$M$305,6,)</f>
        <v>8049347.5706860041</v>
      </c>
      <c r="N152" s="187">
        <v>1555805</v>
      </c>
      <c r="O152" s="187">
        <v>964726</v>
      </c>
      <c r="P152" s="187">
        <v>591079</v>
      </c>
      <c r="Q152" s="153">
        <f t="shared" si="79"/>
        <v>9605152.5706860051</v>
      </c>
      <c r="R152" s="175">
        <f>'(E) State &amp; Lid Adjustment'!$B$18</f>
        <v>3.010635571061405</v>
      </c>
      <c r="S152" s="175">
        <f t="shared" si="84"/>
        <v>1.371058272840292</v>
      </c>
      <c r="T152" s="183">
        <f t="shared" si="85"/>
        <v>4.3816938439016972</v>
      </c>
      <c r="V152" s="158">
        <f t="shared" si="86"/>
        <v>746760.14068600442</v>
      </c>
      <c r="W152" s="153">
        <f t="shared" si="87"/>
        <v>-1331385</v>
      </c>
      <c r="X152" s="153">
        <f t="shared" si="88"/>
        <v>-1053274</v>
      </c>
      <c r="Y152" s="153">
        <f t="shared" si="89"/>
        <v>38827</v>
      </c>
      <c r="Z152" s="153">
        <f t="shared" si="90"/>
        <v>-267686.85931399465</v>
      </c>
      <c r="AA152" s="153">
        <f t="shared" si="91"/>
        <v>267686.85931399465</v>
      </c>
      <c r="AB152" s="189">
        <f t="shared" si="92"/>
        <v>0.95063557106140495</v>
      </c>
      <c r="AC152" s="189">
        <f t="shared" si="93"/>
        <v>-1.4969017433629717</v>
      </c>
      <c r="AD152" s="183">
        <f t="shared" si="94"/>
        <v>-0.54626617230156604</v>
      </c>
      <c r="AF152" s="160">
        <f t="shared" si="95"/>
        <v>-2.7113462263003162E-2</v>
      </c>
      <c r="AG152" s="206">
        <f t="shared" si="80"/>
        <v>0</v>
      </c>
      <c r="AH152" s="160">
        <f t="shared" si="96"/>
        <v>-0.11085036617696337</v>
      </c>
      <c r="AJ152">
        <f t="shared" si="97"/>
        <v>1</v>
      </c>
      <c r="AK152">
        <f t="shared" si="98"/>
        <v>0</v>
      </c>
      <c r="AL152">
        <f t="shared" si="99"/>
        <v>1</v>
      </c>
      <c r="AM152">
        <f t="shared" si="100"/>
        <v>0</v>
      </c>
      <c r="AN152">
        <f t="shared" si="101"/>
        <v>0</v>
      </c>
      <c r="AO152" s="211">
        <f t="shared" si="102"/>
        <v>0</v>
      </c>
      <c r="AP152" s="211">
        <f t="shared" si="103"/>
        <v>1</v>
      </c>
      <c r="AQ152" s="215">
        <f t="shared" si="104"/>
        <v>0</v>
      </c>
      <c r="AR152" s="215">
        <f t="shared" si="105"/>
        <v>0</v>
      </c>
      <c r="AS152" s="215">
        <f t="shared" si="106"/>
        <v>1</v>
      </c>
      <c r="AT152" s="215">
        <f t="shared" si="107"/>
        <v>0</v>
      </c>
      <c r="AV152" s="12">
        <f>VLOOKUP(A152,'(B) MSOC Applied to 2009-10'!$A$7:$C$302,3,)</f>
        <v>1208.19</v>
      </c>
      <c r="AX152" s="205">
        <f t="shared" si="108"/>
        <v>0</v>
      </c>
      <c r="AZ152" s="205">
        <f t="shared" si="109"/>
        <v>1208.19</v>
      </c>
      <c r="BB152" s="205">
        <f t="shared" si="110"/>
        <v>1208.19</v>
      </c>
      <c r="BC152" s="205">
        <f t="shared" si="111"/>
        <v>0</v>
      </c>
      <c r="BD152" s="205">
        <f t="shared" si="112"/>
        <v>0</v>
      </c>
      <c r="BF152" s="205">
        <f t="shared" si="113"/>
        <v>0</v>
      </c>
      <c r="BG152" s="205">
        <f t="shared" si="114"/>
        <v>0</v>
      </c>
      <c r="BH152" s="209">
        <f t="shared" si="115"/>
        <v>1208.19</v>
      </c>
      <c r="BI152" s="205">
        <f t="shared" si="116"/>
        <v>0</v>
      </c>
    </row>
    <row r="153" spans="1:61">
      <c r="A153" t="s">
        <v>301</v>
      </c>
      <c r="B153" s="152" t="s">
        <v>302</v>
      </c>
      <c r="C153" s="153">
        <v>332922891</v>
      </c>
      <c r="D153" s="153">
        <f>VLOOKUP(A153,'(D) 2009-10 Projection'!$H$10:$M$305,3,)</f>
        <v>2552233.2400000002</v>
      </c>
      <c r="E153" s="153">
        <v>1042429</v>
      </c>
      <c r="F153" s="153">
        <v>665000</v>
      </c>
      <c r="G153" s="153">
        <v>99517</v>
      </c>
      <c r="H153" s="153">
        <f t="shared" si="81"/>
        <v>3316750.24</v>
      </c>
      <c r="I153" s="175">
        <f>'(E) State &amp; Lid Adjustment'!$B$8</f>
        <v>2.06</v>
      </c>
      <c r="J153" s="175">
        <f t="shared" si="82"/>
        <v>1.9974595258455807</v>
      </c>
      <c r="K153" s="183">
        <f t="shared" si="83"/>
        <v>4.057459525845581</v>
      </c>
      <c r="M153" s="158">
        <f>VLOOKUP(A153,'(D) 2009-10 Projection'!$H$10:$M$305,6,)</f>
        <v>2737375.0239397041</v>
      </c>
      <c r="N153" s="187">
        <v>549254</v>
      </c>
      <c r="O153" s="187">
        <v>456380</v>
      </c>
      <c r="P153" s="187">
        <v>92874</v>
      </c>
      <c r="Q153" s="153">
        <f t="shared" si="79"/>
        <v>3286629.0239397041</v>
      </c>
      <c r="R153" s="175">
        <f>'(E) State &amp; Lid Adjustment'!$B$18</f>
        <v>3.010635571061405</v>
      </c>
      <c r="S153" s="175">
        <f t="shared" si="84"/>
        <v>1.3708279374517387</v>
      </c>
      <c r="T153" s="183">
        <f t="shared" si="85"/>
        <v>4.3814635085131437</v>
      </c>
      <c r="V153" s="158">
        <f t="shared" si="86"/>
        <v>185141.78393970383</v>
      </c>
      <c r="W153" s="153">
        <f t="shared" si="87"/>
        <v>-493175</v>
      </c>
      <c r="X153" s="153">
        <f t="shared" si="88"/>
        <v>-208620</v>
      </c>
      <c r="Y153" s="153">
        <f t="shared" si="89"/>
        <v>-6643</v>
      </c>
      <c r="Z153" s="153">
        <f t="shared" si="90"/>
        <v>-30121.216060296167</v>
      </c>
      <c r="AA153" s="153">
        <f t="shared" si="91"/>
        <v>30121.216060296167</v>
      </c>
      <c r="AB153" s="189">
        <f t="shared" si="92"/>
        <v>0.95063557106140495</v>
      </c>
      <c r="AC153" s="189">
        <f t="shared" si="93"/>
        <v>-0.62663158839384203</v>
      </c>
      <c r="AD153" s="183">
        <f t="shared" si="94"/>
        <v>0.3240039826675627</v>
      </c>
      <c r="AF153" s="160">
        <f t="shared" si="95"/>
        <v>-9.0815448498456023E-3</v>
      </c>
      <c r="AG153" s="206">
        <f t="shared" si="80"/>
        <v>0</v>
      </c>
      <c r="AH153" s="160">
        <f t="shared" si="96"/>
        <v>7.9853903804509241E-2</v>
      </c>
      <c r="AJ153">
        <f t="shared" si="97"/>
        <v>1</v>
      </c>
      <c r="AK153">
        <f t="shared" si="98"/>
        <v>0</v>
      </c>
      <c r="AL153">
        <f t="shared" si="99"/>
        <v>0</v>
      </c>
      <c r="AM153">
        <f t="shared" si="100"/>
        <v>1</v>
      </c>
      <c r="AN153">
        <f t="shared" si="101"/>
        <v>1</v>
      </c>
      <c r="AO153" s="211">
        <f t="shared" si="102"/>
        <v>0</v>
      </c>
      <c r="AP153" s="211">
        <f t="shared" si="103"/>
        <v>1</v>
      </c>
      <c r="AQ153" s="215">
        <f t="shared" si="104"/>
        <v>0</v>
      </c>
      <c r="AR153" s="215">
        <f t="shared" si="105"/>
        <v>0</v>
      </c>
      <c r="AS153" s="215">
        <f t="shared" si="106"/>
        <v>0</v>
      </c>
      <c r="AT153" s="215">
        <f t="shared" si="107"/>
        <v>1</v>
      </c>
      <c r="AV153" s="12">
        <f>VLOOKUP(A153,'(B) MSOC Applied to 2009-10'!$A$7:$C$302,3,)</f>
        <v>316.79999999999995</v>
      </c>
      <c r="AX153" s="205">
        <f t="shared" si="108"/>
        <v>0</v>
      </c>
      <c r="AZ153" s="205">
        <f t="shared" si="109"/>
        <v>316.79999999999995</v>
      </c>
      <c r="BB153" s="205">
        <f t="shared" si="110"/>
        <v>0</v>
      </c>
      <c r="BC153" s="205">
        <f t="shared" si="111"/>
        <v>316.79999999999995</v>
      </c>
      <c r="BD153" s="205">
        <f t="shared" si="112"/>
        <v>316.79999999999995</v>
      </c>
      <c r="BF153" s="205">
        <f t="shared" si="113"/>
        <v>0</v>
      </c>
      <c r="BG153" s="205">
        <f t="shared" si="114"/>
        <v>0</v>
      </c>
      <c r="BH153" s="209">
        <f t="shared" si="115"/>
        <v>0</v>
      </c>
      <c r="BI153" s="205">
        <f t="shared" si="116"/>
        <v>316.79999999999995</v>
      </c>
    </row>
    <row r="154" spans="1:61">
      <c r="A154" t="s">
        <v>303</v>
      </c>
      <c r="B154" s="152" t="s">
        <v>304</v>
      </c>
      <c r="C154" s="153">
        <v>5000620217</v>
      </c>
      <c r="D154" s="153">
        <f>VLOOKUP(A154,'(D) 2009-10 Projection'!$H$10:$M$305,3,)</f>
        <v>43556912.090000004</v>
      </c>
      <c r="E154" s="153">
        <v>18594363</v>
      </c>
      <c r="F154" s="153">
        <v>10309658</v>
      </c>
      <c r="G154" s="153">
        <v>2960695</v>
      </c>
      <c r="H154" s="153">
        <f t="shared" si="81"/>
        <v>56827265.090000004</v>
      </c>
      <c r="I154" s="175">
        <f>'(E) State &amp; Lid Adjustment'!$B$8</f>
        <v>2.06</v>
      </c>
      <c r="J154" s="175">
        <f t="shared" si="82"/>
        <v>2.0616758627162906</v>
      </c>
      <c r="K154" s="183">
        <f t="shared" si="83"/>
        <v>4.121675862716291</v>
      </c>
      <c r="M154" s="158">
        <f>VLOOKUP(A154,'(D) 2009-10 Projection'!$H$10:$M$305,6,)</f>
        <v>48442757.769639075</v>
      </c>
      <c r="N154" s="187">
        <v>10033897</v>
      </c>
      <c r="O154" s="187">
        <v>6854246</v>
      </c>
      <c r="P154" s="187">
        <v>3179651</v>
      </c>
      <c r="Q154" s="153">
        <f t="shared" si="79"/>
        <v>58476654.769639075</v>
      </c>
      <c r="R154" s="175">
        <f>'(E) State &amp; Lid Adjustment'!$B$18</f>
        <v>3.010635571061405</v>
      </c>
      <c r="S154" s="175">
        <f t="shared" si="84"/>
        <v>1.3706791762946633</v>
      </c>
      <c r="T154" s="183">
        <f t="shared" si="85"/>
        <v>4.3813147473560683</v>
      </c>
      <c r="V154" s="158">
        <f t="shared" si="86"/>
        <v>4885845.6796390712</v>
      </c>
      <c r="W154" s="153">
        <f t="shared" si="87"/>
        <v>-8560466</v>
      </c>
      <c r="X154" s="153">
        <f t="shared" si="88"/>
        <v>-3455412</v>
      </c>
      <c r="Y154" s="153">
        <f t="shared" si="89"/>
        <v>218956</v>
      </c>
      <c r="Z154" s="153">
        <f t="shared" si="90"/>
        <v>1649389.6796390712</v>
      </c>
      <c r="AA154" s="153">
        <f t="shared" si="91"/>
        <v>0</v>
      </c>
      <c r="AB154" s="189">
        <f t="shared" si="92"/>
        <v>0.95063557106140495</v>
      </c>
      <c r="AC154" s="189">
        <f t="shared" si="93"/>
        <v>-0.69099668642162726</v>
      </c>
      <c r="AD154" s="183">
        <f t="shared" si="94"/>
        <v>0.25963888463977725</v>
      </c>
      <c r="AF154" s="160">
        <f t="shared" si="95"/>
        <v>2.9024618324088893E-2</v>
      </c>
      <c r="AG154" s="206">
        <f t="shared" si="80"/>
        <v>2.9024618324088893E-2</v>
      </c>
      <c r="AH154" s="160">
        <f t="shared" si="96"/>
        <v>6.2993523335594978E-2</v>
      </c>
      <c r="AJ154">
        <f t="shared" si="97"/>
        <v>0</v>
      </c>
      <c r="AK154">
        <f t="shared" si="98"/>
        <v>0</v>
      </c>
      <c r="AL154">
        <f t="shared" si="99"/>
        <v>0</v>
      </c>
      <c r="AM154">
        <f t="shared" si="100"/>
        <v>1</v>
      </c>
      <c r="AN154">
        <f t="shared" si="101"/>
        <v>1</v>
      </c>
      <c r="AO154" s="211">
        <f t="shared" si="102"/>
        <v>1</v>
      </c>
      <c r="AP154" s="211">
        <f t="shared" si="103"/>
        <v>0</v>
      </c>
      <c r="AQ154" s="215">
        <f t="shared" si="104"/>
        <v>0</v>
      </c>
      <c r="AR154" s="215">
        <f t="shared" si="105"/>
        <v>1</v>
      </c>
      <c r="AS154" s="215">
        <f t="shared" si="106"/>
        <v>0</v>
      </c>
      <c r="AT154" s="215">
        <f t="shared" si="107"/>
        <v>0</v>
      </c>
      <c r="AV154" s="12">
        <f>VLOOKUP(A154,'(B) MSOC Applied to 2009-10'!$A$7:$C$302,3,)</f>
        <v>7268.13</v>
      </c>
      <c r="AX154" s="205">
        <f t="shared" si="108"/>
        <v>7268.13</v>
      </c>
      <c r="AZ154" s="205">
        <f t="shared" si="109"/>
        <v>0</v>
      </c>
      <c r="BB154" s="205">
        <f t="shared" si="110"/>
        <v>0</v>
      </c>
      <c r="BC154" s="205">
        <f t="shared" si="111"/>
        <v>7268.13</v>
      </c>
      <c r="BD154" s="205">
        <f t="shared" si="112"/>
        <v>7268.13</v>
      </c>
      <c r="BF154" s="205">
        <f t="shared" si="113"/>
        <v>0</v>
      </c>
      <c r="BG154" s="205">
        <f t="shared" si="114"/>
        <v>7268.13</v>
      </c>
      <c r="BH154" s="209">
        <f t="shared" si="115"/>
        <v>0</v>
      </c>
      <c r="BI154" s="205">
        <f t="shared" si="116"/>
        <v>0</v>
      </c>
    </row>
    <row r="155" spans="1:61">
      <c r="A155" t="s">
        <v>305</v>
      </c>
      <c r="B155" s="152" t="s">
        <v>306</v>
      </c>
      <c r="C155" s="153">
        <v>480953270</v>
      </c>
      <c r="D155" s="153">
        <f>VLOOKUP(A155,'(D) 2009-10 Projection'!$H$10:$M$305,3,)</f>
        <v>3742302.6300000004</v>
      </c>
      <c r="E155" s="153">
        <v>1603549</v>
      </c>
      <c r="F155" s="153">
        <v>550000</v>
      </c>
      <c r="G155" s="153">
        <v>173638</v>
      </c>
      <c r="H155" s="153">
        <f t="shared" si="81"/>
        <v>4465940.6300000008</v>
      </c>
      <c r="I155" s="175">
        <f>'(E) State &amp; Lid Adjustment'!$B$8</f>
        <v>2.06</v>
      </c>
      <c r="J155" s="175">
        <f t="shared" si="82"/>
        <v>1.1435622425438547</v>
      </c>
      <c r="K155" s="183">
        <f t="shared" si="83"/>
        <v>3.203562242543855</v>
      </c>
      <c r="M155" s="158">
        <f>VLOOKUP(A155,'(D) 2009-10 Projection'!$H$10:$M$305,6,)</f>
        <v>4083514.0616443469</v>
      </c>
      <c r="N155" s="187">
        <v>853018</v>
      </c>
      <c r="O155" s="187">
        <v>550000</v>
      </c>
      <c r="P155" s="187">
        <v>161670</v>
      </c>
      <c r="Q155" s="153">
        <f t="shared" si="79"/>
        <v>4795184.0616443474</v>
      </c>
      <c r="R155" s="175">
        <f>'(E) State &amp; Lid Adjustment'!$B$18</f>
        <v>3.010635571061405</v>
      </c>
      <c r="S155" s="175">
        <f t="shared" si="84"/>
        <v>1.1435622425438547</v>
      </c>
      <c r="T155" s="183">
        <f t="shared" si="85"/>
        <v>4.1541978136052595</v>
      </c>
      <c r="V155" s="158">
        <f t="shared" si="86"/>
        <v>341211.43164434657</v>
      </c>
      <c r="W155" s="153">
        <f t="shared" si="87"/>
        <v>-750531</v>
      </c>
      <c r="X155" s="153">
        <f t="shared" si="88"/>
        <v>0</v>
      </c>
      <c r="Y155" s="153">
        <f t="shared" si="89"/>
        <v>-11968</v>
      </c>
      <c r="Z155" s="153">
        <f t="shared" si="90"/>
        <v>329243.43164434657</v>
      </c>
      <c r="AA155" s="153">
        <f t="shared" si="91"/>
        <v>0</v>
      </c>
      <c r="AB155" s="189">
        <f t="shared" si="92"/>
        <v>0.95063557106140495</v>
      </c>
      <c r="AC155" s="189">
        <f t="shared" si="93"/>
        <v>0</v>
      </c>
      <c r="AD155" s="183">
        <f t="shared" si="94"/>
        <v>0.95063557106140451</v>
      </c>
      <c r="AF155" s="160">
        <f t="shared" si="95"/>
        <v>7.3723199415740223E-2</v>
      </c>
      <c r="AG155" s="206">
        <f t="shared" si="80"/>
        <v>7.3723199415740223E-2</v>
      </c>
      <c r="AH155" s="160">
        <f t="shared" si="96"/>
        <v>0.2967432811002706</v>
      </c>
      <c r="AJ155">
        <f t="shared" si="97"/>
        <v>0</v>
      </c>
      <c r="AK155">
        <f t="shared" si="98"/>
        <v>1</v>
      </c>
      <c r="AL155">
        <f t="shared" si="99"/>
        <v>0</v>
      </c>
      <c r="AM155">
        <f t="shared" si="100"/>
        <v>1</v>
      </c>
      <c r="AN155">
        <f t="shared" si="101"/>
        <v>1</v>
      </c>
      <c r="AO155" s="211">
        <f t="shared" si="102"/>
        <v>1</v>
      </c>
      <c r="AP155" s="211">
        <f t="shared" si="103"/>
        <v>0</v>
      </c>
      <c r="AQ155" s="215">
        <f t="shared" si="104"/>
        <v>0</v>
      </c>
      <c r="AR155" s="215">
        <f t="shared" si="105"/>
        <v>1</v>
      </c>
      <c r="AS155" s="215">
        <f t="shared" si="106"/>
        <v>0</v>
      </c>
      <c r="AT155" s="215">
        <f t="shared" si="107"/>
        <v>0</v>
      </c>
      <c r="AV155" s="12">
        <f>VLOOKUP(A155,'(B) MSOC Applied to 2009-10'!$A$7:$C$302,3,)</f>
        <v>579.32000000000005</v>
      </c>
      <c r="AX155" s="205">
        <f t="shared" si="108"/>
        <v>579.32000000000005</v>
      </c>
      <c r="AZ155" s="205">
        <f t="shared" si="109"/>
        <v>0</v>
      </c>
      <c r="BB155" s="205">
        <f t="shared" si="110"/>
        <v>0</v>
      </c>
      <c r="BC155" s="205">
        <f t="shared" si="111"/>
        <v>579.32000000000005</v>
      </c>
      <c r="BD155" s="205">
        <f t="shared" si="112"/>
        <v>579.32000000000005</v>
      </c>
      <c r="BF155" s="205">
        <f t="shared" si="113"/>
        <v>0</v>
      </c>
      <c r="BG155" s="205">
        <f t="shared" si="114"/>
        <v>579.32000000000005</v>
      </c>
      <c r="BH155" s="209">
        <f t="shared" si="115"/>
        <v>0</v>
      </c>
      <c r="BI155" s="205">
        <f t="shared" si="116"/>
        <v>0</v>
      </c>
    </row>
    <row r="156" spans="1:61">
      <c r="A156" t="s">
        <v>307</v>
      </c>
      <c r="B156" s="152" t="s">
        <v>308</v>
      </c>
      <c r="C156" s="153">
        <v>162242568</v>
      </c>
      <c r="D156" s="153">
        <f>VLOOKUP(A156,'(D) 2009-10 Projection'!$H$10:$M$305,3,)</f>
        <v>6363528.0499999989</v>
      </c>
      <c r="E156" s="153">
        <v>2984681</v>
      </c>
      <c r="F156" s="153">
        <v>114000</v>
      </c>
      <c r="G156" s="153">
        <v>713602</v>
      </c>
      <c r="H156" s="153">
        <f t="shared" si="81"/>
        <v>7191130.0499999989</v>
      </c>
      <c r="I156" s="175">
        <f>'(E) State &amp; Lid Adjustment'!$B$8</f>
        <v>2.06</v>
      </c>
      <c r="J156" s="175">
        <f t="shared" si="82"/>
        <v>0.70265160004124194</v>
      </c>
      <c r="K156" s="183">
        <f t="shared" si="83"/>
        <v>2.762651600041242</v>
      </c>
      <c r="M156" s="158">
        <f>VLOOKUP(A156,'(D) 2009-10 Projection'!$H$10:$M$305,6,)</f>
        <v>7052984.580680334</v>
      </c>
      <c r="N156" s="187">
        <v>1596143</v>
      </c>
      <c r="O156" s="187">
        <v>114000</v>
      </c>
      <c r="P156" s="187">
        <v>704039</v>
      </c>
      <c r="Q156" s="153">
        <f t="shared" si="79"/>
        <v>7871023.580680334</v>
      </c>
      <c r="R156" s="175">
        <f>'(E) State &amp; Lid Adjustment'!$B$18</f>
        <v>3.010635571061405</v>
      </c>
      <c r="S156" s="175">
        <f t="shared" si="84"/>
        <v>0.70265160004124194</v>
      </c>
      <c r="T156" s="183">
        <f t="shared" si="85"/>
        <v>3.7132871711026469</v>
      </c>
      <c r="V156" s="158">
        <f t="shared" si="86"/>
        <v>689456.53068033513</v>
      </c>
      <c r="W156" s="153">
        <f t="shared" si="87"/>
        <v>-1388538</v>
      </c>
      <c r="X156" s="153">
        <f t="shared" si="88"/>
        <v>0</v>
      </c>
      <c r="Y156" s="153">
        <f t="shared" si="89"/>
        <v>-9563</v>
      </c>
      <c r="Z156" s="153">
        <f t="shared" si="90"/>
        <v>679893.53068033513</v>
      </c>
      <c r="AA156" s="153">
        <f t="shared" si="91"/>
        <v>0</v>
      </c>
      <c r="AB156" s="189">
        <f t="shared" si="92"/>
        <v>0.95063557106140495</v>
      </c>
      <c r="AC156" s="189">
        <f t="shared" si="93"/>
        <v>0</v>
      </c>
      <c r="AD156" s="183">
        <f t="shared" si="94"/>
        <v>0.95063557106140495</v>
      </c>
      <c r="AF156" s="160">
        <f t="shared" si="95"/>
        <v>9.4546131964382316E-2</v>
      </c>
      <c r="AG156" s="206">
        <f t="shared" si="80"/>
        <v>9.4546131964382316E-2</v>
      </c>
      <c r="AH156" s="160">
        <f t="shared" si="96"/>
        <v>0.3441025900794778</v>
      </c>
      <c r="AJ156">
        <f t="shared" si="97"/>
        <v>0</v>
      </c>
      <c r="AK156">
        <f t="shared" si="98"/>
        <v>1</v>
      </c>
      <c r="AL156">
        <f t="shared" si="99"/>
        <v>0</v>
      </c>
      <c r="AM156">
        <f t="shared" si="100"/>
        <v>1</v>
      </c>
      <c r="AN156">
        <f t="shared" si="101"/>
        <v>1</v>
      </c>
      <c r="AO156" s="211">
        <f t="shared" si="102"/>
        <v>1</v>
      </c>
      <c r="AP156" s="211">
        <f t="shared" si="103"/>
        <v>0</v>
      </c>
      <c r="AQ156" s="215">
        <f t="shared" si="104"/>
        <v>0</v>
      </c>
      <c r="AR156" s="215">
        <f t="shared" si="105"/>
        <v>1</v>
      </c>
      <c r="AS156" s="215">
        <f t="shared" si="106"/>
        <v>0</v>
      </c>
      <c r="AT156" s="215">
        <f t="shared" si="107"/>
        <v>0</v>
      </c>
      <c r="AV156" s="12">
        <f>VLOOKUP(A156,'(B) MSOC Applied to 2009-10'!$A$7:$C$302,3,)</f>
        <v>944.76</v>
      </c>
      <c r="AX156" s="205">
        <f t="shared" si="108"/>
        <v>944.76</v>
      </c>
      <c r="AZ156" s="205">
        <f t="shared" si="109"/>
        <v>0</v>
      </c>
      <c r="BB156" s="205">
        <f t="shared" si="110"/>
        <v>0</v>
      </c>
      <c r="BC156" s="205">
        <f t="shared" si="111"/>
        <v>944.76</v>
      </c>
      <c r="BD156" s="205">
        <f t="shared" si="112"/>
        <v>944.76</v>
      </c>
      <c r="BF156" s="205">
        <f t="shared" si="113"/>
        <v>0</v>
      </c>
      <c r="BG156" s="205">
        <f t="shared" si="114"/>
        <v>944.76</v>
      </c>
      <c r="BH156" s="209">
        <f t="shared" si="115"/>
        <v>0</v>
      </c>
      <c r="BI156" s="205">
        <f t="shared" si="116"/>
        <v>0</v>
      </c>
    </row>
    <row r="157" spans="1:61">
      <c r="A157" t="s">
        <v>309</v>
      </c>
      <c r="B157" s="152" t="s">
        <v>310</v>
      </c>
      <c r="C157" s="153">
        <v>1859263786</v>
      </c>
      <c r="D157" s="153">
        <f>VLOOKUP(A157,'(D) 2009-10 Projection'!$H$10:$M$305,3,)</f>
        <v>13702894.610000001</v>
      </c>
      <c r="E157" s="153">
        <v>5417815</v>
      </c>
      <c r="F157" s="153">
        <v>4164000</v>
      </c>
      <c r="G157" s="153">
        <v>353255</v>
      </c>
      <c r="H157" s="153">
        <f t="shared" si="81"/>
        <v>18220149.609999999</v>
      </c>
      <c r="I157" s="175">
        <f>'(E) State &amp; Lid Adjustment'!$B$8</f>
        <v>2.06</v>
      </c>
      <c r="J157" s="175">
        <f t="shared" si="82"/>
        <v>2.2395961408780969</v>
      </c>
      <c r="K157" s="183">
        <f t="shared" si="83"/>
        <v>4.2995961408780969</v>
      </c>
      <c r="M157" s="158">
        <f>VLOOKUP(A157,'(D) 2009-10 Projection'!$H$10:$M$305,6,)</f>
        <v>15345145.992300263</v>
      </c>
      <c r="N157" s="187">
        <v>2955720</v>
      </c>
      <c r="O157" s="187">
        <v>2548612</v>
      </c>
      <c r="P157" s="187">
        <v>407108</v>
      </c>
      <c r="Q157" s="153">
        <f t="shared" si="79"/>
        <v>18300865.992300265</v>
      </c>
      <c r="R157" s="175">
        <f>'(E) State &amp; Lid Adjustment'!$B$18</f>
        <v>3.010635571061405</v>
      </c>
      <c r="S157" s="175">
        <f t="shared" si="84"/>
        <v>1.3707640729576389</v>
      </c>
      <c r="T157" s="183">
        <f t="shared" si="85"/>
        <v>4.3813996440190444</v>
      </c>
      <c r="V157" s="158">
        <f t="shared" si="86"/>
        <v>1642251.3823002614</v>
      </c>
      <c r="W157" s="153">
        <f t="shared" si="87"/>
        <v>-2462095</v>
      </c>
      <c r="X157" s="153">
        <f t="shared" si="88"/>
        <v>-1615388</v>
      </c>
      <c r="Y157" s="153">
        <f t="shared" si="89"/>
        <v>53853</v>
      </c>
      <c r="Z157" s="153">
        <f t="shared" si="90"/>
        <v>80716.382300265133</v>
      </c>
      <c r="AA157" s="153">
        <f t="shared" si="91"/>
        <v>0</v>
      </c>
      <c r="AB157" s="189">
        <f t="shared" si="92"/>
        <v>0.95063557106140495</v>
      </c>
      <c r="AC157" s="189">
        <f t="shared" si="93"/>
        <v>-0.86883206792045797</v>
      </c>
      <c r="AD157" s="183">
        <f t="shared" si="94"/>
        <v>8.180350314094742E-2</v>
      </c>
      <c r="AF157" s="160">
        <f t="shared" si="95"/>
        <v>4.4300614444990356E-3</v>
      </c>
      <c r="AG157" s="206">
        <f t="shared" si="80"/>
        <v>4.4300614444990356E-3</v>
      </c>
      <c r="AH157" s="160">
        <f t="shared" si="96"/>
        <v>1.9025857420236887E-2</v>
      </c>
      <c r="AJ157">
        <f t="shared" si="97"/>
        <v>0</v>
      </c>
      <c r="AK157">
        <f t="shared" si="98"/>
        <v>0</v>
      </c>
      <c r="AL157">
        <f t="shared" si="99"/>
        <v>0</v>
      </c>
      <c r="AM157">
        <f t="shared" si="100"/>
        <v>1</v>
      </c>
      <c r="AN157">
        <f t="shared" si="101"/>
        <v>0</v>
      </c>
      <c r="AO157" s="211">
        <f t="shared" si="102"/>
        <v>0</v>
      </c>
      <c r="AP157" s="211">
        <f t="shared" si="103"/>
        <v>1</v>
      </c>
      <c r="AQ157" s="215">
        <f t="shared" si="104"/>
        <v>0</v>
      </c>
      <c r="AR157" s="215">
        <f t="shared" si="105"/>
        <v>0</v>
      </c>
      <c r="AS157" s="215">
        <f t="shared" si="106"/>
        <v>0</v>
      </c>
      <c r="AT157" s="215">
        <f t="shared" si="107"/>
        <v>1</v>
      </c>
      <c r="AV157" s="12">
        <f>VLOOKUP(A157,'(B) MSOC Applied to 2009-10'!$A$7:$C$302,3,)</f>
        <v>2040.52</v>
      </c>
      <c r="AX157" s="205">
        <f t="shared" si="108"/>
        <v>0</v>
      </c>
      <c r="AZ157" s="205">
        <f t="shared" si="109"/>
        <v>2040.52</v>
      </c>
      <c r="BB157" s="205">
        <f t="shared" si="110"/>
        <v>0</v>
      </c>
      <c r="BC157" s="205">
        <f t="shared" si="111"/>
        <v>2040.52</v>
      </c>
      <c r="BD157" s="205">
        <f t="shared" si="112"/>
        <v>0</v>
      </c>
      <c r="BF157" s="205">
        <f t="shared" si="113"/>
        <v>0</v>
      </c>
      <c r="BG157" s="205">
        <f t="shared" si="114"/>
        <v>0</v>
      </c>
      <c r="BH157" s="209">
        <f t="shared" si="115"/>
        <v>0</v>
      </c>
      <c r="BI157" s="205">
        <f t="shared" si="116"/>
        <v>2040.52</v>
      </c>
    </row>
    <row r="158" spans="1:61">
      <c r="A158" t="s">
        <v>311</v>
      </c>
      <c r="B158" s="152" t="s">
        <v>312</v>
      </c>
      <c r="C158" s="153">
        <v>50039043.5</v>
      </c>
      <c r="D158" s="153">
        <f>VLOOKUP(A158,'(D) 2009-10 Projection'!$H$10:$M$305,3,)</f>
        <v>309267.25000000006</v>
      </c>
      <c r="E158" s="153">
        <v>226266</v>
      </c>
      <c r="F158" s="153">
        <v>0</v>
      </c>
      <c r="G158" s="153">
        <v>0</v>
      </c>
      <c r="H158" s="153">
        <f t="shared" si="81"/>
        <v>309267.25000000006</v>
      </c>
      <c r="I158" s="175">
        <f>'(E) State &amp; Lid Adjustment'!$B$8</f>
        <v>2.06</v>
      </c>
      <c r="J158" s="175">
        <f t="shared" si="82"/>
        <v>0</v>
      </c>
      <c r="K158" s="183">
        <f t="shared" si="83"/>
        <v>2.06</v>
      </c>
      <c r="M158" s="158">
        <f>VLOOKUP(A158,'(D) 2009-10 Projection'!$H$10:$M$305,6,)</f>
        <v>373721.84683365229</v>
      </c>
      <c r="N158" s="187">
        <v>162426</v>
      </c>
      <c r="O158" s="187">
        <v>0</v>
      </c>
      <c r="P158" s="187">
        <v>0</v>
      </c>
      <c r="Q158" s="153">
        <f t="shared" si="79"/>
        <v>373721.84683365229</v>
      </c>
      <c r="R158" s="175">
        <f>'(E) State &amp; Lid Adjustment'!$B$18</f>
        <v>3.010635571061405</v>
      </c>
      <c r="S158" s="175">
        <f t="shared" si="84"/>
        <v>0</v>
      </c>
      <c r="T158" s="183">
        <f t="shared" si="85"/>
        <v>3.010635571061405</v>
      </c>
      <c r="V158" s="158">
        <f t="shared" si="86"/>
        <v>64454.596833652235</v>
      </c>
      <c r="W158" s="153">
        <f t="shared" si="87"/>
        <v>-63840</v>
      </c>
      <c r="X158" s="153">
        <f t="shared" si="88"/>
        <v>0</v>
      </c>
      <c r="Y158" s="153">
        <f t="shared" si="89"/>
        <v>0</v>
      </c>
      <c r="Z158" s="153">
        <f t="shared" si="90"/>
        <v>64454.596833652235</v>
      </c>
      <c r="AA158" s="153">
        <f t="shared" si="91"/>
        <v>0</v>
      </c>
      <c r="AB158" s="189">
        <f t="shared" si="92"/>
        <v>0.95063557106140495</v>
      </c>
      <c r="AC158" s="189">
        <f t="shared" si="93"/>
        <v>0</v>
      </c>
      <c r="AD158" s="183">
        <f t="shared" si="94"/>
        <v>0.95063557106140495</v>
      </c>
      <c r="AF158" s="160">
        <f t="shared" si="95"/>
        <v>0.20841067663534443</v>
      </c>
      <c r="AG158" s="206">
        <f t="shared" si="80"/>
        <v>0.20841067663534443</v>
      </c>
      <c r="AH158" s="160">
        <f t="shared" si="96"/>
        <v>0.461473578185148</v>
      </c>
      <c r="AJ158">
        <f t="shared" si="97"/>
        <v>0</v>
      </c>
      <c r="AK158">
        <f t="shared" si="98"/>
        <v>1</v>
      </c>
      <c r="AL158">
        <f t="shared" si="99"/>
        <v>0</v>
      </c>
      <c r="AM158">
        <f t="shared" si="100"/>
        <v>1</v>
      </c>
      <c r="AN158">
        <f t="shared" si="101"/>
        <v>1</v>
      </c>
      <c r="AO158" s="211">
        <f t="shared" si="102"/>
        <v>1</v>
      </c>
      <c r="AP158" s="211">
        <f t="shared" si="103"/>
        <v>0</v>
      </c>
      <c r="AQ158" s="215">
        <f t="shared" si="104"/>
        <v>0</v>
      </c>
      <c r="AR158" s="215">
        <f t="shared" si="105"/>
        <v>1</v>
      </c>
      <c r="AS158" s="215">
        <f t="shared" si="106"/>
        <v>0</v>
      </c>
      <c r="AT158" s="215">
        <f t="shared" si="107"/>
        <v>0</v>
      </c>
      <c r="AV158" s="12">
        <f>VLOOKUP(A158,'(B) MSOC Applied to 2009-10'!$A$7:$C$302,3,)</f>
        <v>66.17</v>
      </c>
      <c r="AX158" s="205">
        <f t="shared" si="108"/>
        <v>66.17</v>
      </c>
      <c r="AZ158" s="205">
        <f t="shared" si="109"/>
        <v>0</v>
      </c>
      <c r="BB158" s="205">
        <f t="shared" si="110"/>
        <v>0</v>
      </c>
      <c r="BC158" s="205">
        <f t="shared" si="111"/>
        <v>66.17</v>
      </c>
      <c r="BD158" s="205">
        <f t="shared" si="112"/>
        <v>66.17</v>
      </c>
      <c r="BF158" s="205">
        <f t="shared" si="113"/>
        <v>0</v>
      </c>
      <c r="BG158" s="205">
        <f t="shared" si="114"/>
        <v>66.17</v>
      </c>
      <c r="BH158" s="209">
        <f t="shared" si="115"/>
        <v>0</v>
      </c>
      <c r="BI158" s="205">
        <f t="shared" si="116"/>
        <v>0</v>
      </c>
    </row>
    <row r="159" spans="1:61">
      <c r="A159" t="s">
        <v>313</v>
      </c>
      <c r="B159" s="152" t="s">
        <v>314</v>
      </c>
      <c r="C159" s="153">
        <v>3766367403</v>
      </c>
      <c r="D159" s="153">
        <f>VLOOKUP(A159,'(D) 2009-10 Projection'!$H$10:$M$305,3,)</f>
        <v>37175882.020000003</v>
      </c>
      <c r="E159" s="153">
        <v>15823258</v>
      </c>
      <c r="F159" s="153">
        <v>11110584</v>
      </c>
      <c r="G159" s="153">
        <v>3140551</v>
      </c>
      <c r="H159" s="153">
        <f t="shared" si="81"/>
        <v>51427017.020000003</v>
      </c>
      <c r="I159" s="175">
        <f>'(E) State &amp; Lid Adjustment'!$B$8</f>
        <v>2.06</v>
      </c>
      <c r="J159" s="175">
        <f t="shared" si="82"/>
        <v>2.949946941222505</v>
      </c>
      <c r="K159" s="183">
        <f t="shared" si="83"/>
        <v>5.0099469412225055</v>
      </c>
      <c r="M159" s="158">
        <f>VLOOKUP(A159,'(D) 2009-10 Projection'!$H$10:$M$305,6,)</f>
        <v>41097149.267476276</v>
      </c>
      <c r="N159" s="187">
        <v>8489447</v>
      </c>
      <c r="O159" s="187">
        <v>5163723</v>
      </c>
      <c r="P159" s="187">
        <v>3325724</v>
      </c>
      <c r="Q159" s="153">
        <f t="shared" si="79"/>
        <v>49586596.267476276</v>
      </c>
      <c r="R159" s="175">
        <f>'(E) State &amp; Lid Adjustment'!$B$18</f>
        <v>3.010635571061405</v>
      </c>
      <c r="S159" s="175">
        <f t="shared" si="84"/>
        <v>1.3710088388846435</v>
      </c>
      <c r="T159" s="183">
        <f t="shared" si="85"/>
        <v>4.3816444099460483</v>
      </c>
      <c r="V159" s="158">
        <f t="shared" si="86"/>
        <v>3921267.2474762723</v>
      </c>
      <c r="W159" s="153">
        <f t="shared" si="87"/>
        <v>-7333811</v>
      </c>
      <c r="X159" s="153">
        <f t="shared" si="88"/>
        <v>-5946861</v>
      </c>
      <c r="Y159" s="153">
        <f t="shared" si="89"/>
        <v>185173</v>
      </c>
      <c r="Z159" s="153">
        <f t="shared" si="90"/>
        <v>-1840420.7525237277</v>
      </c>
      <c r="AA159" s="153">
        <f t="shared" si="91"/>
        <v>1840420.7525237277</v>
      </c>
      <c r="AB159" s="189">
        <f t="shared" si="92"/>
        <v>0.95063557106140495</v>
      </c>
      <c r="AC159" s="189">
        <f t="shared" si="93"/>
        <v>-1.5789381023378615</v>
      </c>
      <c r="AD159" s="183">
        <f t="shared" si="94"/>
        <v>-0.62830253127645719</v>
      </c>
      <c r="AF159" s="160">
        <f t="shared" si="95"/>
        <v>-3.5787040726239026E-2</v>
      </c>
      <c r="AG159" s="206">
        <f t="shared" si="80"/>
        <v>0</v>
      </c>
      <c r="AH159" s="160">
        <f t="shared" si="96"/>
        <v>-0.12541101505620766</v>
      </c>
      <c r="AJ159">
        <f t="shared" si="97"/>
        <v>1</v>
      </c>
      <c r="AK159">
        <f t="shared" si="98"/>
        <v>0</v>
      </c>
      <c r="AL159">
        <f t="shared" si="99"/>
        <v>1</v>
      </c>
      <c r="AM159">
        <f t="shared" si="100"/>
        <v>0</v>
      </c>
      <c r="AN159">
        <f t="shared" si="101"/>
        <v>0</v>
      </c>
      <c r="AO159" s="211">
        <f t="shared" si="102"/>
        <v>0</v>
      </c>
      <c r="AP159" s="211">
        <f t="shared" si="103"/>
        <v>1</v>
      </c>
      <c r="AQ159" s="215">
        <f t="shared" si="104"/>
        <v>0</v>
      </c>
      <c r="AR159" s="215">
        <f t="shared" si="105"/>
        <v>0</v>
      </c>
      <c r="AS159" s="215">
        <f t="shared" si="106"/>
        <v>1</v>
      </c>
      <c r="AT159" s="215">
        <f t="shared" si="107"/>
        <v>0</v>
      </c>
      <c r="AV159" s="12">
        <f>VLOOKUP(A159,'(B) MSOC Applied to 2009-10'!$A$7:$C$302,3,)</f>
        <v>5703</v>
      </c>
      <c r="AX159" s="205">
        <f t="shared" si="108"/>
        <v>0</v>
      </c>
      <c r="AZ159" s="205">
        <f t="shared" si="109"/>
        <v>5703</v>
      </c>
      <c r="BB159" s="205">
        <f t="shared" si="110"/>
        <v>5703</v>
      </c>
      <c r="BC159" s="205">
        <f t="shared" si="111"/>
        <v>0</v>
      </c>
      <c r="BD159" s="205">
        <f t="shared" si="112"/>
        <v>0</v>
      </c>
      <c r="BF159" s="205">
        <f t="shared" si="113"/>
        <v>0</v>
      </c>
      <c r="BG159" s="205">
        <f t="shared" si="114"/>
        <v>0</v>
      </c>
      <c r="BH159" s="209">
        <f t="shared" si="115"/>
        <v>5703</v>
      </c>
      <c r="BI159" s="205">
        <f t="shared" si="116"/>
        <v>0</v>
      </c>
    </row>
    <row r="160" spans="1:61">
      <c r="A160" t="s">
        <v>315</v>
      </c>
      <c r="B160" s="152" t="s">
        <v>316</v>
      </c>
      <c r="C160" s="153">
        <v>14906928148</v>
      </c>
      <c r="D160" s="153">
        <f>VLOOKUP(A160,'(D) 2009-10 Projection'!$H$10:$M$305,3,)</f>
        <v>90237276.929999977</v>
      </c>
      <c r="E160" s="153">
        <v>33349648</v>
      </c>
      <c r="F160" s="153">
        <v>32000000</v>
      </c>
      <c r="G160" s="153">
        <v>0</v>
      </c>
      <c r="H160" s="153">
        <f t="shared" si="81"/>
        <v>122237276.92999998</v>
      </c>
      <c r="I160" s="175">
        <f>'(E) State &amp; Lid Adjustment'!$B$8</f>
        <v>2.06</v>
      </c>
      <c r="J160" s="175">
        <f t="shared" si="82"/>
        <v>2.1466528638425957</v>
      </c>
      <c r="K160" s="183">
        <f t="shared" si="83"/>
        <v>4.2066528638425957</v>
      </c>
      <c r="M160" s="158">
        <f>VLOOKUP(A160,'(D) 2009-10 Projection'!$H$10:$M$305,6,)</f>
        <v>99927902.104290202</v>
      </c>
      <c r="N160" s="187">
        <v>18103170</v>
      </c>
      <c r="O160" s="187">
        <v>18103170</v>
      </c>
      <c r="P160" s="187">
        <v>0</v>
      </c>
      <c r="Q160" s="153">
        <f t="shared" si="79"/>
        <v>118031072.1042902</v>
      </c>
      <c r="R160" s="175">
        <f>'(E) State &amp; Lid Adjustment'!$B$18</f>
        <v>3.010635571061405</v>
      </c>
      <c r="S160" s="175">
        <f t="shared" si="84"/>
        <v>1.2144131789102925</v>
      </c>
      <c r="T160" s="183">
        <f t="shared" si="85"/>
        <v>4.2250487499716973</v>
      </c>
      <c r="V160" s="158">
        <f t="shared" si="86"/>
        <v>9690625.1742902249</v>
      </c>
      <c r="W160" s="153">
        <f t="shared" si="87"/>
        <v>-15246478</v>
      </c>
      <c r="X160" s="153">
        <f t="shared" si="88"/>
        <v>-13896830</v>
      </c>
      <c r="Y160" s="153">
        <f t="shared" si="89"/>
        <v>0</v>
      </c>
      <c r="Z160" s="153">
        <f t="shared" si="90"/>
        <v>-4206204.8257097751</v>
      </c>
      <c r="AA160" s="153">
        <f t="shared" si="91"/>
        <v>4206204.8257097751</v>
      </c>
      <c r="AB160" s="189">
        <f t="shared" si="92"/>
        <v>0.95063557106140495</v>
      </c>
      <c r="AC160" s="189">
        <f t="shared" si="93"/>
        <v>-0.93223968493230314</v>
      </c>
      <c r="AD160" s="183">
        <f t="shared" si="94"/>
        <v>1.8395886129101591E-2</v>
      </c>
      <c r="AF160" s="160">
        <f t="shared" si="95"/>
        <v>-3.4410164651479329E-2</v>
      </c>
      <c r="AG160" s="206">
        <f t="shared" si="80"/>
        <v>0</v>
      </c>
      <c r="AH160" s="160">
        <f t="shared" si="96"/>
        <v>4.3730459166763155E-3</v>
      </c>
      <c r="AJ160">
        <f t="shared" si="97"/>
        <v>1</v>
      </c>
      <c r="AK160">
        <f t="shared" si="98"/>
        <v>0</v>
      </c>
      <c r="AL160">
        <f t="shared" si="99"/>
        <v>0</v>
      </c>
      <c r="AM160">
        <f t="shared" si="100"/>
        <v>1</v>
      </c>
      <c r="AN160">
        <f t="shared" si="101"/>
        <v>0</v>
      </c>
      <c r="AO160" s="211">
        <f t="shared" si="102"/>
        <v>0</v>
      </c>
      <c r="AP160" s="211">
        <f t="shared" si="103"/>
        <v>1</v>
      </c>
      <c r="AQ160" s="215">
        <f t="shared" si="104"/>
        <v>0</v>
      </c>
      <c r="AR160" s="215">
        <f t="shared" si="105"/>
        <v>0</v>
      </c>
      <c r="AS160" s="215">
        <f t="shared" si="106"/>
        <v>0</v>
      </c>
      <c r="AT160" s="215">
        <f t="shared" si="107"/>
        <v>1</v>
      </c>
      <c r="AV160" s="12">
        <f>VLOOKUP(A160,'(B) MSOC Applied to 2009-10'!$A$7:$C$302,3,)</f>
        <v>13662.96</v>
      </c>
      <c r="AX160" s="205">
        <f t="shared" si="108"/>
        <v>0</v>
      </c>
      <c r="AZ160" s="205">
        <f t="shared" si="109"/>
        <v>13662.96</v>
      </c>
      <c r="BB160" s="205">
        <f t="shared" si="110"/>
        <v>0</v>
      </c>
      <c r="BC160" s="205">
        <f t="shared" si="111"/>
        <v>13662.96</v>
      </c>
      <c r="BD160" s="205">
        <f t="shared" si="112"/>
        <v>0</v>
      </c>
      <c r="BF160" s="205">
        <f t="shared" si="113"/>
        <v>0</v>
      </c>
      <c r="BG160" s="205">
        <f t="shared" si="114"/>
        <v>0</v>
      </c>
      <c r="BH160" s="209">
        <f t="shared" si="115"/>
        <v>0</v>
      </c>
      <c r="BI160" s="205">
        <f t="shared" si="116"/>
        <v>13662.96</v>
      </c>
    </row>
    <row r="161" spans="1:61">
      <c r="A161" t="s">
        <v>317</v>
      </c>
      <c r="B161" s="152" t="s">
        <v>318</v>
      </c>
      <c r="C161" s="153">
        <v>830044577</v>
      </c>
      <c r="D161" s="153">
        <f>VLOOKUP(A161,'(D) 2009-10 Projection'!$H$10:$M$305,3,)</f>
        <v>8032581.5499999998</v>
      </c>
      <c r="E161" s="153">
        <v>3344533</v>
      </c>
      <c r="F161" s="153">
        <v>2328205</v>
      </c>
      <c r="G161" s="153">
        <v>620772</v>
      </c>
      <c r="H161" s="153">
        <f t="shared" si="81"/>
        <v>10981558.550000001</v>
      </c>
      <c r="I161" s="175">
        <f>'(E) State &amp; Lid Adjustment'!$B$8</f>
        <v>2.06</v>
      </c>
      <c r="J161" s="175">
        <f t="shared" si="82"/>
        <v>2.8049156208149046</v>
      </c>
      <c r="K161" s="183">
        <f t="shared" si="83"/>
        <v>4.8649156208149051</v>
      </c>
      <c r="M161" s="158">
        <f>VLOOKUP(A161,'(D) 2009-10 Projection'!$H$10:$M$305,6,)</f>
        <v>8936334.8048164304</v>
      </c>
      <c r="N161" s="187">
        <v>1809494</v>
      </c>
      <c r="O161" s="187">
        <v>1137989</v>
      </c>
      <c r="P161" s="187">
        <v>671505</v>
      </c>
      <c r="Q161" s="153">
        <f t="shared" si="79"/>
        <v>10745828.80481643</v>
      </c>
      <c r="R161" s="175">
        <f>'(E) State &amp; Lid Adjustment'!$B$18</f>
        <v>3.010635571061405</v>
      </c>
      <c r="S161" s="175">
        <f t="shared" si="84"/>
        <v>1.3709974518633594</v>
      </c>
      <c r="T161" s="183">
        <f t="shared" si="85"/>
        <v>4.3816330229247642</v>
      </c>
      <c r="V161" s="158">
        <f t="shared" si="86"/>
        <v>903753.25481643062</v>
      </c>
      <c r="W161" s="153">
        <f t="shared" si="87"/>
        <v>-1535039</v>
      </c>
      <c r="X161" s="153">
        <f t="shared" si="88"/>
        <v>-1190216</v>
      </c>
      <c r="Y161" s="153">
        <f t="shared" si="89"/>
        <v>50733</v>
      </c>
      <c r="Z161" s="153">
        <f t="shared" si="90"/>
        <v>-235729.74518357031</v>
      </c>
      <c r="AA161" s="153">
        <f t="shared" si="91"/>
        <v>235729.74518357031</v>
      </c>
      <c r="AB161" s="189">
        <f t="shared" si="92"/>
        <v>0.95063557106140495</v>
      </c>
      <c r="AC161" s="189">
        <f t="shared" si="93"/>
        <v>-1.4339181689515452</v>
      </c>
      <c r="AD161" s="183">
        <f t="shared" si="94"/>
        <v>-0.48328259789014094</v>
      </c>
      <c r="AF161" s="160">
        <f t="shared" si="95"/>
        <v>-2.1465964426658754E-2</v>
      </c>
      <c r="AG161" s="206">
        <f t="shared" si="80"/>
        <v>0</v>
      </c>
      <c r="AH161" s="160">
        <f t="shared" si="96"/>
        <v>-9.9340386464747757E-2</v>
      </c>
      <c r="AJ161">
        <f t="shared" si="97"/>
        <v>1</v>
      </c>
      <c r="AK161">
        <f t="shared" si="98"/>
        <v>0</v>
      </c>
      <c r="AL161">
        <f t="shared" si="99"/>
        <v>1</v>
      </c>
      <c r="AM161">
        <f t="shared" si="100"/>
        <v>0</v>
      </c>
      <c r="AN161">
        <f t="shared" si="101"/>
        <v>0</v>
      </c>
      <c r="AO161" s="211">
        <f t="shared" si="102"/>
        <v>0</v>
      </c>
      <c r="AP161" s="211">
        <f t="shared" si="103"/>
        <v>1</v>
      </c>
      <c r="AQ161" s="215">
        <f t="shared" si="104"/>
        <v>0</v>
      </c>
      <c r="AR161" s="215">
        <f t="shared" si="105"/>
        <v>0</v>
      </c>
      <c r="AS161" s="215">
        <f t="shared" si="106"/>
        <v>1</v>
      </c>
      <c r="AT161" s="215">
        <f t="shared" si="107"/>
        <v>0</v>
      </c>
      <c r="AV161" s="12">
        <f>VLOOKUP(A161,'(B) MSOC Applied to 2009-10'!$A$7:$C$302,3,)</f>
        <v>1416.94</v>
      </c>
      <c r="AX161" s="205">
        <f t="shared" si="108"/>
        <v>0</v>
      </c>
      <c r="AZ161" s="205">
        <f t="shared" si="109"/>
        <v>1416.94</v>
      </c>
      <c r="BB161" s="205">
        <f t="shared" si="110"/>
        <v>1416.94</v>
      </c>
      <c r="BC161" s="205">
        <f t="shared" si="111"/>
        <v>0</v>
      </c>
      <c r="BD161" s="205">
        <f t="shared" si="112"/>
        <v>0</v>
      </c>
      <c r="BF161" s="205">
        <f t="shared" si="113"/>
        <v>0</v>
      </c>
      <c r="BG161" s="205">
        <f t="shared" si="114"/>
        <v>0</v>
      </c>
      <c r="BH161" s="209">
        <f t="shared" si="115"/>
        <v>1416.94</v>
      </c>
      <c r="BI161" s="205">
        <f t="shared" si="116"/>
        <v>0</v>
      </c>
    </row>
    <row r="162" spans="1:61">
      <c r="A162" t="s">
        <v>319</v>
      </c>
      <c r="B162" s="152" t="s">
        <v>320</v>
      </c>
      <c r="C162" s="153">
        <v>376455528</v>
      </c>
      <c r="D162" s="153">
        <f>VLOOKUP(A162,'(D) 2009-10 Projection'!$H$10:$M$305,3,)</f>
        <v>4595794.3599999994</v>
      </c>
      <c r="E162" s="153">
        <v>1846441</v>
      </c>
      <c r="F162" s="153">
        <v>800000</v>
      </c>
      <c r="G162" s="153">
        <v>446173</v>
      </c>
      <c r="H162" s="153">
        <f t="shared" si="81"/>
        <v>5841967.3599999994</v>
      </c>
      <c r="I162" s="175">
        <f>'(E) State &amp; Lid Adjustment'!$B$8</f>
        <v>2.06</v>
      </c>
      <c r="J162" s="175">
        <f t="shared" si="82"/>
        <v>2.1250850113695234</v>
      </c>
      <c r="K162" s="183">
        <f t="shared" si="83"/>
        <v>4.185085011369523</v>
      </c>
      <c r="M162" s="158">
        <f>VLOOKUP(A162,'(D) 2009-10 Projection'!$H$10:$M$305,6,)</f>
        <v>5057887.7782665547</v>
      </c>
      <c r="N162" s="187">
        <v>989938</v>
      </c>
      <c r="O162" s="187">
        <v>516048</v>
      </c>
      <c r="P162" s="187">
        <v>473891</v>
      </c>
      <c r="Q162" s="153">
        <f t="shared" si="79"/>
        <v>6047826.7782665547</v>
      </c>
      <c r="R162" s="175">
        <f>'(E) State &amp; Lid Adjustment'!$B$18</f>
        <v>3.010635571061405</v>
      </c>
      <c r="S162" s="175">
        <f t="shared" si="84"/>
        <v>1.3708073374340248</v>
      </c>
      <c r="T162" s="183">
        <f t="shared" si="85"/>
        <v>4.3814429084954298</v>
      </c>
      <c r="V162" s="158">
        <f t="shared" si="86"/>
        <v>462093.41826655529</v>
      </c>
      <c r="W162" s="153">
        <f t="shared" si="87"/>
        <v>-856503</v>
      </c>
      <c r="X162" s="153">
        <f t="shared" si="88"/>
        <v>-283952</v>
      </c>
      <c r="Y162" s="153">
        <f t="shared" si="89"/>
        <v>27718</v>
      </c>
      <c r="Z162" s="153">
        <f t="shared" si="90"/>
        <v>205859.41826655529</v>
      </c>
      <c r="AA162" s="153">
        <f t="shared" si="91"/>
        <v>0</v>
      </c>
      <c r="AB162" s="189">
        <f t="shared" si="92"/>
        <v>0.95063557106140495</v>
      </c>
      <c r="AC162" s="189">
        <f t="shared" si="93"/>
        <v>-0.7542776739354986</v>
      </c>
      <c r="AD162" s="183">
        <f t="shared" si="94"/>
        <v>0.19635789712590679</v>
      </c>
      <c r="AF162" s="160">
        <f t="shared" si="95"/>
        <v>3.52380295165763E-2</v>
      </c>
      <c r="AG162" s="206">
        <f t="shared" si="80"/>
        <v>3.52380295165763E-2</v>
      </c>
      <c r="AH162" s="160">
        <f t="shared" si="96"/>
        <v>4.6918496659557898E-2</v>
      </c>
      <c r="AJ162">
        <f t="shared" si="97"/>
        <v>0</v>
      </c>
      <c r="AK162">
        <f t="shared" si="98"/>
        <v>0</v>
      </c>
      <c r="AL162">
        <f t="shared" si="99"/>
        <v>0</v>
      </c>
      <c r="AM162">
        <f t="shared" si="100"/>
        <v>1</v>
      </c>
      <c r="AN162">
        <f t="shared" si="101"/>
        <v>0</v>
      </c>
      <c r="AO162" s="211">
        <f t="shared" si="102"/>
        <v>1</v>
      </c>
      <c r="AP162" s="211">
        <f t="shared" si="103"/>
        <v>0</v>
      </c>
      <c r="AQ162" s="215">
        <f t="shared" si="104"/>
        <v>0</v>
      </c>
      <c r="AR162" s="215">
        <f t="shared" si="105"/>
        <v>1</v>
      </c>
      <c r="AS162" s="215">
        <f t="shared" si="106"/>
        <v>0</v>
      </c>
      <c r="AT162" s="215">
        <f t="shared" si="107"/>
        <v>0</v>
      </c>
      <c r="AV162" s="12">
        <f>VLOOKUP(A162,'(B) MSOC Applied to 2009-10'!$A$7:$C$302,3,)</f>
        <v>718.4799999999999</v>
      </c>
      <c r="AX162" s="205">
        <f t="shared" si="108"/>
        <v>718.4799999999999</v>
      </c>
      <c r="AZ162" s="205">
        <f t="shared" si="109"/>
        <v>0</v>
      </c>
      <c r="BB162" s="205">
        <f t="shared" si="110"/>
        <v>0</v>
      </c>
      <c r="BC162" s="205">
        <f t="shared" si="111"/>
        <v>718.4799999999999</v>
      </c>
      <c r="BD162" s="205">
        <f t="shared" si="112"/>
        <v>0</v>
      </c>
      <c r="BF162" s="205">
        <f t="shared" si="113"/>
        <v>0</v>
      </c>
      <c r="BG162" s="205">
        <f t="shared" si="114"/>
        <v>718.4799999999999</v>
      </c>
      <c r="BH162" s="209">
        <f t="shared" si="115"/>
        <v>0</v>
      </c>
      <c r="BI162" s="205">
        <f t="shared" si="116"/>
        <v>0</v>
      </c>
    </row>
    <row r="163" spans="1:61">
      <c r="A163" t="s">
        <v>321</v>
      </c>
      <c r="B163" s="152" t="s">
        <v>322</v>
      </c>
      <c r="C163" s="153">
        <v>230130640</v>
      </c>
      <c r="D163" s="153">
        <f>VLOOKUP(A163,'(D) 2009-10 Projection'!$H$10:$M$305,3,)</f>
        <v>3779092.939999999</v>
      </c>
      <c r="E163" s="153">
        <v>1062509</v>
      </c>
      <c r="F163" s="153">
        <v>695000</v>
      </c>
      <c r="G163" s="153">
        <v>239617</v>
      </c>
      <c r="H163" s="153">
        <f t="shared" si="81"/>
        <v>4713709.9399999995</v>
      </c>
      <c r="I163" s="175">
        <f>'(E) State &amp; Lid Adjustment'!$B$8</f>
        <v>2.06</v>
      </c>
      <c r="J163" s="175">
        <f t="shared" si="82"/>
        <v>3.0200237569408399</v>
      </c>
      <c r="K163" s="183">
        <f t="shared" si="83"/>
        <v>5.0800237569408395</v>
      </c>
      <c r="M163" s="158">
        <f>VLOOKUP(A163,'(D) 2009-10 Projection'!$H$10:$M$305,6,)</f>
        <v>4000314.1776191969</v>
      </c>
      <c r="N163" s="187">
        <v>564512</v>
      </c>
      <c r="O163" s="187">
        <v>315510</v>
      </c>
      <c r="P163" s="187">
        <v>249002</v>
      </c>
      <c r="Q163" s="153">
        <f t="shared" si="79"/>
        <v>4564826.1776191965</v>
      </c>
      <c r="R163" s="175">
        <f>'(E) State &amp; Lid Adjustment'!$B$18</f>
        <v>3.010635571061405</v>
      </c>
      <c r="S163" s="175">
        <f t="shared" si="84"/>
        <v>1.3710038784926684</v>
      </c>
      <c r="T163" s="183">
        <f t="shared" si="85"/>
        <v>4.3816394495540738</v>
      </c>
      <c r="V163" s="158">
        <f t="shared" si="86"/>
        <v>221221.23761919793</v>
      </c>
      <c r="W163" s="153">
        <f t="shared" si="87"/>
        <v>-497997</v>
      </c>
      <c r="X163" s="153">
        <f t="shared" si="88"/>
        <v>-379490</v>
      </c>
      <c r="Y163" s="153">
        <f t="shared" si="89"/>
        <v>9385</v>
      </c>
      <c r="Z163" s="153">
        <f t="shared" si="90"/>
        <v>-148883.762380803</v>
      </c>
      <c r="AA163" s="153">
        <f t="shared" si="91"/>
        <v>148883.762380803</v>
      </c>
      <c r="AB163" s="189">
        <f t="shared" si="92"/>
        <v>0.95063557106140495</v>
      </c>
      <c r="AC163" s="189">
        <f t="shared" si="93"/>
        <v>-1.6490198784481715</v>
      </c>
      <c r="AD163" s="183">
        <f t="shared" si="94"/>
        <v>-0.69838430738676571</v>
      </c>
      <c r="AF163" s="160">
        <f t="shared" si="95"/>
        <v>-3.1585261773829684E-2</v>
      </c>
      <c r="AG163" s="206">
        <f t="shared" si="80"/>
        <v>0</v>
      </c>
      <c r="AH163" s="160">
        <f t="shared" si="96"/>
        <v>-0.13747658294561374</v>
      </c>
      <c r="AJ163">
        <f t="shared" si="97"/>
        <v>1</v>
      </c>
      <c r="AK163">
        <f t="shared" si="98"/>
        <v>0</v>
      </c>
      <c r="AL163">
        <f t="shared" si="99"/>
        <v>1</v>
      </c>
      <c r="AM163">
        <f t="shared" si="100"/>
        <v>0</v>
      </c>
      <c r="AN163">
        <f t="shared" si="101"/>
        <v>0</v>
      </c>
      <c r="AO163" s="211">
        <f t="shared" si="102"/>
        <v>0</v>
      </c>
      <c r="AP163" s="211">
        <f t="shared" si="103"/>
        <v>1</v>
      </c>
      <c r="AQ163" s="215">
        <f t="shared" si="104"/>
        <v>0</v>
      </c>
      <c r="AR163" s="215">
        <f t="shared" si="105"/>
        <v>0</v>
      </c>
      <c r="AS163" s="215">
        <f t="shared" si="106"/>
        <v>1</v>
      </c>
      <c r="AT163" s="215">
        <f t="shared" si="107"/>
        <v>0</v>
      </c>
      <c r="AV163" s="12">
        <f>VLOOKUP(A163,'(B) MSOC Applied to 2009-10'!$A$7:$C$302,3,)</f>
        <v>311.64999999999998</v>
      </c>
      <c r="AX163" s="205">
        <f t="shared" si="108"/>
        <v>0</v>
      </c>
      <c r="AZ163" s="205">
        <f t="shared" si="109"/>
        <v>311.64999999999998</v>
      </c>
      <c r="BB163" s="205">
        <f t="shared" si="110"/>
        <v>311.64999999999998</v>
      </c>
      <c r="BC163" s="205">
        <f t="shared" si="111"/>
        <v>0</v>
      </c>
      <c r="BD163" s="205">
        <f t="shared" si="112"/>
        <v>0</v>
      </c>
      <c r="BF163" s="205">
        <f t="shared" si="113"/>
        <v>0</v>
      </c>
      <c r="BG163" s="205">
        <f t="shared" si="114"/>
        <v>0</v>
      </c>
      <c r="BH163" s="209">
        <f t="shared" si="115"/>
        <v>311.64999999999998</v>
      </c>
      <c r="BI163" s="205">
        <f t="shared" si="116"/>
        <v>0</v>
      </c>
    </row>
    <row r="164" spans="1:61">
      <c r="A164" t="s">
        <v>323</v>
      </c>
      <c r="B164" s="152" t="s">
        <v>324</v>
      </c>
      <c r="C164" s="153">
        <v>15281273</v>
      </c>
      <c r="D164" s="153">
        <f>VLOOKUP(A164,'(D) 2009-10 Projection'!$H$10:$M$305,3,)</f>
        <v>920524.6100000001</v>
      </c>
      <c r="E164" s="153">
        <v>703244</v>
      </c>
      <c r="F164" s="153">
        <v>13000</v>
      </c>
      <c r="G164" s="153">
        <v>223093</v>
      </c>
      <c r="H164" s="153">
        <f t="shared" si="81"/>
        <v>1156617.6100000001</v>
      </c>
      <c r="I164" s="175">
        <f>'(E) State &amp; Lid Adjustment'!$B$8</f>
        <v>2.06</v>
      </c>
      <c r="J164" s="175">
        <f t="shared" si="82"/>
        <v>0.85071446600031286</v>
      </c>
      <c r="K164" s="183">
        <f t="shared" si="83"/>
        <v>2.910714466000313</v>
      </c>
      <c r="M164" s="158">
        <f>VLOOKUP(A164,'(D) 2009-10 Projection'!$H$10:$M$305,6,)</f>
        <v>1110248.1520185943</v>
      </c>
      <c r="N164" s="187">
        <v>389577</v>
      </c>
      <c r="O164" s="187">
        <v>13000</v>
      </c>
      <c r="P164" s="187">
        <v>228737</v>
      </c>
      <c r="Q164" s="153">
        <f t="shared" si="79"/>
        <v>1351985.1520185943</v>
      </c>
      <c r="R164" s="175">
        <f>'(E) State &amp; Lid Adjustment'!$B$18</f>
        <v>3.010635571061405</v>
      </c>
      <c r="S164" s="175">
        <f t="shared" si="84"/>
        <v>0.85071446600031286</v>
      </c>
      <c r="T164" s="183">
        <f t="shared" si="85"/>
        <v>3.861350037061718</v>
      </c>
      <c r="V164" s="158">
        <f t="shared" si="86"/>
        <v>189723.54201859422</v>
      </c>
      <c r="W164" s="153">
        <f t="shared" si="87"/>
        <v>-313667</v>
      </c>
      <c r="X164" s="153">
        <f t="shared" si="88"/>
        <v>0</v>
      </c>
      <c r="Y164" s="153">
        <f t="shared" si="89"/>
        <v>5644</v>
      </c>
      <c r="Z164" s="153">
        <f t="shared" si="90"/>
        <v>195367.54201859422</v>
      </c>
      <c r="AA164" s="153">
        <f t="shared" si="91"/>
        <v>0</v>
      </c>
      <c r="AB164" s="189">
        <f t="shared" si="92"/>
        <v>0.95063557106140495</v>
      </c>
      <c r="AC164" s="189">
        <f t="shared" si="93"/>
        <v>0</v>
      </c>
      <c r="AD164" s="183">
        <f t="shared" si="94"/>
        <v>0.95063557106140495</v>
      </c>
      <c r="AF164" s="160">
        <f t="shared" si="95"/>
        <v>0.16891281987189716</v>
      </c>
      <c r="AG164" s="206">
        <f t="shared" si="80"/>
        <v>0.16891281987189716</v>
      </c>
      <c r="AH164" s="160">
        <f t="shared" si="96"/>
        <v>0.32659870357111925</v>
      </c>
      <c r="AJ164">
        <f t="shared" si="97"/>
        <v>0</v>
      </c>
      <c r="AK164">
        <f t="shared" si="98"/>
        <v>1</v>
      </c>
      <c r="AL164">
        <f t="shared" si="99"/>
        <v>0</v>
      </c>
      <c r="AM164">
        <f t="shared" si="100"/>
        <v>1</v>
      </c>
      <c r="AN164">
        <f t="shared" si="101"/>
        <v>1</v>
      </c>
      <c r="AO164" s="211">
        <f t="shared" si="102"/>
        <v>1</v>
      </c>
      <c r="AP164" s="211">
        <f t="shared" si="103"/>
        <v>0</v>
      </c>
      <c r="AQ164" s="215">
        <f t="shared" si="104"/>
        <v>0</v>
      </c>
      <c r="AR164" s="215">
        <f t="shared" si="105"/>
        <v>1</v>
      </c>
      <c r="AS164" s="215">
        <f t="shared" si="106"/>
        <v>0</v>
      </c>
      <c r="AT164" s="215">
        <f t="shared" si="107"/>
        <v>0</v>
      </c>
      <c r="AV164" s="12">
        <f>VLOOKUP(A164,'(B) MSOC Applied to 2009-10'!$A$7:$C$302,3,)</f>
        <v>213.46</v>
      </c>
      <c r="AX164" s="205">
        <f t="shared" si="108"/>
        <v>213.46</v>
      </c>
      <c r="AZ164" s="205">
        <f t="shared" si="109"/>
        <v>0</v>
      </c>
      <c r="BB164" s="205">
        <f t="shared" si="110"/>
        <v>0</v>
      </c>
      <c r="BC164" s="205">
        <f t="shared" si="111"/>
        <v>213.46</v>
      </c>
      <c r="BD164" s="205">
        <f t="shared" si="112"/>
        <v>213.46</v>
      </c>
      <c r="BF164" s="205">
        <f t="shared" si="113"/>
        <v>0</v>
      </c>
      <c r="BG164" s="205">
        <f t="shared" si="114"/>
        <v>213.46</v>
      </c>
      <c r="BH164" s="209">
        <f t="shared" si="115"/>
        <v>0</v>
      </c>
      <c r="BI164" s="205">
        <f t="shared" si="116"/>
        <v>0</v>
      </c>
    </row>
    <row r="165" spans="1:61">
      <c r="A165" t="s">
        <v>325</v>
      </c>
      <c r="B165" s="152" t="s">
        <v>326</v>
      </c>
      <c r="C165" s="153">
        <v>890219825</v>
      </c>
      <c r="D165" s="153">
        <f>VLOOKUP(A165,'(D) 2009-10 Projection'!$H$10:$M$305,3,)</f>
        <v>7399073.2800000003</v>
      </c>
      <c r="E165" s="153">
        <v>3063349</v>
      </c>
      <c r="F165" s="153">
        <v>1114690</v>
      </c>
      <c r="G165" s="153">
        <v>399424</v>
      </c>
      <c r="H165" s="153">
        <f t="shared" si="81"/>
        <v>8913187.2800000012</v>
      </c>
      <c r="I165" s="175">
        <f>'(E) State &amp; Lid Adjustment'!$B$8</f>
        <v>2.06</v>
      </c>
      <c r="J165" s="175">
        <f t="shared" si="82"/>
        <v>1.2521513997961122</v>
      </c>
      <c r="K165" s="183">
        <f t="shared" si="83"/>
        <v>3.3121513997961123</v>
      </c>
      <c r="M165" s="158">
        <f>VLOOKUP(A165,'(D) 2009-10 Projection'!$H$10:$M$305,6,)</f>
        <v>7753985.562824836</v>
      </c>
      <c r="N165" s="187">
        <v>1584979</v>
      </c>
      <c r="O165" s="187">
        <v>1114690</v>
      </c>
      <c r="P165" s="187">
        <v>332537</v>
      </c>
      <c r="Q165" s="153">
        <f t="shared" si="79"/>
        <v>9201212.562824836</v>
      </c>
      <c r="R165" s="175">
        <f>'(E) State &amp; Lid Adjustment'!$B$18</f>
        <v>3.010635571061405</v>
      </c>
      <c r="S165" s="175">
        <f t="shared" si="84"/>
        <v>1.2521513997961122</v>
      </c>
      <c r="T165" s="183">
        <f t="shared" si="85"/>
        <v>4.2627869708575172</v>
      </c>
      <c r="V165" s="158">
        <f t="shared" si="86"/>
        <v>354912.28282483574</v>
      </c>
      <c r="W165" s="153">
        <f t="shared" si="87"/>
        <v>-1478370</v>
      </c>
      <c r="X165" s="153">
        <f t="shared" si="88"/>
        <v>0</v>
      </c>
      <c r="Y165" s="153">
        <f t="shared" si="89"/>
        <v>-66887</v>
      </c>
      <c r="Z165" s="153">
        <f t="shared" si="90"/>
        <v>288025.28282483481</v>
      </c>
      <c r="AA165" s="153">
        <f t="shared" si="91"/>
        <v>0</v>
      </c>
      <c r="AB165" s="189">
        <f t="shared" si="92"/>
        <v>0.95063557106140495</v>
      </c>
      <c r="AC165" s="189">
        <f t="shared" si="93"/>
        <v>0</v>
      </c>
      <c r="AD165" s="183">
        <f t="shared" si="94"/>
        <v>0.95063557106140495</v>
      </c>
      <c r="AF165" s="160">
        <f t="shared" si="95"/>
        <v>3.231451037398541E-2</v>
      </c>
      <c r="AG165" s="206">
        <f t="shared" si="80"/>
        <v>3.231451037398541E-2</v>
      </c>
      <c r="AH165" s="160">
        <f t="shared" si="96"/>
        <v>0.28701452811605283</v>
      </c>
      <c r="AJ165">
        <f t="shared" si="97"/>
        <v>0</v>
      </c>
      <c r="AK165">
        <f t="shared" si="98"/>
        <v>0</v>
      </c>
      <c r="AL165">
        <f t="shared" si="99"/>
        <v>0</v>
      </c>
      <c r="AM165">
        <f t="shared" si="100"/>
        <v>1</v>
      </c>
      <c r="AN165">
        <f t="shared" si="101"/>
        <v>1</v>
      </c>
      <c r="AO165" s="211">
        <f t="shared" si="102"/>
        <v>1</v>
      </c>
      <c r="AP165" s="211">
        <f t="shared" si="103"/>
        <v>0</v>
      </c>
      <c r="AQ165" s="215">
        <f t="shared" si="104"/>
        <v>0</v>
      </c>
      <c r="AR165" s="215">
        <f t="shared" si="105"/>
        <v>1</v>
      </c>
      <c r="AS165" s="215">
        <f t="shared" si="106"/>
        <v>0</v>
      </c>
      <c r="AT165" s="215">
        <f t="shared" si="107"/>
        <v>0</v>
      </c>
      <c r="AV165" s="12">
        <f>VLOOKUP(A165,'(B) MSOC Applied to 2009-10'!$A$7:$C$302,3,)</f>
        <v>1056.43</v>
      </c>
      <c r="AX165" s="205">
        <f t="shared" si="108"/>
        <v>1056.43</v>
      </c>
      <c r="AZ165" s="205">
        <f t="shared" si="109"/>
        <v>0</v>
      </c>
      <c r="BB165" s="205">
        <f t="shared" si="110"/>
        <v>0</v>
      </c>
      <c r="BC165" s="205">
        <f t="shared" si="111"/>
        <v>1056.43</v>
      </c>
      <c r="BD165" s="205">
        <f t="shared" si="112"/>
        <v>1056.43</v>
      </c>
      <c r="BF165" s="205">
        <f t="shared" si="113"/>
        <v>0</v>
      </c>
      <c r="BG165" s="205">
        <f t="shared" si="114"/>
        <v>1056.43</v>
      </c>
      <c r="BH165" s="209">
        <f t="shared" si="115"/>
        <v>0</v>
      </c>
      <c r="BI165" s="205">
        <f t="shared" si="116"/>
        <v>0</v>
      </c>
    </row>
    <row r="166" spans="1:61">
      <c r="A166" t="s">
        <v>327</v>
      </c>
      <c r="B166" s="152" t="s">
        <v>328</v>
      </c>
      <c r="C166" s="153">
        <v>894546478</v>
      </c>
      <c r="D166" s="153">
        <f>VLOOKUP(A166,'(D) 2009-10 Projection'!$H$10:$M$305,3,)</f>
        <v>9735487.4699999988</v>
      </c>
      <c r="E166" s="153">
        <v>3754973</v>
      </c>
      <c r="F166" s="153">
        <v>2320000</v>
      </c>
      <c r="G166" s="153">
        <v>744197</v>
      </c>
      <c r="H166" s="153">
        <f t="shared" si="81"/>
        <v>12799684.469999999</v>
      </c>
      <c r="I166" s="175">
        <f>'(E) State &amp; Lid Adjustment'!$B$8</f>
        <v>2.06</v>
      </c>
      <c r="J166" s="175">
        <f t="shared" si="82"/>
        <v>2.5934929677292855</v>
      </c>
      <c r="K166" s="183">
        <f t="shared" si="83"/>
        <v>4.6534929677292851</v>
      </c>
      <c r="M166" s="158">
        <f>VLOOKUP(A166,'(D) 2009-10 Projection'!$H$10:$M$305,6,)</f>
        <v>10896291.874635346</v>
      </c>
      <c r="N166" s="187">
        <v>2052838</v>
      </c>
      <c r="O166" s="187">
        <v>1226336</v>
      </c>
      <c r="P166" s="187">
        <v>826502</v>
      </c>
      <c r="Q166" s="153">
        <f t="shared" si="79"/>
        <v>12949129.874635346</v>
      </c>
      <c r="R166" s="175">
        <f>'(E) State &amp; Lid Adjustment'!$B$18</f>
        <v>3.010635571061405</v>
      </c>
      <c r="S166" s="175">
        <f t="shared" si="84"/>
        <v>1.3709024965833023</v>
      </c>
      <c r="T166" s="183">
        <f t="shared" si="85"/>
        <v>4.3815380676447075</v>
      </c>
      <c r="V166" s="158">
        <f t="shared" si="86"/>
        <v>1160804.4046353474</v>
      </c>
      <c r="W166" s="153">
        <f t="shared" si="87"/>
        <v>-1702135</v>
      </c>
      <c r="X166" s="153">
        <f t="shared" si="88"/>
        <v>-1093664</v>
      </c>
      <c r="Y166" s="153">
        <f t="shared" si="89"/>
        <v>82305</v>
      </c>
      <c r="Z166" s="153">
        <f t="shared" si="90"/>
        <v>149445.40463534743</v>
      </c>
      <c r="AA166" s="153">
        <f t="shared" si="91"/>
        <v>0</v>
      </c>
      <c r="AB166" s="189">
        <f t="shared" si="92"/>
        <v>0.95063557106140495</v>
      </c>
      <c r="AC166" s="189">
        <f t="shared" si="93"/>
        <v>-1.2225904711459832</v>
      </c>
      <c r="AD166" s="183">
        <f t="shared" si="94"/>
        <v>-0.27195490008457757</v>
      </c>
      <c r="AF166" s="160">
        <f t="shared" si="95"/>
        <v>1.1675710052510961E-2</v>
      </c>
      <c r="AG166" s="206">
        <f t="shared" si="80"/>
        <v>1.1675710052510961E-2</v>
      </c>
      <c r="AH166" s="160">
        <f t="shared" si="96"/>
        <v>-5.8441025262208672E-2</v>
      </c>
      <c r="AJ166">
        <f t="shared" si="97"/>
        <v>0</v>
      </c>
      <c r="AK166">
        <f t="shared" si="98"/>
        <v>0</v>
      </c>
      <c r="AL166">
        <f t="shared" si="99"/>
        <v>1</v>
      </c>
      <c r="AM166">
        <f t="shared" si="100"/>
        <v>0</v>
      </c>
      <c r="AN166">
        <f t="shared" si="101"/>
        <v>0</v>
      </c>
      <c r="AO166" s="211">
        <f t="shared" si="102"/>
        <v>1</v>
      </c>
      <c r="AP166" s="211">
        <f t="shared" si="103"/>
        <v>0</v>
      </c>
      <c r="AQ166" s="215">
        <f t="shared" si="104"/>
        <v>1</v>
      </c>
      <c r="AR166" s="215">
        <f t="shared" si="105"/>
        <v>0</v>
      </c>
      <c r="AS166" s="215">
        <f t="shared" si="106"/>
        <v>0</v>
      </c>
      <c r="AT166" s="215">
        <f t="shared" si="107"/>
        <v>0</v>
      </c>
      <c r="AV166" s="12">
        <f>VLOOKUP(A166,'(B) MSOC Applied to 2009-10'!$A$7:$C$302,3,)</f>
        <v>1631.51</v>
      </c>
      <c r="AX166" s="205">
        <f t="shared" si="108"/>
        <v>1631.51</v>
      </c>
      <c r="AZ166" s="205">
        <f t="shared" si="109"/>
        <v>0</v>
      </c>
      <c r="BB166" s="205">
        <f t="shared" si="110"/>
        <v>1631.51</v>
      </c>
      <c r="BC166" s="205">
        <f t="shared" si="111"/>
        <v>0</v>
      </c>
      <c r="BD166" s="205">
        <f t="shared" si="112"/>
        <v>0</v>
      </c>
      <c r="BF166" s="205">
        <f t="shared" si="113"/>
        <v>1631.51</v>
      </c>
      <c r="BG166" s="205">
        <f t="shared" si="114"/>
        <v>0</v>
      </c>
      <c r="BH166" s="209">
        <f t="shared" si="115"/>
        <v>0</v>
      </c>
      <c r="BI166" s="205">
        <f t="shared" si="116"/>
        <v>0</v>
      </c>
    </row>
    <row r="167" spans="1:61">
      <c r="A167" t="s">
        <v>329</v>
      </c>
      <c r="B167" s="152" t="s">
        <v>330</v>
      </c>
      <c r="C167" s="153">
        <v>1013755195</v>
      </c>
      <c r="D167" s="153">
        <f>VLOOKUP(A167,'(D) 2009-10 Projection'!$H$10:$M$305,3,)</f>
        <v>9872135.2600000016</v>
      </c>
      <c r="E167" s="153">
        <v>4102168</v>
      </c>
      <c r="F167" s="153">
        <v>2800000</v>
      </c>
      <c r="G167" s="153">
        <v>766495</v>
      </c>
      <c r="H167" s="153">
        <f t="shared" si="81"/>
        <v>13438630.260000002</v>
      </c>
      <c r="I167" s="175">
        <f>'(E) State &amp; Lid Adjustment'!$B$8</f>
        <v>2.06</v>
      </c>
      <c r="J167" s="175">
        <f t="shared" si="82"/>
        <v>2.7620080408071299</v>
      </c>
      <c r="K167" s="183">
        <f t="shared" si="83"/>
        <v>4.8220080408071304</v>
      </c>
      <c r="M167" s="158">
        <f>VLOOKUP(A167,'(D) 2009-10 Projection'!$H$10:$M$305,6,)</f>
        <v>10855227.774545746</v>
      </c>
      <c r="N167" s="187">
        <v>2198947</v>
      </c>
      <c r="O167" s="187">
        <v>1389929</v>
      </c>
      <c r="P167" s="187">
        <v>809018</v>
      </c>
      <c r="Q167" s="153">
        <f t="shared" si="79"/>
        <v>13054174.774545746</v>
      </c>
      <c r="R167" s="175">
        <f>'(E) State &amp; Lid Adjustment'!$B$18</f>
        <v>3.010635571061405</v>
      </c>
      <c r="S167" s="175">
        <f t="shared" si="84"/>
        <v>1.3710696693396476</v>
      </c>
      <c r="T167" s="183">
        <f t="shared" si="85"/>
        <v>4.3817052404010521</v>
      </c>
      <c r="V167" s="158">
        <f t="shared" si="86"/>
        <v>983092.51454574428</v>
      </c>
      <c r="W167" s="153">
        <f t="shared" si="87"/>
        <v>-1903221</v>
      </c>
      <c r="X167" s="153">
        <f t="shared" si="88"/>
        <v>-1410071</v>
      </c>
      <c r="Y167" s="153">
        <f t="shared" si="89"/>
        <v>42523</v>
      </c>
      <c r="Z167" s="153">
        <f t="shared" si="90"/>
        <v>-384455.48545425572</v>
      </c>
      <c r="AA167" s="153">
        <f t="shared" si="91"/>
        <v>384455.48545425572</v>
      </c>
      <c r="AB167" s="189">
        <f t="shared" si="92"/>
        <v>0.95063557106140495</v>
      </c>
      <c r="AC167" s="189">
        <f t="shared" si="93"/>
        <v>-1.3909383714674823</v>
      </c>
      <c r="AD167" s="183">
        <f t="shared" si="94"/>
        <v>-0.44030280040607828</v>
      </c>
      <c r="AF167" s="160">
        <f t="shared" si="95"/>
        <v>-2.8608234471528327E-2</v>
      </c>
      <c r="AG167" s="206">
        <f t="shared" si="80"/>
        <v>0</v>
      </c>
      <c r="AH167" s="160">
        <f t="shared" si="96"/>
        <v>-9.1311087969977403E-2</v>
      </c>
      <c r="AJ167">
        <f t="shared" si="97"/>
        <v>1</v>
      </c>
      <c r="AK167">
        <f t="shared" si="98"/>
        <v>0</v>
      </c>
      <c r="AL167">
        <f t="shared" si="99"/>
        <v>1</v>
      </c>
      <c r="AM167">
        <f t="shared" si="100"/>
        <v>0</v>
      </c>
      <c r="AN167">
        <f t="shared" si="101"/>
        <v>0</v>
      </c>
      <c r="AO167" s="211">
        <f t="shared" si="102"/>
        <v>0</v>
      </c>
      <c r="AP167" s="211">
        <f t="shared" si="103"/>
        <v>1</v>
      </c>
      <c r="AQ167" s="215">
        <f t="shared" si="104"/>
        <v>0</v>
      </c>
      <c r="AR167" s="215">
        <f t="shared" si="105"/>
        <v>0</v>
      </c>
      <c r="AS167" s="215">
        <f t="shared" si="106"/>
        <v>1</v>
      </c>
      <c r="AT167" s="215">
        <f t="shared" si="107"/>
        <v>0</v>
      </c>
      <c r="AV167" s="12">
        <f>VLOOKUP(A167,'(B) MSOC Applied to 2009-10'!$A$7:$C$302,3,)</f>
        <v>1542.04</v>
      </c>
      <c r="AX167" s="205">
        <f t="shared" si="108"/>
        <v>0</v>
      </c>
      <c r="AZ167" s="205">
        <f t="shared" si="109"/>
        <v>1542.04</v>
      </c>
      <c r="BB167" s="205">
        <f t="shared" si="110"/>
        <v>1542.04</v>
      </c>
      <c r="BC167" s="205">
        <f t="shared" si="111"/>
        <v>0</v>
      </c>
      <c r="BD167" s="205">
        <f t="shared" si="112"/>
        <v>0</v>
      </c>
      <c r="BF167" s="205">
        <f t="shared" si="113"/>
        <v>0</v>
      </c>
      <c r="BG167" s="205">
        <f t="shared" si="114"/>
        <v>0</v>
      </c>
      <c r="BH167" s="209">
        <f t="shared" si="115"/>
        <v>1542.04</v>
      </c>
      <c r="BI167" s="205">
        <f t="shared" si="116"/>
        <v>0</v>
      </c>
    </row>
    <row r="168" spans="1:61">
      <c r="A168" t="s">
        <v>331</v>
      </c>
      <c r="B168" s="152" t="s">
        <v>332</v>
      </c>
      <c r="C168" s="153">
        <v>1920200131</v>
      </c>
      <c r="D168" s="153">
        <f>VLOOKUP(A168,'(D) 2009-10 Projection'!$H$10:$M$305,3,)</f>
        <v>4330651.9800000004</v>
      </c>
      <c r="E168" s="153">
        <v>1682792</v>
      </c>
      <c r="F168" s="153">
        <v>1469840</v>
      </c>
      <c r="G168" s="153">
        <v>0</v>
      </c>
      <c r="H168" s="153">
        <f t="shared" si="81"/>
        <v>5800491.9800000004</v>
      </c>
      <c r="I168" s="175">
        <f>'(E) State &amp; Lid Adjustment'!$B$8</f>
        <v>2.06</v>
      </c>
      <c r="J168" s="175">
        <f t="shared" si="82"/>
        <v>0.76546187882746264</v>
      </c>
      <c r="K168" s="183">
        <f t="shared" si="83"/>
        <v>2.8254618788274626</v>
      </c>
      <c r="M168" s="158">
        <f>VLOOKUP(A168,'(D) 2009-10 Projection'!$H$10:$M$305,6,)</f>
        <v>4864988.0190542452</v>
      </c>
      <c r="N168" s="187">
        <v>921644</v>
      </c>
      <c r="O168" s="187">
        <v>921644</v>
      </c>
      <c r="P168" s="187">
        <v>0</v>
      </c>
      <c r="Q168" s="153">
        <f t="shared" si="79"/>
        <v>5786632.0190542452</v>
      </c>
      <c r="R168" s="175">
        <f>'(E) State &amp; Lid Adjustment'!$B$18</f>
        <v>3.010635571061405</v>
      </c>
      <c r="S168" s="175">
        <f t="shared" si="84"/>
        <v>0.47997288674281424</v>
      </c>
      <c r="T168" s="183">
        <f t="shared" si="85"/>
        <v>3.4906084578042194</v>
      </c>
      <c r="V168" s="158">
        <f t="shared" si="86"/>
        <v>534336.03905424476</v>
      </c>
      <c r="W168" s="153">
        <f t="shared" si="87"/>
        <v>-761148</v>
      </c>
      <c r="X168" s="153">
        <f t="shared" si="88"/>
        <v>-548196</v>
      </c>
      <c r="Y168" s="153">
        <f t="shared" si="89"/>
        <v>0</v>
      </c>
      <c r="Z168" s="153">
        <f t="shared" si="90"/>
        <v>-13859.960945755243</v>
      </c>
      <c r="AA168" s="153">
        <f t="shared" si="91"/>
        <v>13859.960945755243</v>
      </c>
      <c r="AB168" s="189">
        <f t="shared" si="92"/>
        <v>0.95063557106140495</v>
      </c>
      <c r="AC168" s="189">
        <f t="shared" si="93"/>
        <v>-0.2854889920846484</v>
      </c>
      <c r="AD168" s="183">
        <f t="shared" si="94"/>
        <v>0.66514657897675677</v>
      </c>
      <c r="AF168" s="160">
        <f t="shared" si="95"/>
        <v>-2.389445756246911E-3</v>
      </c>
      <c r="AG168" s="206">
        <f t="shared" si="80"/>
        <v>0</v>
      </c>
      <c r="AH168" s="160">
        <f t="shared" si="96"/>
        <v>0.23541162737356972</v>
      </c>
      <c r="AJ168">
        <f t="shared" si="97"/>
        <v>1</v>
      </c>
      <c r="AK168">
        <f t="shared" si="98"/>
        <v>0</v>
      </c>
      <c r="AL168">
        <f t="shared" si="99"/>
        <v>0</v>
      </c>
      <c r="AM168">
        <f t="shared" si="100"/>
        <v>1</v>
      </c>
      <c r="AN168">
        <f t="shared" si="101"/>
        <v>1</v>
      </c>
      <c r="AO168" s="211">
        <f t="shared" si="102"/>
        <v>0</v>
      </c>
      <c r="AP168" s="211">
        <f t="shared" si="103"/>
        <v>1</v>
      </c>
      <c r="AQ168" s="215">
        <f t="shared" si="104"/>
        <v>0</v>
      </c>
      <c r="AR168" s="215">
        <f t="shared" si="105"/>
        <v>0</v>
      </c>
      <c r="AS168" s="215">
        <f t="shared" si="106"/>
        <v>0</v>
      </c>
      <c r="AT168" s="215">
        <f t="shared" si="107"/>
        <v>1</v>
      </c>
      <c r="AV168" s="12">
        <f>VLOOKUP(A168,'(B) MSOC Applied to 2009-10'!$A$7:$C$302,3,)</f>
        <v>641.89</v>
      </c>
      <c r="AX168" s="205">
        <f t="shared" si="108"/>
        <v>0</v>
      </c>
      <c r="AZ168" s="205">
        <f t="shared" si="109"/>
        <v>641.89</v>
      </c>
      <c r="BB168" s="205">
        <f t="shared" si="110"/>
        <v>0</v>
      </c>
      <c r="BC168" s="205">
        <f t="shared" si="111"/>
        <v>641.89</v>
      </c>
      <c r="BD168" s="205">
        <f t="shared" si="112"/>
        <v>641.89</v>
      </c>
      <c r="BF168" s="205">
        <f t="shared" si="113"/>
        <v>0</v>
      </c>
      <c r="BG168" s="205">
        <f t="shared" si="114"/>
        <v>0</v>
      </c>
      <c r="BH168" s="209">
        <f t="shared" si="115"/>
        <v>0</v>
      </c>
      <c r="BI168" s="205">
        <f t="shared" si="116"/>
        <v>641.89</v>
      </c>
    </row>
    <row r="169" spans="1:61">
      <c r="A169" t="s">
        <v>333</v>
      </c>
      <c r="B169" s="152" t="s">
        <v>334</v>
      </c>
      <c r="C169" s="153">
        <v>701150330</v>
      </c>
      <c r="D169" s="153">
        <f>VLOOKUP(A169,'(D) 2009-10 Projection'!$H$10:$M$305,3,)</f>
        <v>12121620.539999999</v>
      </c>
      <c r="E169" s="153">
        <v>6790245</v>
      </c>
      <c r="F169" s="153">
        <v>1700000</v>
      </c>
      <c r="G169" s="153">
        <v>1774526</v>
      </c>
      <c r="H169" s="153">
        <f t="shared" si="81"/>
        <v>15596146.539999999</v>
      </c>
      <c r="I169" s="175">
        <f>'(E) State &amp; Lid Adjustment'!$B$8</f>
        <v>2.06</v>
      </c>
      <c r="J169" s="175">
        <f t="shared" si="82"/>
        <v>2.4245870354222041</v>
      </c>
      <c r="K169" s="183">
        <f t="shared" si="83"/>
        <v>4.4845870354222042</v>
      </c>
      <c r="M169" s="158">
        <f>VLOOKUP(A169,'(D) 2009-10 Projection'!$H$10:$M$305,6,)</f>
        <v>13176841.119425908</v>
      </c>
      <c r="N169" s="187">
        <v>4372909</v>
      </c>
      <c r="O169" s="187">
        <v>1700000</v>
      </c>
      <c r="P169" s="187">
        <v>1860022</v>
      </c>
      <c r="Q169" s="153">
        <f t="shared" si="79"/>
        <v>16736863.119425908</v>
      </c>
      <c r="R169" s="175">
        <f>'(E) State &amp; Lid Adjustment'!$B$18</f>
        <v>3.010635571061405</v>
      </c>
      <c r="S169" s="175">
        <f t="shared" si="84"/>
        <v>2.4245870354222041</v>
      </c>
      <c r="T169" s="183">
        <f t="shared" si="85"/>
        <v>5.4352226064836096</v>
      </c>
      <c r="V169" s="158">
        <f t="shared" si="86"/>
        <v>1055220.5794259086</v>
      </c>
      <c r="W169" s="153">
        <f t="shared" si="87"/>
        <v>-2417336</v>
      </c>
      <c r="X169" s="153">
        <f t="shared" si="88"/>
        <v>0</v>
      </c>
      <c r="Y169" s="153">
        <f t="shared" si="89"/>
        <v>85496</v>
      </c>
      <c r="Z169" s="153">
        <f t="shared" si="90"/>
        <v>1140716.5794259086</v>
      </c>
      <c r="AA169" s="153">
        <f t="shared" si="91"/>
        <v>0</v>
      </c>
      <c r="AB169" s="189">
        <f t="shared" si="92"/>
        <v>0.95063557106140495</v>
      </c>
      <c r="AC169" s="189">
        <f t="shared" si="93"/>
        <v>0</v>
      </c>
      <c r="AD169" s="183">
        <f t="shared" si="94"/>
        <v>0.95063557106140539</v>
      </c>
      <c r="AF169" s="160">
        <f t="shared" si="95"/>
        <v>7.3140924682919065E-2</v>
      </c>
      <c r="AG169" s="206">
        <f t="shared" si="80"/>
        <v>7.3140924682919065E-2</v>
      </c>
      <c r="AH169" s="160">
        <f t="shared" si="96"/>
        <v>0.21197839701909302</v>
      </c>
      <c r="AJ169">
        <f t="shared" si="97"/>
        <v>0</v>
      </c>
      <c r="AK169">
        <f t="shared" si="98"/>
        <v>1</v>
      </c>
      <c r="AL169">
        <f t="shared" si="99"/>
        <v>0</v>
      </c>
      <c r="AM169">
        <f t="shared" si="100"/>
        <v>1</v>
      </c>
      <c r="AN169">
        <f t="shared" si="101"/>
        <v>1</v>
      </c>
      <c r="AO169" s="211">
        <f t="shared" si="102"/>
        <v>1</v>
      </c>
      <c r="AP169" s="211">
        <f t="shared" si="103"/>
        <v>0</v>
      </c>
      <c r="AQ169" s="215">
        <f t="shared" si="104"/>
        <v>0</v>
      </c>
      <c r="AR169" s="215">
        <f t="shared" si="105"/>
        <v>1</v>
      </c>
      <c r="AS169" s="215">
        <f t="shared" si="106"/>
        <v>0</v>
      </c>
      <c r="AT169" s="215">
        <f t="shared" si="107"/>
        <v>0</v>
      </c>
      <c r="AV169" s="12">
        <f>VLOOKUP(A169,'(B) MSOC Applied to 2009-10'!$A$7:$C$302,3,)</f>
        <v>1851.5700000000002</v>
      </c>
      <c r="AX169" s="205">
        <f t="shared" si="108"/>
        <v>1851.5700000000002</v>
      </c>
      <c r="AZ169" s="205">
        <f t="shared" si="109"/>
        <v>0</v>
      </c>
      <c r="BB169" s="205">
        <f t="shared" si="110"/>
        <v>0</v>
      </c>
      <c r="BC169" s="205">
        <f t="shared" si="111"/>
        <v>1851.5700000000002</v>
      </c>
      <c r="BD169" s="205">
        <f t="shared" si="112"/>
        <v>1851.5700000000002</v>
      </c>
      <c r="BF169" s="205">
        <f t="shared" si="113"/>
        <v>0</v>
      </c>
      <c r="BG169" s="205">
        <f t="shared" si="114"/>
        <v>1851.5700000000002</v>
      </c>
      <c r="BH169" s="209">
        <f t="shared" si="115"/>
        <v>0</v>
      </c>
      <c r="BI169" s="205">
        <f t="shared" si="116"/>
        <v>0</v>
      </c>
    </row>
    <row r="170" spans="1:61">
      <c r="A170" t="s">
        <v>335</v>
      </c>
      <c r="B170" s="152" t="s">
        <v>336</v>
      </c>
      <c r="C170" s="153">
        <v>7738380352</v>
      </c>
      <c r="D170" s="153">
        <f>VLOOKUP(A170,'(D) 2009-10 Projection'!$H$10:$M$305,3,)</f>
        <v>41168119.54999999</v>
      </c>
      <c r="E170" s="153">
        <v>15535790</v>
      </c>
      <c r="F170" s="153">
        <v>13200000</v>
      </c>
      <c r="G170" s="153">
        <v>0</v>
      </c>
      <c r="H170" s="153">
        <f t="shared" si="81"/>
        <v>54368119.54999999</v>
      </c>
      <c r="I170" s="175">
        <f>'(E) State &amp; Lid Adjustment'!$B$8</f>
        <v>2.06</v>
      </c>
      <c r="J170" s="175">
        <f t="shared" si="82"/>
        <v>1.7057833034258174</v>
      </c>
      <c r="K170" s="183">
        <f t="shared" si="83"/>
        <v>3.7657833034258177</v>
      </c>
      <c r="M170" s="158">
        <f>VLOOKUP(A170,'(D) 2009-10 Projection'!$H$10:$M$305,6,)</f>
        <v>45769770.925227687</v>
      </c>
      <c r="N170" s="187">
        <v>8461283</v>
      </c>
      <c r="O170" s="187">
        <v>8461283</v>
      </c>
      <c r="P170" s="187">
        <v>0</v>
      </c>
      <c r="Q170" s="153">
        <f t="shared" si="79"/>
        <v>54231053.925227687</v>
      </c>
      <c r="R170" s="175">
        <f>'(E) State &amp; Lid Adjustment'!$B$18</f>
        <v>3.010635571061405</v>
      </c>
      <c r="S170" s="175">
        <f t="shared" si="84"/>
        <v>1.0934178232545992</v>
      </c>
      <c r="T170" s="183">
        <f t="shared" si="85"/>
        <v>4.1040533943160042</v>
      </c>
      <c r="V170" s="158">
        <f t="shared" si="86"/>
        <v>4601651.3752276972</v>
      </c>
      <c r="W170" s="153">
        <f t="shared" si="87"/>
        <v>-7074507</v>
      </c>
      <c r="X170" s="153">
        <f t="shared" si="88"/>
        <v>-4738717</v>
      </c>
      <c r="Y170" s="153">
        <f t="shared" si="89"/>
        <v>0</v>
      </c>
      <c r="Z170" s="153">
        <f t="shared" si="90"/>
        <v>-137065.62477230281</v>
      </c>
      <c r="AA170" s="153">
        <f t="shared" si="91"/>
        <v>137065.62477230281</v>
      </c>
      <c r="AB170" s="189">
        <f t="shared" si="92"/>
        <v>0.95063557106140495</v>
      </c>
      <c r="AC170" s="189">
        <f t="shared" si="93"/>
        <v>-0.61236548017121817</v>
      </c>
      <c r="AD170" s="183">
        <f t="shared" si="94"/>
        <v>0.33827009089018656</v>
      </c>
      <c r="AF170" s="160">
        <f t="shared" si="95"/>
        <v>-2.5210661304231707E-3</v>
      </c>
      <c r="AG170" s="206">
        <f t="shared" si="80"/>
        <v>0</v>
      </c>
      <c r="AH170" s="160">
        <f t="shared" si="96"/>
        <v>8.9827285224419226E-2</v>
      </c>
      <c r="AJ170">
        <f t="shared" si="97"/>
        <v>1</v>
      </c>
      <c r="AK170">
        <f t="shared" si="98"/>
        <v>0</v>
      </c>
      <c r="AL170">
        <f t="shared" si="99"/>
        <v>0</v>
      </c>
      <c r="AM170">
        <f t="shared" si="100"/>
        <v>1</v>
      </c>
      <c r="AN170">
        <f t="shared" si="101"/>
        <v>1</v>
      </c>
      <c r="AO170" s="211">
        <f t="shared" si="102"/>
        <v>0</v>
      </c>
      <c r="AP170" s="211">
        <f t="shared" si="103"/>
        <v>1</v>
      </c>
      <c r="AQ170" s="215">
        <f t="shared" si="104"/>
        <v>0</v>
      </c>
      <c r="AR170" s="215">
        <f t="shared" si="105"/>
        <v>0</v>
      </c>
      <c r="AS170" s="215">
        <f t="shared" si="106"/>
        <v>0</v>
      </c>
      <c r="AT170" s="215">
        <f t="shared" si="107"/>
        <v>1</v>
      </c>
      <c r="AV170" s="12">
        <f>VLOOKUP(A170,'(B) MSOC Applied to 2009-10'!$A$7:$C$302,3,)</f>
        <v>6453.75</v>
      </c>
      <c r="AX170" s="205">
        <f t="shared" si="108"/>
        <v>0</v>
      </c>
      <c r="AZ170" s="205">
        <f t="shared" si="109"/>
        <v>6453.75</v>
      </c>
      <c r="BB170" s="205">
        <f t="shared" si="110"/>
        <v>0</v>
      </c>
      <c r="BC170" s="205">
        <f t="shared" si="111"/>
        <v>6453.75</v>
      </c>
      <c r="BD170" s="205">
        <f t="shared" si="112"/>
        <v>6453.75</v>
      </c>
      <c r="BF170" s="205">
        <f t="shared" si="113"/>
        <v>0</v>
      </c>
      <c r="BG170" s="205">
        <f t="shared" si="114"/>
        <v>0</v>
      </c>
      <c r="BH170" s="209">
        <f t="shared" si="115"/>
        <v>0</v>
      </c>
      <c r="BI170" s="205">
        <f t="shared" si="116"/>
        <v>6453.75</v>
      </c>
    </row>
    <row r="171" spans="1:61">
      <c r="A171" t="s">
        <v>337</v>
      </c>
      <c r="B171" s="152" t="s">
        <v>338</v>
      </c>
      <c r="C171" s="153">
        <v>2008981116</v>
      </c>
      <c r="D171" s="153">
        <f>VLOOKUP(A171,'(D) 2009-10 Projection'!$H$10:$M$305,3,)</f>
        <v>13981838.300000001</v>
      </c>
      <c r="E171" s="153">
        <v>5206403</v>
      </c>
      <c r="F171" s="153">
        <v>3533292</v>
      </c>
      <c r="G171" s="153">
        <v>58251</v>
      </c>
      <c r="H171" s="153">
        <f t="shared" si="81"/>
        <v>17573381.300000001</v>
      </c>
      <c r="I171" s="175">
        <f>'(E) State &amp; Lid Adjustment'!$B$8</f>
        <v>2.06</v>
      </c>
      <c r="J171" s="175">
        <f t="shared" si="82"/>
        <v>1.7587482390252593</v>
      </c>
      <c r="K171" s="183">
        <f t="shared" si="83"/>
        <v>3.8187482390252594</v>
      </c>
      <c r="M171" s="158">
        <f>VLOOKUP(A171,'(D) 2009-10 Projection'!$H$10:$M$305,6,)</f>
        <v>15325020.198064335</v>
      </c>
      <c r="N171" s="187">
        <v>2800166</v>
      </c>
      <c r="O171" s="187">
        <v>2753965</v>
      </c>
      <c r="P171" s="187">
        <v>46201</v>
      </c>
      <c r="Q171" s="153">
        <f t="shared" si="79"/>
        <v>18125186.198064335</v>
      </c>
      <c r="R171" s="175">
        <f>'(E) State &amp; Lid Adjustment'!$B$18</f>
        <v>3.010635571061405</v>
      </c>
      <c r="S171" s="175">
        <f t="shared" si="84"/>
        <v>1.3708267230920055</v>
      </c>
      <c r="T171" s="183">
        <f t="shared" si="85"/>
        <v>4.38146229415341</v>
      </c>
      <c r="V171" s="158">
        <f t="shared" si="86"/>
        <v>1343181.8980643339</v>
      </c>
      <c r="W171" s="153">
        <f t="shared" si="87"/>
        <v>-2406237</v>
      </c>
      <c r="X171" s="153">
        <f t="shared" si="88"/>
        <v>-779327</v>
      </c>
      <c r="Y171" s="153">
        <f t="shared" si="89"/>
        <v>-12050</v>
      </c>
      <c r="Z171" s="153">
        <f t="shared" si="90"/>
        <v>551804.89806433395</v>
      </c>
      <c r="AA171" s="153">
        <f t="shared" si="91"/>
        <v>0</v>
      </c>
      <c r="AB171" s="189">
        <f t="shared" si="92"/>
        <v>0.95063557106140495</v>
      </c>
      <c r="AC171" s="189">
        <f t="shared" si="93"/>
        <v>-0.38792151593325386</v>
      </c>
      <c r="AD171" s="183">
        <f t="shared" si="94"/>
        <v>0.56271405512815065</v>
      </c>
      <c r="AF171" s="160">
        <f t="shared" si="95"/>
        <v>3.1400041269481468E-2</v>
      </c>
      <c r="AG171" s="206">
        <f t="shared" si="80"/>
        <v>3.1400041269481468E-2</v>
      </c>
      <c r="AH171" s="160">
        <f t="shared" si="96"/>
        <v>0.14735563066911794</v>
      </c>
      <c r="AJ171">
        <f t="shared" si="97"/>
        <v>0</v>
      </c>
      <c r="AK171">
        <f t="shared" si="98"/>
        <v>0</v>
      </c>
      <c r="AL171">
        <f t="shared" si="99"/>
        <v>0</v>
      </c>
      <c r="AM171">
        <f t="shared" si="100"/>
        <v>1</v>
      </c>
      <c r="AN171">
        <f t="shared" si="101"/>
        <v>1</v>
      </c>
      <c r="AO171" s="211">
        <f t="shared" si="102"/>
        <v>1</v>
      </c>
      <c r="AP171" s="211">
        <f t="shared" si="103"/>
        <v>0</v>
      </c>
      <c r="AQ171" s="215">
        <f t="shared" si="104"/>
        <v>0</v>
      </c>
      <c r="AR171" s="215">
        <f t="shared" si="105"/>
        <v>1</v>
      </c>
      <c r="AS171" s="215">
        <f t="shared" si="106"/>
        <v>0</v>
      </c>
      <c r="AT171" s="215">
        <f t="shared" si="107"/>
        <v>0</v>
      </c>
      <c r="AV171" s="12">
        <f>VLOOKUP(A171,'(B) MSOC Applied to 2009-10'!$A$7:$C$302,3,)</f>
        <v>2043.0800000000002</v>
      </c>
      <c r="AX171" s="205">
        <f t="shared" si="108"/>
        <v>2043.0800000000002</v>
      </c>
      <c r="AZ171" s="205">
        <f t="shared" si="109"/>
        <v>0</v>
      </c>
      <c r="BB171" s="205">
        <f t="shared" si="110"/>
        <v>0</v>
      </c>
      <c r="BC171" s="205">
        <f t="shared" si="111"/>
        <v>2043.0800000000002</v>
      </c>
      <c r="BD171" s="205">
        <f t="shared" si="112"/>
        <v>2043.0800000000002</v>
      </c>
      <c r="BF171" s="205">
        <f t="shared" si="113"/>
        <v>0</v>
      </c>
      <c r="BG171" s="205">
        <f t="shared" si="114"/>
        <v>2043.0800000000002</v>
      </c>
      <c r="BH171" s="209">
        <f t="shared" si="115"/>
        <v>0</v>
      </c>
      <c r="BI171" s="205">
        <f t="shared" si="116"/>
        <v>0</v>
      </c>
    </row>
    <row r="172" spans="1:61">
      <c r="A172" t="s">
        <v>339</v>
      </c>
      <c r="B172" s="152" t="s">
        <v>340</v>
      </c>
      <c r="C172" s="153">
        <v>52709625</v>
      </c>
      <c r="D172" s="153">
        <f>VLOOKUP(A172,'(D) 2009-10 Projection'!$H$10:$M$305,3,)</f>
        <v>1464101.29</v>
      </c>
      <c r="E172" s="153">
        <v>444838</v>
      </c>
      <c r="F172" s="153">
        <v>0</v>
      </c>
      <c r="G172" s="153">
        <v>0</v>
      </c>
      <c r="H172" s="153">
        <f t="shared" si="81"/>
        <v>1464101.29</v>
      </c>
      <c r="I172" s="175">
        <f>'(E) State &amp; Lid Adjustment'!$B$8</f>
        <v>2.06</v>
      </c>
      <c r="J172" s="175">
        <f t="shared" si="82"/>
        <v>0</v>
      </c>
      <c r="K172" s="183">
        <f t="shared" si="83"/>
        <v>2.06</v>
      </c>
      <c r="M172" s="158">
        <f>VLOOKUP(A172,'(D) 2009-10 Projection'!$H$10:$M$305,6,)</f>
        <v>1471842.4062831479</v>
      </c>
      <c r="N172" s="187">
        <v>223466</v>
      </c>
      <c r="O172" s="187">
        <v>0</v>
      </c>
      <c r="P172" s="187">
        <v>0</v>
      </c>
      <c r="Q172" s="153">
        <f t="shared" si="79"/>
        <v>1471842.4062831479</v>
      </c>
      <c r="R172" s="175">
        <f>'(E) State &amp; Lid Adjustment'!$B$18</f>
        <v>3.010635571061405</v>
      </c>
      <c r="S172" s="175">
        <f t="shared" si="84"/>
        <v>0</v>
      </c>
      <c r="T172" s="183">
        <f t="shared" si="85"/>
        <v>3.010635571061405</v>
      </c>
      <c r="V172" s="158">
        <f t="shared" si="86"/>
        <v>7741.1162831478287</v>
      </c>
      <c r="W172" s="153">
        <f t="shared" si="87"/>
        <v>-221372</v>
      </c>
      <c r="X172" s="153">
        <f t="shared" si="88"/>
        <v>0</v>
      </c>
      <c r="Y172" s="153">
        <f t="shared" si="89"/>
        <v>0</v>
      </c>
      <c r="Z172" s="153">
        <f t="shared" si="90"/>
        <v>7741.1162831478287</v>
      </c>
      <c r="AA172" s="153">
        <f t="shared" si="91"/>
        <v>0</v>
      </c>
      <c r="AB172" s="189">
        <f t="shared" si="92"/>
        <v>0.95063557106140495</v>
      </c>
      <c r="AC172" s="189">
        <f t="shared" si="93"/>
        <v>0</v>
      </c>
      <c r="AD172" s="183">
        <f t="shared" si="94"/>
        <v>0.95063557106140495</v>
      </c>
      <c r="AF172" s="160">
        <f t="shared" si="95"/>
        <v>5.2872819223783547E-3</v>
      </c>
      <c r="AG172" s="206">
        <f t="shared" si="80"/>
        <v>5.2872819223783547E-3</v>
      </c>
      <c r="AH172" s="160">
        <f t="shared" si="96"/>
        <v>0.461473578185148</v>
      </c>
      <c r="AJ172">
        <f t="shared" si="97"/>
        <v>0</v>
      </c>
      <c r="AK172">
        <f t="shared" si="98"/>
        <v>0</v>
      </c>
      <c r="AL172">
        <f t="shared" si="99"/>
        <v>0</v>
      </c>
      <c r="AM172">
        <f t="shared" si="100"/>
        <v>1</v>
      </c>
      <c r="AN172">
        <f t="shared" si="101"/>
        <v>1</v>
      </c>
      <c r="AO172" s="211">
        <f t="shared" si="102"/>
        <v>0</v>
      </c>
      <c r="AP172" s="211">
        <f t="shared" si="103"/>
        <v>1</v>
      </c>
      <c r="AQ172" s="215">
        <f t="shared" si="104"/>
        <v>0</v>
      </c>
      <c r="AR172" s="215">
        <f t="shared" si="105"/>
        <v>0</v>
      </c>
      <c r="AS172" s="215">
        <f t="shared" si="106"/>
        <v>0</v>
      </c>
      <c r="AT172" s="215">
        <f t="shared" si="107"/>
        <v>1</v>
      </c>
      <c r="AV172" s="12">
        <f>VLOOKUP(A172,'(B) MSOC Applied to 2009-10'!$A$7:$C$302,3,)</f>
        <v>41.89</v>
      </c>
      <c r="AX172" s="205">
        <f t="shared" si="108"/>
        <v>0</v>
      </c>
      <c r="AZ172" s="205">
        <f t="shared" si="109"/>
        <v>41.89</v>
      </c>
      <c r="BB172" s="205">
        <f t="shared" si="110"/>
        <v>0</v>
      </c>
      <c r="BC172" s="205">
        <f t="shared" si="111"/>
        <v>41.89</v>
      </c>
      <c r="BD172" s="205">
        <f t="shared" si="112"/>
        <v>41.89</v>
      </c>
      <c r="BF172" s="205">
        <f t="shared" si="113"/>
        <v>0</v>
      </c>
      <c r="BG172" s="205">
        <f t="shared" si="114"/>
        <v>0</v>
      </c>
      <c r="BH172" s="209">
        <f t="shared" si="115"/>
        <v>0</v>
      </c>
      <c r="BI172" s="205">
        <f t="shared" si="116"/>
        <v>41.89</v>
      </c>
    </row>
    <row r="173" spans="1:61">
      <c r="A173" t="s">
        <v>341</v>
      </c>
      <c r="B173" s="152" t="s">
        <v>342</v>
      </c>
      <c r="C173" s="153">
        <v>11367474204</v>
      </c>
      <c r="D173" s="153">
        <f>VLOOKUP(A173,'(D) 2009-10 Projection'!$H$10:$M$305,3,)</f>
        <v>81390175.760000005</v>
      </c>
      <c r="E173" s="153">
        <v>31515502</v>
      </c>
      <c r="F173" s="153">
        <v>27500000</v>
      </c>
      <c r="G173" s="153">
        <v>1352938</v>
      </c>
      <c r="H173" s="153">
        <f t="shared" si="81"/>
        <v>110243113.76000001</v>
      </c>
      <c r="I173" s="175">
        <f>'(E) State &amp; Lid Adjustment'!$B$8</f>
        <v>2.06</v>
      </c>
      <c r="J173" s="175">
        <f t="shared" si="82"/>
        <v>2.4191829694518479</v>
      </c>
      <c r="K173" s="183">
        <f t="shared" si="83"/>
        <v>4.4791829694518484</v>
      </c>
      <c r="M173" s="158">
        <f>VLOOKUP(A173,'(D) 2009-10 Projection'!$H$10:$M$305,6,)</f>
        <v>90486844.539040685</v>
      </c>
      <c r="N173" s="187">
        <v>17130117</v>
      </c>
      <c r="O173" s="187">
        <v>15584201</v>
      </c>
      <c r="P173" s="187">
        <v>1545916</v>
      </c>
      <c r="Q173" s="153">
        <f t="shared" si="79"/>
        <v>107616961.53904068</v>
      </c>
      <c r="R173" s="175">
        <f>'(E) State &amp; Lid Adjustment'!$B$18</f>
        <v>3.010635571061405</v>
      </c>
      <c r="S173" s="175">
        <f t="shared" si="84"/>
        <v>1.3709466782441622</v>
      </c>
      <c r="T173" s="183">
        <f t="shared" si="85"/>
        <v>4.3815822493055672</v>
      </c>
      <c r="V173" s="158">
        <f t="shared" si="86"/>
        <v>9096668.7790406793</v>
      </c>
      <c r="W173" s="153">
        <f t="shared" si="87"/>
        <v>-14385385</v>
      </c>
      <c r="X173" s="153">
        <f t="shared" si="88"/>
        <v>-11915799</v>
      </c>
      <c r="Y173" s="153">
        <f t="shared" si="89"/>
        <v>192978</v>
      </c>
      <c r="Z173" s="153">
        <f t="shared" si="90"/>
        <v>-2626152.2209593207</v>
      </c>
      <c r="AA173" s="153">
        <f t="shared" si="91"/>
        <v>2626152.2209593207</v>
      </c>
      <c r="AB173" s="189">
        <f t="shared" si="92"/>
        <v>0.95063557106140495</v>
      </c>
      <c r="AC173" s="189">
        <f t="shared" si="93"/>
        <v>-1.0482362912076857</v>
      </c>
      <c r="AD173" s="183">
        <f t="shared" si="94"/>
        <v>-9.7600720146281184E-2</v>
      </c>
      <c r="AF173" s="160">
        <f t="shared" si="95"/>
        <v>-2.3821462687242955E-2</v>
      </c>
      <c r="AG173" s="206">
        <f t="shared" si="80"/>
        <v>0</v>
      </c>
      <c r="AH173" s="160">
        <f t="shared" si="96"/>
        <v>-2.1789848910375127E-2</v>
      </c>
      <c r="AJ173">
        <f t="shared" si="97"/>
        <v>1</v>
      </c>
      <c r="AK173">
        <f t="shared" si="98"/>
        <v>0</v>
      </c>
      <c r="AL173">
        <f t="shared" si="99"/>
        <v>1</v>
      </c>
      <c r="AM173">
        <f t="shared" si="100"/>
        <v>0</v>
      </c>
      <c r="AN173">
        <f t="shared" si="101"/>
        <v>0</v>
      </c>
      <c r="AO173" s="211">
        <f t="shared" si="102"/>
        <v>0</v>
      </c>
      <c r="AP173" s="211">
        <f t="shared" si="103"/>
        <v>1</v>
      </c>
      <c r="AQ173" s="215">
        <f t="shared" si="104"/>
        <v>0</v>
      </c>
      <c r="AR173" s="215">
        <f t="shared" si="105"/>
        <v>0</v>
      </c>
      <c r="AS173" s="215">
        <f t="shared" si="106"/>
        <v>1</v>
      </c>
      <c r="AT173" s="215">
        <f t="shared" si="107"/>
        <v>0</v>
      </c>
      <c r="AV173" s="12">
        <f>VLOOKUP(A173,'(B) MSOC Applied to 2009-10'!$A$7:$C$302,3,)</f>
        <v>13316.62</v>
      </c>
      <c r="AX173" s="205">
        <f t="shared" si="108"/>
        <v>0</v>
      </c>
      <c r="AZ173" s="205">
        <f t="shared" si="109"/>
        <v>13316.62</v>
      </c>
      <c r="BB173" s="205">
        <f t="shared" si="110"/>
        <v>13316.62</v>
      </c>
      <c r="BC173" s="205">
        <f t="shared" si="111"/>
        <v>0</v>
      </c>
      <c r="BD173" s="205">
        <f t="shared" si="112"/>
        <v>0</v>
      </c>
      <c r="BF173" s="205">
        <f t="shared" si="113"/>
        <v>0</v>
      </c>
      <c r="BG173" s="205">
        <f t="shared" si="114"/>
        <v>0</v>
      </c>
      <c r="BH173" s="209">
        <f t="shared" si="115"/>
        <v>13316.62</v>
      </c>
      <c r="BI173" s="205">
        <f t="shared" si="116"/>
        <v>0</v>
      </c>
    </row>
    <row r="174" spans="1:61">
      <c r="A174" t="s">
        <v>343</v>
      </c>
      <c r="B174" s="152" t="s">
        <v>344</v>
      </c>
      <c r="C174" s="153">
        <v>166273135</v>
      </c>
      <c r="D174" s="153">
        <f>VLOOKUP(A174,'(D) 2009-10 Projection'!$H$10:$M$305,3,)</f>
        <v>2675346.0699999994</v>
      </c>
      <c r="E174" s="153">
        <v>1008604</v>
      </c>
      <c r="F174" s="153">
        <v>250000</v>
      </c>
      <c r="G174" s="153">
        <v>293636</v>
      </c>
      <c r="H174" s="153">
        <f t="shared" si="81"/>
        <v>3218982.0699999994</v>
      </c>
      <c r="I174" s="175">
        <f>'(E) State &amp; Lid Adjustment'!$B$8</f>
        <v>2.06</v>
      </c>
      <c r="J174" s="175">
        <f t="shared" si="82"/>
        <v>1.5035501676202834</v>
      </c>
      <c r="K174" s="183">
        <f t="shared" si="83"/>
        <v>3.5635501676202832</v>
      </c>
      <c r="M174" s="158">
        <f>VLOOKUP(A174,'(D) 2009-10 Projection'!$H$10:$M$305,6,)</f>
        <v>2847680.0228712386</v>
      </c>
      <c r="N174" s="187">
        <v>529559</v>
      </c>
      <c r="O174" s="187">
        <v>227951</v>
      </c>
      <c r="P174" s="187">
        <v>301608</v>
      </c>
      <c r="Q174" s="153">
        <f t="shared" si="79"/>
        <v>3377239.0228712386</v>
      </c>
      <c r="R174" s="175">
        <f>'(E) State &amp; Lid Adjustment'!$B$18</f>
        <v>3.010635571061405</v>
      </c>
      <c r="S174" s="175">
        <f t="shared" si="84"/>
        <v>1.3709430570368448</v>
      </c>
      <c r="T174" s="183">
        <f t="shared" si="85"/>
        <v>4.3815786280982501</v>
      </c>
      <c r="V174" s="158">
        <f t="shared" si="86"/>
        <v>172333.95287123928</v>
      </c>
      <c r="W174" s="153">
        <f t="shared" si="87"/>
        <v>-479045</v>
      </c>
      <c r="X174" s="153">
        <f t="shared" si="88"/>
        <v>-22049</v>
      </c>
      <c r="Y174" s="153">
        <f t="shared" si="89"/>
        <v>7972</v>
      </c>
      <c r="Z174" s="153">
        <f t="shared" si="90"/>
        <v>158256.95287123928</v>
      </c>
      <c r="AA174" s="153">
        <f t="shared" si="91"/>
        <v>0</v>
      </c>
      <c r="AB174" s="189">
        <f t="shared" si="92"/>
        <v>0.95063557106140495</v>
      </c>
      <c r="AC174" s="189">
        <f t="shared" si="93"/>
        <v>-0.13260711058343855</v>
      </c>
      <c r="AD174" s="183">
        <f t="shared" si="94"/>
        <v>0.81802846047796685</v>
      </c>
      <c r="AF174" s="160">
        <f t="shared" si="95"/>
        <v>4.9163663987491335E-2</v>
      </c>
      <c r="AG174" s="206">
        <f t="shared" si="80"/>
        <v>4.9163663987491335E-2</v>
      </c>
      <c r="AH174" s="160">
        <f t="shared" si="96"/>
        <v>0.22955435506727864</v>
      </c>
      <c r="AJ174">
        <f t="shared" si="97"/>
        <v>0</v>
      </c>
      <c r="AK174">
        <f t="shared" si="98"/>
        <v>1</v>
      </c>
      <c r="AL174">
        <f t="shared" si="99"/>
        <v>0</v>
      </c>
      <c r="AM174">
        <f t="shared" si="100"/>
        <v>1</v>
      </c>
      <c r="AN174">
        <f t="shared" si="101"/>
        <v>1</v>
      </c>
      <c r="AO174" s="211">
        <f t="shared" si="102"/>
        <v>1</v>
      </c>
      <c r="AP174" s="211">
        <f t="shared" si="103"/>
        <v>0</v>
      </c>
      <c r="AQ174" s="215">
        <f t="shared" si="104"/>
        <v>0</v>
      </c>
      <c r="AR174" s="215">
        <f t="shared" si="105"/>
        <v>1</v>
      </c>
      <c r="AS174" s="215">
        <f t="shared" si="106"/>
        <v>0</v>
      </c>
      <c r="AT174" s="215">
        <f t="shared" si="107"/>
        <v>0</v>
      </c>
      <c r="AV174" s="12">
        <f>VLOOKUP(A174,'(B) MSOC Applied to 2009-10'!$A$7:$C$302,3,)</f>
        <v>342.51000000000005</v>
      </c>
      <c r="AX174" s="205">
        <f t="shared" si="108"/>
        <v>342.51000000000005</v>
      </c>
      <c r="AZ174" s="205">
        <f t="shared" si="109"/>
        <v>0</v>
      </c>
      <c r="BB174" s="205">
        <f t="shared" si="110"/>
        <v>0</v>
      </c>
      <c r="BC174" s="205">
        <f t="shared" si="111"/>
        <v>342.51000000000005</v>
      </c>
      <c r="BD174" s="205">
        <f t="shared" si="112"/>
        <v>342.51000000000005</v>
      </c>
      <c r="BF174" s="205">
        <f t="shared" si="113"/>
        <v>0</v>
      </c>
      <c r="BG174" s="205">
        <f t="shared" si="114"/>
        <v>342.51000000000005</v>
      </c>
      <c r="BH174" s="209">
        <f t="shared" si="115"/>
        <v>0</v>
      </c>
      <c r="BI174" s="205">
        <f t="shared" si="116"/>
        <v>0</v>
      </c>
    </row>
    <row r="175" spans="1:61">
      <c r="A175" t="s">
        <v>345</v>
      </c>
      <c r="B175" s="152" t="s">
        <v>346</v>
      </c>
      <c r="C175" s="153">
        <v>23667332954</v>
      </c>
      <c r="D175" s="153">
        <f>VLOOKUP(A175,'(D) 2009-10 Projection'!$H$10:$M$305,3,)</f>
        <v>118177126.86</v>
      </c>
      <c r="E175" s="153">
        <v>44547688</v>
      </c>
      <c r="F175" s="153">
        <v>44500000</v>
      </c>
      <c r="G175" s="153">
        <v>0</v>
      </c>
      <c r="H175" s="153">
        <f t="shared" si="81"/>
        <v>162677126.86000001</v>
      </c>
      <c r="I175" s="175">
        <f>'(E) State &amp; Lid Adjustment'!$B$8</f>
        <v>2.06</v>
      </c>
      <c r="J175" s="175">
        <f t="shared" si="82"/>
        <v>1.8802287560871571</v>
      </c>
      <c r="K175" s="183">
        <f t="shared" si="83"/>
        <v>3.9402287560871572</v>
      </c>
      <c r="M175" s="158">
        <f>VLOOKUP(A175,'(D) 2009-10 Projection'!$H$10:$M$305,6,)</f>
        <v>132475496.958764</v>
      </c>
      <c r="N175" s="187">
        <v>25253448</v>
      </c>
      <c r="O175" s="187">
        <v>25253448</v>
      </c>
      <c r="P175" s="187">
        <v>0</v>
      </c>
      <c r="Q175" s="153">
        <f t="shared" si="79"/>
        <v>157728944.95876402</v>
      </c>
      <c r="R175" s="175">
        <f>'(E) State &amp; Lid Adjustment'!$B$18</f>
        <v>3.010635571061405</v>
      </c>
      <c r="S175" s="175">
        <f t="shared" si="84"/>
        <v>1.0670170588753192</v>
      </c>
      <c r="T175" s="183">
        <f t="shared" si="85"/>
        <v>4.0776526299367237</v>
      </c>
      <c r="V175" s="158">
        <f t="shared" si="86"/>
        <v>14298370.098764002</v>
      </c>
      <c r="W175" s="153">
        <f t="shared" si="87"/>
        <v>-19294240</v>
      </c>
      <c r="X175" s="153">
        <f t="shared" si="88"/>
        <v>-19246552</v>
      </c>
      <c r="Y175" s="153">
        <f t="shared" si="89"/>
        <v>0</v>
      </c>
      <c r="Z175" s="153">
        <f t="shared" si="90"/>
        <v>-4948181.9012359977</v>
      </c>
      <c r="AA175" s="153">
        <f t="shared" si="91"/>
        <v>4948181.9012359977</v>
      </c>
      <c r="AB175" s="189">
        <f t="shared" si="92"/>
        <v>0.95063557106140495</v>
      </c>
      <c r="AC175" s="189">
        <f t="shared" si="93"/>
        <v>-0.81321169721183795</v>
      </c>
      <c r="AD175" s="183">
        <f t="shared" si="94"/>
        <v>0.13742387384956656</v>
      </c>
      <c r="AF175" s="160">
        <f t="shared" si="95"/>
        <v>-3.041719507066537E-2</v>
      </c>
      <c r="AG175" s="206">
        <f t="shared" si="80"/>
        <v>0</v>
      </c>
      <c r="AH175" s="160">
        <f t="shared" si="96"/>
        <v>3.4877130835935348E-2</v>
      </c>
      <c r="AJ175">
        <f t="shared" si="97"/>
        <v>1</v>
      </c>
      <c r="AK175">
        <f t="shared" si="98"/>
        <v>0</v>
      </c>
      <c r="AL175">
        <f t="shared" si="99"/>
        <v>0</v>
      </c>
      <c r="AM175">
        <f t="shared" si="100"/>
        <v>1</v>
      </c>
      <c r="AN175">
        <f t="shared" si="101"/>
        <v>0</v>
      </c>
      <c r="AO175" s="211">
        <f t="shared" si="102"/>
        <v>0</v>
      </c>
      <c r="AP175" s="211">
        <f t="shared" si="103"/>
        <v>1</v>
      </c>
      <c r="AQ175" s="215">
        <f t="shared" si="104"/>
        <v>0</v>
      </c>
      <c r="AR175" s="215">
        <f t="shared" si="105"/>
        <v>0</v>
      </c>
      <c r="AS175" s="215">
        <f t="shared" si="106"/>
        <v>0</v>
      </c>
      <c r="AT175" s="215">
        <f t="shared" si="107"/>
        <v>1</v>
      </c>
      <c r="AV175" s="12">
        <f>VLOOKUP(A175,'(B) MSOC Applied to 2009-10'!$A$7:$C$302,3,)</f>
        <v>18681.169999999998</v>
      </c>
      <c r="AX175" s="205">
        <f t="shared" si="108"/>
        <v>0</v>
      </c>
      <c r="AZ175" s="205">
        <f t="shared" si="109"/>
        <v>18681.169999999998</v>
      </c>
      <c r="BB175" s="205">
        <f t="shared" si="110"/>
        <v>0</v>
      </c>
      <c r="BC175" s="205">
        <f t="shared" si="111"/>
        <v>18681.169999999998</v>
      </c>
      <c r="BD175" s="205">
        <f t="shared" si="112"/>
        <v>0</v>
      </c>
      <c r="BF175" s="205">
        <f t="shared" si="113"/>
        <v>0</v>
      </c>
      <c r="BG175" s="205">
        <f t="shared" si="114"/>
        <v>0</v>
      </c>
      <c r="BH175" s="209">
        <f t="shared" si="115"/>
        <v>0</v>
      </c>
      <c r="BI175" s="205">
        <f t="shared" si="116"/>
        <v>18681.169999999998</v>
      </c>
    </row>
    <row r="176" spans="1:61">
      <c r="A176" t="s">
        <v>347</v>
      </c>
      <c r="B176" s="152" t="s">
        <v>348</v>
      </c>
      <c r="C176" s="153">
        <v>3998286107</v>
      </c>
      <c r="D176" s="153">
        <f>VLOOKUP(A176,'(D) 2009-10 Projection'!$H$10:$M$305,3,)</f>
        <v>33107739.130000003</v>
      </c>
      <c r="E176" s="153">
        <v>12954842</v>
      </c>
      <c r="F176" s="153">
        <v>3200000</v>
      </c>
      <c r="G176" s="153">
        <v>891555</v>
      </c>
      <c r="H176" s="153">
        <f t="shared" si="81"/>
        <v>37199294.130000003</v>
      </c>
      <c r="I176" s="175">
        <f>'(E) State &amp; Lid Adjustment'!$B$8</f>
        <v>2.06</v>
      </c>
      <c r="J176" s="175">
        <f t="shared" si="82"/>
        <v>0.80034292553441821</v>
      </c>
      <c r="K176" s="183">
        <f t="shared" si="83"/>
        <v>2.8603429255344182</v>
      </c>
      <c r="M176" s="158">
        <f>VLOOKUP(A176,'(D) 2009-10 Projection'!$H$10:$M$305,6,)</f>
        <v>36636404.21009405</v>
      </c>
      <c r="N176" s="187">
        <v>7007255</v>
      </c>
      <c r="O176" s="187">
        <v>3200000</v>
      </c>
      <c r="P176" s="187">
        <v>891613</v>
      </c>
      <c r="Q176" s="153">
        <f t="shared" si="79"/>
        <v>40728017.21009405</v>
      </c>
      <c r="R176" s="175">
        <f>'(E) State &amp; Lid Adjustment'!$B$18</f>
        <v>3.010635571061405</v>
      </c>
      <c r="S176" s="175">
        <f t="shared" si="84"/>
        <v>0.80034292553441821</v>
      </c>
      <c r="T176" s="183">
        <f t="shared" si="85"/>
        <v>3.8109784965958231</v>
      </c>
      <c r="V176" s="158">
        <f t="shared" si="86"/>
        <v>3528665.0800940469</v>
      </c>
      <c r="W176" s="153">
        <f t="shared" si="87"/>
        <v>-5947587</v>
      </c>
      <c r="X176" s="153">
        <f t="shared" si="88"/>
        <v>0</v>
      </c>
      <c r="Y176" s="153">
        <f t="shared" si="89"/>
        <v>58</v>
      </c>
      <c r="Z176" s="153">
        <f t="shared" si="90"/>
        <v>3528723.0800940469</v>
      </c>
      <c r="AA176" s="153">
        <f t="shared" si="91"/>
        <v>0</v>
      </c>
      <c r="AB176" s="189">
        <f t="shared" si="92"/>
        <v>0.95063557106140495</v>
      </c>
      <c r="AC176" s="189">
        <f t="shared" si="93"/>
        <v>0</v>
      </c>
      <c r="AD176" s="183">
        <f t="shared" si="94"/>
        <v>0.95063557106140495</v>
      </c>
      <c r="AF176" s="160">
        <f t="shared" si="95"/>
        <v>9.4859947281855761E-2</v>
      </c>
      <c r="AG176" s="206">
        <f t="shared" si="80"/>
        <v>9.4859947281855761E-2</v>
      </c>
      <c r="AH176" s="160">
        <f t="shared" si="96"/>
        <v>0.33235020968116646</v>
      </c>
      <c r="AJ176">
        <f t="shared" si="97"/>
        <v>0</v>
      </c>
      <c r="AK176">
        <f t="shared" si="98"/>
        <v>1</v>
      </c>
      <c r="AL176">
        <f t="shared" si="99"/>
        <v>0</v>
      </c>
      <c r="AM176">
        <f t="shared" si="100"/>
        <v>1</v>
      </c>
      <c r="AN176">
        <f t="shared" si="101"/>
        <v>1</v>
      </c>
      <c r="AO176" s="211">
        <f t="shared" si="102"/>
        <v>1</v>
      </c>
      <c r="AP176" s="211">
        <f t="shared" si="103"/>
        <v>0</v>
      </c>
      <c r="AQ176" s="215">
        <f t="shared" si="104"/>
        <v>0</v>
      </c>
      <c r="AR176" s="215">
        <f t="shared" si="105"/>
        <v>1</v>
      </c>
      <c r="AS176" s="215">
        <f t="shared" si="106"/>
        <v>0</v>
      </c>
      <c r="AT176" s="215">
        <f t="shared" si="107"/>
        <v>0</v>
      </c>
      <c r="AV176" s="12">
        <f>VLOOKUP(A176,'(B) MSOC Applied to 2009-10'!$A$7:$C$302,3,)</f>
        <v>5344.88</v>
      </c>
      <c r="AX176" s="205">
        <f t="shared" si="108"/>
        <v>5344.88</v>
      </c>
      <c r="AZ176" s="205">
        <f t="shared" si="109"/>
        <v>0</v>
      </c>
      <c r="BB176" s="205">
        <f t="shared" si="110"/>
        <v>0</v>
      </c>
      <c r="BC176" s="205">
        <f t="shared" si="111"/>
        <v>5344.88</v>
      </c>
      <c r="BD176" s="205">
        <f t="shared" si="112"/>
        <v>5344.88</v>
      </c>
      <c r="BF176" s="205">
        <f t="shared" si="113"/>
        <v>0</v>
      </c>
      <c r="BG176" s="205">
        <f t="shared" si="114"/>
        <v>5344.88</v>
      </c>
      <c r="BH176" s="209">
        <f t="shared" si="115"/>
        <v>0</v>
      </c>
      <c r="BI176" s="205">
        <f t="shared" si="116"/>
        <v>0</v>
      </c>
    </row>
    <row r="177" spans="1:61">
      <c r="A177" t="s">
        <v>349</v>
      </c>
      <c r="B177" s="152" t="s">
        <v>350</v>
      </c>
      <c r="C177" s="153">
        <v>94451689</v>
      </c>
      <c r="D177" s="153">
        <f>VLOOKUP(A177,'(D) 2009-10 Projection'!$H$10:$M$305,3,)</f>
        <v>1628003.6</v>
      </c>
      <c r="E177" s="153">
        <v>619253</v>
      </c>
      <c r="F177" s="153">
        <v>333000</v>
      </c>
      <c r="G177" s="153">
        <v>189951</v>
      </c>
      <c r="H177" s="153">
        <f t="shared" si="81"/>
        <v>2150954.6</v>
      </c>
      <c r="I177" s="175">
        <f>'(E) State &amp; Lid Adjustment'!$B$8</f>
        <v>2.06</v>
      </c>
      <c r="J177" s="175">
        <f t="shared" si="82"/>
        <v>3.5256119136207293</v>
      </c>
      <c r="K177" s="183">
        <f t="shared" si="83"/>
        <v>5.5856119136207294</v>
      </c>
      <c r="M177" s="158">
        <f>VLOOKUP(A177,'(D) 2009-10 Projection'!$H$10:$M$305,6,)</f>
        <v>1566185.7562088212</v>
      </c>
      <c r="N177" s="187">
        <v>300320</v>
      </c>
      <c r="O177" s="187">
        <v>129478</v>
      </c>
      <c r="P177" s="187">
        <v>170843</v>
      </c>
      <c r="Q177" s="153">
        <f t="shared" si="79"/>
        <v>1866506.7562088212</v>
      </c>
      <c r="R177" s="175">
        <f>'(E) State &amp; Lid Adjustment'!$B$18</f>
        <v>3.010635571061405</v>
      </c>
      <c r="S177" s="175">
        <f t="shared" si="84"/>
        <v>1.3708383764317862</v>
      </c>
      <c r="T177" s="183">
        <f t="shared" si="85"/>
        <v>4.3814739474931912</v>
      </c>
      <c r="V177" s="158">
        <f t="shared" si="86"/>
        <v>-61817.843791178893</v>
      </c>
      <c r="W177" s="153">
        <f t="shared" si="87"/>
        <v>-318933</v>
      </c>
      <c r="X177" s="153">
        <f t="shared" si="88"/>
        <v>-203522</v>
      </c>
      <c r="Y177" s="153">
        <f t="shared" si="89"/>
        <v>-19108</v>
      </c>
      <c r="Z177" s="153">
        <f t="shared" si="90"/>
        <v>-284447.84379117889</v>
      </c>
      <c r="AA177" s="153">
        <f t="shared" si="91"/>
        <v>284447.84379117889</v>
      </c>
      <c r="AB177" s="189">
        <f t="shared" si="92"/>
        <v>0.95063557106140495</v>
      </c>
      <c r="AC177" s="189">
        <f t="shared" si="93"/>
        <v>-2.1547735371889432</v>
      </c>
      <c r="AD177" s="183">
        <f t="shared" si="94"/>
        <v>-1.2041379661275382</v>
      </c>
      <c r="AF177" s="160">
        <f t="shared" si="95"/>
        <v>-0.13224260697607421</v>
      </c>
      <c r="AG177" s="206">
        <f t="shared" si="80"/>
        <v>0</v>
      </c>
      <c r="AH177" s="160">
        <f t="shared" si="96"/>
        <v>-0.2155785229530898</v>
      </c>
      <c r="AJ177">
        <f t="shared" si="97"/>
        <v>1</v>
      </c>
      <c r="AK177">
        <f t="shared" si="98"/>
        <v>0</v>
      </c>
      <c r="AL177">
        <f t="shared" si="99"/>
        <v>1</v>
      </c>
      <c r="AM177">
        <f t="shared" si="100"/>
        <v>0</v>
      </c>
      <c r="AN177">
        <f t="shared" si="101"/>
        <v>0</v>
      </c>
      <c r="AO177" s="211">
        <f t="shared" si="102"/>
        <v>0</v>
      </c>
      <c r="AP177" s="211">
        <f t="shared" si="103"/>
        <v>1</v>
      </c>
      <c r="AQ177" s="215">
        <f t="shared" si="104"/>
        <v>0</v>
      </c>
      <c r="AR177" s="215">
        <f t="shared" si="105"/>
        <v>0</v>
      </c>
      <c r="AS177" s="215">
        <f t="shared" si="106"/>
        <v>1</v>
      </c>
      <c r="AT177" s="215">
        <f t="shared" si="107"/>
        <v>0</v>
      </c>
      <c r="AV177" s="12">
        <f>VLOOKUP(A177,'(B) MSOC Applied to 2009-10'!$A$7:$C$302,3,)</f>
        <v>111.46000000000001</v>
      </c>
      <c r="AX177" s="205">
        <f t="shared" si="108"/>
        <v>0</v>
      </c>
      <c r="AZ177" s="205">
        <f t="shared" si="109"/>
        <v>111.46000000000001</v>
      </c>
      <c r="BB177" s="205">
        <f t="shared" si="110"/>
        <v>111.46000000000001</v>
      </c>
      <c r="BC177" s="205">
        <f t="shared" si="111"/>
        <v>0</v>
      </c>
      <c r="BD177" s="205">
        <f t="shared" si="112"/>
        <v>0</v>
      </c>
      <c r="BF177" s="205">
        <f t="shared" si="113"/>
        <v>0</v>
      </c>
      <c r="BG177" s="205">
        <f t="shared" si="114"/>
        <v>0</v>
      </c>
      <c r="BH177" s="209">
        <f t="shared" si="115"/>
        <v>111.46000000000001</v>
      </c>
      <c r="BI177" s="205">
        <f t="shared" si="116"/>
        <v>0</v>
      </c>
    </row>
    <row r="178" spans="1:61">
      <c r="A178" t="s">
        <v>351</v>
      </c>
      <c r="B178" s="152" t="s">
        <v>352</v>
      </c>
      <c r="C178" s="153">
        <v>147599910</v>
      </c>
      <c r="D178" s="153">
        <f>VLOOKUP(A178,'(D) 2009-10 Projection'!$H$10:$M$305,3,)</f>
        <v>2371637.3800000004</v>
      </c>
      <c r="E178" s="153">
        <v>1005159</v>
      </c>
      <c r="F178" s="153">
        <v>306400</v>
      </c>
      <c r="G178" s="153">
        <v>315570</v>
      </c>
      <c r="H178" s="153">
        <f t="shared" si="81"/>
        <v>2993607.3800000004</v>
      </c>
      <c r="I178" s="175">
        <f>'(E) State &amp; Lid Adjustment'!$B$8</f>
        <v>2.06</v>
      </c>
      <c r="J178" s="175">
        <f t="shared" si="82"/>
        <v>2.0758820245893106</v>
      </c>
      <c r="K178" s="183">
        <f t="shared" si="83"/>
        <v>4.1358820245893106</v>
      </c>
      <c r="M178" s="158">
        <f>VLOOKUP(A178,'(D) 2009-10 Projection'!$H$10:$M$305,6,)</f>
        <v>2567672.9433461223</v>
      </c>
      <c r="N178" s="187">
        <v>532109</v>
      </c>
      <c r="O178" s="187">
        <v>202364</v>
      </c>
      <c r="P178" s="187">
        <v>329745</v>
      </c>
      <c r="Q178" s="153">
        <f t="shared" si="79"/>
        <v>3099781.9433461223</v>
      </c>
      <c r="R178" s="175">
        <f>'(E) State &amp; Lid Adjustment'!$B$18</f>
        <v>3.010635571061405</v>
      </c>
      <c r="S178" s="175">
        <f t="shared" si="84"/>
        <v>1.3710306462923993</v>
      </c>
      <c r="T178" s="183">
        <f t="shared" si="85"/>
        <v>4.3816662173538043</v>
      </c>
      <c r="V178" s="158">
        <f t="shared" si="86"/>
        <v>196035.56334612193</v>
      </c>
      <c r="W178" s="153">
        <f t="shared" si="87"/>
        <v>-473050</v>
      </c>
      <c r="X178" s="153">
        <f t="shared" si="88"/>
        <v>-104036</v>
      </c>
      <c r="Y178" s="153">
        <f t="shared" si="89"/>
        <v>14175</v>
      </c>
      <c r="Z178" s="153">
        <f t="shared" si="90"/>
        <v>106174.56334612193</v>
      </c>
      <c r="AA178" s="153">
        <f t="shared" si="91"/>
        <v>0</v>
      </c>
      <c r="AB178" s="189">
        <f t="shared" si="92"/>
        <v>0.95063557106140495</v>
      </c>
      <c r="AC178" s="189">
        <f t="shared" si="93"/>
        <v>-0.70485137829691125</v>
      </c>
      <c r="AD178" s="183">
        <f t="shared" si="94"/>
        <v>0.2457841927644937</v>
      </c>
      <c r="AF178" s="160">
        <f t="shared" si="95"/>
        <v>3.5467097006596074E-2</v>
      </c>
      <c r="AG178" s="206">
        <f t="shared" si="80"/>
        <v>3.5467097006596074E-2</v>
      </c>
      <c r="AH178" s="160">
        <f t="shared" si="96"/>
        <v>5.9427273627056576E-2</v>
      </c>
      <c r="AJ178">
        <f t="shared" si="97"/>
        <v>0</v>
      </c>
      <c r="AK178">
        <f t="shared" si="98"/>
        <v>0</v>
      </c>
      <c r="AL178">
        <f t="shared" si="99"/>
        <v>0</v>
      </c>
      <c r="AM178">
        <f t="shared" si="100"/>
        <v>1</v>
      </c>
      <c r="AN178">
        <f t="shared" si="101"/>
        <v>0</v>
      </c>
      <c r="AO178" s="211">
        <f t="shared" si="102"/>
        <v>1</v>
      </c>
      <c r="AP178" s="211">
        <f t="shared" si="103"/>
        <v>0</v>
      </c>
      <c r="AQ178" s="215">
        <f t="shared" si="104"/>
        <v>0</v>
      </c>
      <c r="AR178" s="215">
        <f t="shared" si="105"/>
        <v>1</v>
      </c>
      <c r="AS178" s="215">
        <f t="shared" si="106"/>
        <v>0</v>
      </c>
      <c r="AT178" s="215">
        <f t="shared" si="107"/>
        <v>0</v>
      </c>
      <c r="AV178" s="12">
        <f>VLOOKUP(A178,'(B) MSOC Applied to 2009-10'!$A$7:$C$302,3,)</f>
        <v>274.53999999999996</v>
      </c>
      <c r="AX178" s="205">
        <f t="shared" si="108"/>
        <v>274.53999999999996</v>
      </c>
      <c r="AZ178" s="205">
        <f t="shared" si="109"/>
        <v>0</v>
      </c>
      <c r="BB178" s="205">
        <f t="shared" si="110"/>
        <v>0</v>
      </c>
      <c r="BC178" s="205">
        <f t="shared" si="111"/>
        <v>274.53999999999996</v>
      </c>
      <c r="BD178" s="205">
        <f t="shared" si="112"/>
        <v>0</v>
      </c>
      <c r="BF178" s="205">
        <f t="shared" si="113"/>
        <v>0</v>
      </c>
      <c r="BG178" s="205">
        <f t="shared" si="114"/>
        <v>274.53999999999996</v>
      </c>
      <c r="BH178" s="209">
        <f t="shared" si="115"/>
        <v>0</v>
      </c>
      <c r="BI178" s="205">
        <f t="shared" si="116"/>
        <v>0</v>
      </c>
    </row>
    <row r="179" spans="1:61">
      <c r="A179" t="s">
        <v>353</v>
      </c>
      <c r="B179" s="152" t="s">
        <v>354</v>
      </c>
      <c r="C179" s="153">
        <v>2119596716</v>
      </c>
      <c r="D179" s="153">
        <f>VLOOKUP(A179,'(D) 2009-10 Projection'!$H$10:$M$305,3,)</f>
        <v>6600909.5800000019</v>
      </c>
      <c r="E179" s="153">
        <v>2597876</v>
      </c>
      <c r="F179" s="153">
        <v>2588182</v>
      </c>
      <c r="G179" s="153">
        <v>0</v>
      </c>
      <c r="H179" s="153">
        <f t="shared" si="81"/>
        <v>9189091.5800000019</v>
      </c>
      <c r="I179" s="175">
        <f>'(E) State &amp; Lid Adjustment'!$B$8</f>
        <v>2.06</v>
      </c>
      <c r="J179" s="175">
        <f t="shared" si="82"/>
        <v>1.2210728486522151</v>
      </c>
      <c r="K179" s="183">
        <f t="shared" si="83"/>
        <v>3.2810728486522152</v>
      </c>
      <c r="M179" s="158">
        <f>VLOOKUP(A179,'(D) 2009-10 Projection'!$H$10:$M$305,6,)</f>
        <v>7207643.4574937271</v>
      </c>
      <c r="N179" s="187">
        <v>1390074</v>
      </c>
      <c r="O179" s="187">
        <v>1390074</v>
      </c>
      <c r="P179" s="187">
        <v>0</v>
      </c>
      <c r="Q179" s="153">
        <f t="shared" si="79"/>
        <v>8597717.4574937262</v>
      </c>
      <c r="R179" s="175">
        <f>'(E) State &amp; Lid Adjustment'!$B$18</f>
        <v>3.010635571061405</v>
      </c>
      <c r="S179" s="175">
        <f t="shared" si="84"/>
        <v>0.65582003855114479</v>
      </c>
      <c r="T179" s="183">
        <f t="shared" si="85"/>
        <v>3.6664556096125498</v>
      </c>
      <c r="V179" s="158">
        <f t="shared" si="86"/>
        <v>606733.87749372516</v>
      </c>
      <c r="W179" s="153">
        <f t="shared" si="87"/>
        <v>-1207802</v>
      </c>
      <c r="X179" s="153">
        <f t="shared" si="88"/>
        <v>-1198108</v>
      </c>
      <c r="Y179" s="153">
        <f t="shared" si="89"/>
        <v>0</v>
      </c>
      <c r="Z179" s="153">
        <f t="shared" si="90"/>
        <v>-591374.12250627577</v>
      </c>
      <c r="AA179" s="153">
        <f t="shared" si="91"/>
        <v>591374.12250627577</v>
      </c>
      <c r="AB179" s="189">
        <f t="shared" si="92"/>
        <v>0.95063557106140495</v>
      </c>
      <c r="AC179" s="189">
        <f t="shared" si="93"/>
        <v>-0.56525281010107031</v>
      </c>
      <c r="AD179" s="183">
        <f t="shared" si="94"/>
        <v>0.38538276096033464</v>
      </c>
      <c r="AF179" s="160">
        <f t="shared" si="95"/>
        <v>-6.4356102815799301E-2</v>
      </c>
      <c r="AG179" s="206">
        <f t="shared" si="80"/>
        <v>0</v>
      </c>
      <c r="AH179" s="160">
        <f t="shared" si="96"/>
        <v>0.11745632564014556</v>
      </c>
      <c r="AJ179">
        <f t="shared" si="97"/>
        <v>1</v>
      </c>
      <c r="AK179">
        <f t="shared" si="98"/>
        <v>0</v>
      </c>
      <c r="AL179">
        <f t="shared" si="99"/>
        <v>0</v>
      </c>
      <c r="AM179">
        <f t="shared" si="100"/>
        <v>1</v>
      </c>
      <c r="AN179">
        <f t="shared" si="101"/>
        <v>1</v>
      </c>
      <c r="AO179" s="211">
        <f t="shared" si="102"/>
        <v>0</v>
      </c>
      <c r="AP179" s="211">
        <f t="shared" si="103"/>
        <v>1</v>
      </c>
      <c r="AQ179" s="215">
        <f t="shared" si="104"/>
        <v>0</v>
      </c>
      <c r="AR179" s="215">
        <f t="shared" si="105"/>
        <v>0</v>
      </c>
      <c r="AS179" s="215">
        <f t="shared" si="106"/>
        <v>0</v>
      </c>
      <c r="AT179" s="215">
        <f t="shared" si="107"/>
        <v>1</v>
      </c>
      <c r="AV179" s="12">
        <f>VLOOKUP(A179,'(B) MSOC Applied to 2009-10'!$A$7:$C$302,3,)</f>
        <v>877.66</v>
      </c>
      <c r="AX179" s="205">
        <f t="shared" si="108"/>
        <v>0</v>
      </c>
      <c r="AZ179" s="205">
        <f t="shared" si="109"/>
        <v>877.66</v>
      </c>
      <c r="BB179" s="205">
        <f t="shared" si="110"/>
        <v>0</v>
      </c>
      <c r="BC179" s="205">
        <f t="shared" si="111"/>
        <v>877.66</v>
      </c>
      <c r="BD179" s="205">
        <f t="shared" si="112"/>
        <v>877.66</v>
      </c>
      <c r="BF179" s="205">
        <f t="shared" si="113"/>
        <v>0</v>
      </c>
      <c r="BG179" s="205">
        <f t="shared" si="114"/>
        <v>0</v>
      </c>
      <c r="BH179" s="209">
        <f t="shared" si="115"/>
        <v>0</v>
      </c>
      <c r="BI179" s="205">
        <f t="shared" si="116"/>
        <v>877.66</v>
      </c>
    </row>
    <row r="180" spans="1:61">
      <c r="A180" t="s">
        <v>355</v>
      </c>
      <c r="B180" s="152" t="s">
        <v>356</v>
      </c>
      <c r="C180" s="153">
        <v>852125247</v>
      </c>
      <c r="D180" s="153">
        <f>VLOOKUP(A180,'(D) 2009-10 Projection'!$H$10:$M$305,3,)</f>
        <v>4467184.4799999995</v>
      </c>
      <c r="E180" s="153">
        <v>1962171</v>
      </c>
      <c r="F180" s="153">
        <v>1493197</v>
      </c>
      <c r="G180" s="153">
        <v>0</v>
      </c>
      <c r="H180" s="153">
        <f t="shared" si="81"/>
        <v>5960381.4799999995</v>
      </c>
      <c r="I180" s="175">
        <f>'(E) State &amp; Lid Adjustment'!$B$8</f>
        <v>2.06</v>
      </c>
      <c r="J180" s="175">
        <f t="shared" si="82"/>
        <v>1.7523210411344614</v>
      </c>
      <c r="K180" s="183">
        <f t="shared" si="83"/>
        <v>3.8123210411344615</v>
      </c>
      <c r="M180" s="158">
        <f>VLOOKUP(A180,'(D) 2009-10 Projection'!$H$10:$M$305,6,)</f>
        <v>4839671.0022355691</v>
      </c>
      <c r="N180" s="187">
        <v>1037026</v>
      </c>
      <c r="O180" s="187">
        <v>1037026</v>
      </c>
      <c r="P180" s="187">
        <v>0</v>
      </c>
      <c r="Q180" s="153">
        <f t="shared" si="79"/>
        <v>5876697.0022355691</v>
      </c>
      <c r="R180" s="175">
        <f>'(E) State &amp; Lid Adjustment'!$B$18</f>
        <v>3.010635571061405</v>
      </c>
      <c r="S180" s="175">
        <f t="shared" si="84"/>
        <v>1.2169877651800172</v>
      </c>
      <c r="T180" s="183">
        <f t="shared" si="85"/>
        <v>4.2276233362414217</v>
      </c>
      <c r="V180" s="158">
        <f t="shared" si="86"/>
        <v>372486.52223556954</v>
      </c>
      <c r="W180" s="153">
        <f t="shared" si="87"/>
        <v>-925145</v>
      </c>
      <c r="X180" s="153">
        <f t="shared" si="88"/>
        <v>-456171</v>
      </c>
      <c r="Y180" s="153">
        <f t="shared" si="89"/>
        <v>0</v>
      </c>
      <c r="Z180" s="153">
        <f t="shared" si="90"/>
        <v>-83684.477764430456</v>
      </c>
      <c r="AA180" s="153">
        <f t="shared" si="91"/>
        <v>83684.477764430456</v>
      </c>
      <c r="AB180" s="189">
        <f t="shared" si="92"/>
        <v>0.95063557106140495</v>
      </c>
      <c r="AC180" s="189">
        <f t="shared" si="93"/>
        <v>-0.53533327595444424</v>
      </c>
      <c r="AD180" s="183">
        <f t="shared" si="94"/>
        <v>0.41530229510696026</v>
      </c>
      <c r="AF180" s="160">
        <f t="shared" si="95"/>
        <v>-1.4040121097153409E-2</v>
      </c>
      <c r="AG180" s="206">
        <f t="shared" si="80"/>
        <v>0</v>
      </c>
      <c r="AH180" s="160">
        <f t="shared" si="96"/>
        <v>0.10893686303590414</v>
      </c>
      <c r="AJ180">
        <f t="shared" si="97"/>
        <v>1</v>
      </c>
      <c r="AK180">
        <f t="shared" si="98"/>
        <v>0</v>
      </c>
      <c r="AL180">
        <f t="shared" si="99"/>
        <v>0</v>
      </c>
      <c r="AM180">
        <f t="shared" si="100"/>
        <v>1</v>
      </c>
      <c r="AN180">
        <f t="shared" si="101"/>
        <v>1</v>
      </c>
      <c r="AO180" s="211">
        <f t="shared" si="102"/>
        <v>0</v>
      </c>
      <c r="AP180" s="211">
        <f t="shared" si="103"/>
        <v>1</v>
      </c>
      <c r="AQ180" s="215">
        <f t="shared" si="104"/>
        <v>0</v>
      </c>
      <c r="AR180" s="215">
        <f t="shared" si="105"/>
        <v>0</v>
      </c>
      <c r="AS180" s="215">
        <f t="shared" si="106"/>
        <v>0</v>
      </c>
      <c r="AT180" s="215">
        <f t="shared" si="107"/>
        <v>1</v>
      </c>
      <c r="AV180" s="12">
        <f>VLOOKUP(A180,'(B) MSOC Applied to 2009-10'!$A$7:$C$302,3,)</f>
        <v>651.16</v>
      </c>
      <c r="AX180" s="205">
        <f t="shared" si="108"/>
        <v>0</v>
      </c>
      <c r="AZ180" s="205">
        <f t="shared" si="109"/>
        <v>651.16</v>
      </c>
      <c r="BB180" s="205">
        <f t="shared" si="110"/>
        <v>0</v>
      </c>
      <c r="BC180" s="205">
        <f t="shared" si="111"/>
        <v>651.16</v>
      </c>
      <c r="BD180" s="205">
        <f t="shared" si="112"/>
        <v>651.16</v>
      </c>
      <c r="BF180" s="205">
        <f t="shared" si="113"/>
        <v>0</v>
      </c>
      <c r="BG180" s="205">
        <f t="shared" si="114"/>
        <v>0</v>
      </c>
      <c r="BH180" s="209">
        <f t="shared" si="115"/>
        <v>0</v>
      </c>
      <c r="BI180" s="205">
        <f t="shared" si="116"/>
        <v>651.16</v>
      </c>
    </row>
    <row r="181" spans="1:61">
      <c r="A181" t="s">
        <v>357</v>
      </c>
      <c r="B181" s="152" t="s">
        <v>358</v>
      </c>
      <c r="C181" s="153">
        <v>175393298</v>
      </c>
      <c r="D181" s="153">
        <f>VLOOKUP(A181,'(D) 2009-10 Projection'!$H$10:$M$305,3,)</f>
        <v>2103298.29</v>
      </c>
      <c r="E181" s="153">
        <v>1163627</v>
      </c>
      <c r="F181" s="153">
        <v>698000</v>
      </c>
      <c r="G181" s="153">
        <v>210267</v>
      </c>
      <c r="H181" s="153">
        <f t="shared" si="81"/>
        <v>3011565.29</v>
      </c>
      <c r="I181" s="175">
        <f>'(E) State &amp; Lid Adjustment'!$B$8</f>
        <v>2.06</v>
      </c>
      <c r="J181" s="175">
        <f t="shared" si="82"/>
        <v>3.9796275454037016</v>
      </c>
      <c r="K181" s="183">
        <f t="shared" si="83"/>
        <v>6.0396275454037021</v>
      </c>
      <c r="M181" s="158">
        <f>VLOOKUP(A181,'(D) 2009-10 Projection'!$H$10:$M$305,6,)</f>
        <v>2135809.3328856807</v>
      </c>
      <c r="N181" s="187">
        <v>739429</v>
      </c>
      <c r="O181" s="187">
        <v>542500</v>
      </c>
      <c r="P181" s="187">
        <v>196929</v>
      </c>
      <c r="Q181" s="153">
        <f t="shared" si="79"/>
        <v>2875238.3328856807</v>
      </c>
      <c r="R181" s="175">
        <f>'(E) State &amp; Lid Adjustment'!$B$18</f>
        <v>3.010635571061405</v>
      </c>
      <c r="S181" s="175">
        <f t="shared" si="84"/>
        <v>3.0930486294864017</v>
      </c>
      <c r="T181" s="183">
        <f t="shared" si="85"/>
        <v>6.1036842005478071</v>
      </c>
      <c r="V181" s="158">
        <f t="shared" si="86"/>
        <v>32511.042885680683</v>
      </c>
      <c r="W181" s="153">
        <f t="shared" si="87"/>
        <v>-424198</v>
      </c>
      <c r="X181" s="153">
        <f t="shared" si="88"/>
        <v>-155500</v>
      </c>
      <c r="Y181" s="153">
        <f t="shared" si="89"/>
        <v>-13338</v>
      </c>
      <c r="Z181" s="153">
        <f t="shared" si="90"/>
        <v>-136326.95711431932</v>
      </c>
      <c r="AA181" s="153">
        <f t="shared" si="91"/>
        <v>136326.95711431932</v>
      </c>
      <c r="AB181" s="189">
        <f t="shared" si="92"/>
        <v>0.95063557106140495</v>
      </c>
      <c r="AC181" s="189">
        <f t="shared" si="93"/>
        <v>-0.88657891591729987</v>
      </c>
      <c r="AD181" s="183">
        <f t="shared" si="94"/>
        <v>6.4056655144105079E-2</v>
      </c>
      <c r="AF181" s="160">
        <f t="shared" si="95"/>
        <v>-4.5267807265211013E-2</v>
      </c>
      <c r="AG181" s="206">
        <f t="shared" si="80"/>
        <v>0</v>
      </c>
      <c r="AH181" s="160">
        <f t="shared" si="96"/>
        <v>1.0606060500014391E-2</v>
      </c>
      <c r="AJ181">
        <f t="shared" si="97"/>
        <v>1</v>
      </c>
      <c r="AK181">
        <f t="shared" si="98"/>
        <v>0</v>
      </c>
      <c r="AL181">
        <f t="shared" si="99"/>
        <v>0</v>
      </c>
      <c r="AM181">
        <f t="shared" si="100"/>
        <v>1</v>
      </c>
      <c r="AN181">
        <f t="shared" si="101"/>
        <v>0</v>
      </c>
      <c r="AO181" s="211">
        <f t="shared" si="102"/>
        <v>0</v>
      </c>
      <c r="AP181" s="211">
        <f t="shared" si="103"/>
        <v>1</v>
      </c>
      <c r="AQ181" s="215">
        <f t="shared" si="104"/>
        <v>0</v>
      </c>
      <c r="AR181" s="215">
        <f t="shared" si="105"/>
        <v>0</v>
      </c>
      <c r="AS181" s="215">
        <f t="shared" si="106"/>
        <v>0</v>
      </c>
      <c r="AT181" s="215">
        <f t="shared" si="107"/>
        <v>1</v>
      </c>
      <c r="AV181" s="12">
        <f>VLOOKUP(A181,'(B) MSOC Applied to 2009-10'!$A$7:$C$302,3,)</f>
        <v>206.97</v>
      </c>
      <c r="AX181" s="205">
        <f t="shared" si="108"/>
        <v>0</v>
      </c>
      <c r="AZ181" s="205">
        <f t="shared" si="109"/>
        <v>206.97</v>
      </c>
      <c r="BB181" s="205">
        <f t="shared" si="110"/>
        <v>0</v>
      </c>
      <c r="BC181" s="205">
        <f t="shared" si="111"/>
        <v>206.97</v>
      </c>
      <c r="BD181" s="205">
        <f t="shared" si="112"/>
        <v>0</v>
      </c>
      <c r="BF181" s="205">
        <f t="shared" si="113"/>
        <v>0</v>
      </c>
      <c r="BG181" s="205">
        <f t="shared" si="114"/>
        <v>0</v>
      </c>
      <c r="BH181" s="209">
        <f t="shared" si="115"/>
        <v>0</v>
      </c>
      <c r="BI181" s="205">
        <f t="shared" si="116"/>
        <v>206.97</v>
      </c>
    </row>
    <row r="182" spans="1:61">
      <c r="A182" t="s">
        <v>359</v>
      </c>
      <c r="B182" s="152" t="s">
        <v>360</v>
      </c>
      <c r="C182" s="153">
        <v>344643227</v>
      </c>
      <c r="D182" s="153">
        <f>VLOOKUP(A182,'(D) 2009-10 Projection'!$H$10:$M$305,3,)</f>
        <v>6073022.4000000004</v>
      </c>
      <c r="E182" s="153">
        <v>2811266</v>
      </c>
      <c r="F182" s="153">
        <v>814579</v>
      </c>
      <c r="G182" s="153">
        <v>969022</v>
      </c>
      <c r="H182" s="153">
        <f t="shared" si="81"/>
        <v>7856623.4000000004</v>
      </c>
      <c r="I182" s="175">
        <f>'(E) State &amp; Lid Adjustment'!$B$8</f>
        <v>2.06</v>
      </c>
      <c r="J182" s="175">
        <f t="shared" si="82"/>
        <v>2.3635427485130878</v>
      </c>
      <c r="K182" s="183">
        <f t="shared" si="83"/>
        <v>4.4235427485130874</v>
      </c>
      <c r="M182" s="158">
        <f>VLOOKUP(A182,'(D) 2009-10 Projection'!$H$10:$M$305,6,)</f>
        <v>6711251.7698620604</v>
      </c>
      <c r="N182" s="187">
        <v>1501732</v>
      </c>
      <c r="O182" s="187">
        <v>472544</v>
      </c>
      <c r="P182" s="187">
        <v>1029188</v>
      </c>
      <c r="Q182" s="153">
        <f t="shared" si="79"/>
        <v>8212983.7698620604</v>
      </c>
      <c r="R182" s="175">
        <f>'(E) State &amp; Lid Adjustment'!$B$18</f>
        <v>3.010635571061405</v>
      </c>
      <c r="S182" s="175">
        <f t="shared" si="84"/>
        <v>1.3711106529303709</v>
      </c>
      <c r="T182" s="183">
        <f t="shared" si="85"/>
        <v>4.3817462239917759</v>
      </c>
      <c r="V182" s="158">
        <f t="shared" si="86"/>
        <v>638229.36986206006</v>
      </c>
      <c r="W182" s="153">
        <f t="shared" si="87"/>
        <v>-1309534</v>
      </c>
      <c r="X182" s="153">
        <f t="shared" si="88"/>
        <v>-342035</v>
      </c>
      <c r="Y182" s="153">
        <f t="shared" si="89"/>
        <v>60166</v>
      </c>
      <c r="Z182" s="153">
        <f t="shared" si="90"/>
        <v>356360.36986206006</v>
      </c>
      <c r="AA182" s="153">
        <f t="shared" si="91"/>
        <v>0</v>
      </c>
      <c r="AB182" s="189">
        <f t="shared" si="92"/>
        <v>0.95063557106140495</v>
      </c>
      <c r="AC182" s="189">
        <f t="shared" si="93"/>
        <v>-0.99243209558271683</v>
      </c>
      <c r="AD182" s="183">
        <f t="shared" si="94"/>
        <v>-4.179652452131144E-2</v>
      </c>
      <c r="AF182" s="160">
        <f t="shared" si="95"/>
        <v>4.5357954902364293E-2</v>
      </c>
      <c r="AG182" s="206">
        <f t="shared" si="80"/>
        <v>4.5357954902364293E-2</v>
      </c>
      <c r="AH182" s="160">
        <f t="shared" si="96"/>
        <v>-9.4486539178039505E-3</v>
      </c>
      <c r="AJ182">
        <f t="shared" si="97"/>
        <v>0</v>
      </c>
      <c r="AK182">
        <f t="shared" si="98"/>
        <v>1</v>
      </c>
      <c r="AL182">
        <f t="shared" si="99"/>
        <v>1</v>
      </c>
      <c r="AM182">
        <f t="shared" si="100"/>
        <v>0</v>
      </c>
      <c r="AN182">
        <f t="shared" si="101"/>
        <v>0</v>
      </c>
      <c r="AO182" s="211">
        <f t="shared" si="102"/>
        <v>1</v>
      </c>
      <c r="AP182" s="211">
        <f t="shared" si="103"/>
        <v>0</v>
      </c>
      <c r="AQ182" s="215">
        <f t="shared" si="104"/>
        <v>1</v>
      </c>
      <c r="AR182" s="215">
        <f t="shared" si="105"/>
        <v>0</v>
      </c>
      <c r="AS182" s="215">
        <f t="shared" si="106"/>
        <v>0</v>
      </c>
      <c r="AT182" s="215">
        <f t="shared" si="107"/>
        <v>0</v>
      </c>
      <c r="AV182" s="12">
        <f>VLOOKUP(A182,'(B) MSOC Applied to 2009-10'!$A$7:$C$302,3,)</f>
        <v>1011.8399999999999</v>
      </c>
      <c r="AX182" s="205">
        <f t="shared" si="108"/>
        <v>1011.8399999999999</v>
      </c>
      <c r="AZ182" s="205">
        <f t="shared" si="109"/>
        <v>0</v>
      </c>
      <c r="BB182" s="205">
        <f t="shared" si="110"/>
        <v>1011.8399999999999</v>
      </c>
      <c r="BC182" s="205">
        <f t="shared" si="111"/>
        <v>0</v>
      </c>
      <c r="BD182" s="205">
        <f t="shared" si="112"/>
        <v>0</v>
      </c>
      <c r="BF182" s="205">
        <f t="shared" si="113"/>
        <v>1011.8399999999999</v>
      </c>
      <c r="BG182" s="205">
        <f t="shared" si="114"/>
        <v>0</v>
      </c>
      <c r="BH182" s="209">
        <f t="shared" si="115"/>
        <v>0</v>
      </c>
      <c r="BI182" s="205">
        <f t="shared" si="116"/>
        <v>0</v>
      </c>
    </row>
    <row r="183" spans="1:61">
      <c r="A183" t="s">
        <v>361</v>
      </c>
      <c r="B183" s="152" t="s">
        <v>362</v>
      </c>
      <c r="C183" s="153">
        <v>8952915230</v>
      </c>
      <c r="D183" s="153">
        <f>VLOOKUP(A183,'(D) 2009-10 Projection'!$H$10:$M$305,3,)</f>
        <v>55376305.450000003</v>
      </c>
      <c r="E183" s="153">
        <v>20641490</v>
      </c>
      <c r="F183" s="153">
        <v>20641490</v>
      </c>
      <c r="G183" s="153">
        <v>0</v>
      </c>
      <c r="H183" s="153">
        <f t="shared" si="81"/>
        <v>76017795.450000003</v>
      </c>
      <c r="I183" s="175">
        <f>'(E) State &amp; Lid Adjustment'!$B$8</f>
        <v>2.06</v>
      </c>
      <c r="J183" s="175">
        <f t="shared" si="82"/>
        <v>2.3055607553205886</v>
      </c>
      <c r="K183" s="183">
        <f t="shared" si="83"/>
        <v>4.3655607553205886</v>
      </c>
      <c r="M183" s="158">
        <f>VLOOKUP(A183,'(D) 2009-10 Projection'!$H$10:$M$305,6,)</f>
        <v>61234304.31123329</v>
      </c>
      <c r="N183" s="187">
        <v>11322617</v>
      </c>
      <c r="O183" s="187">
        <v>11322617</v>
      </c>
      <c r="P183" s="187">
        <v>0</v>
      </c>
      <c r="Q183" s="153">
        <f t="shared" si="79"/>
        <v>72556921.311233282</v>
      </c>
      <c r="R183" s="175">
        <f>'(E) State &amp; Lid Adjustment'!$B$18</f>
        <v>3.010635571061405</v>
      </c>
      <c r="S183" s="175">
        <f t="shared" si="84"/>
        <v>1.2646849332449226</v>
      </c>
      <c r="T183" s="183">
        <f t="shared" si="85"/>
        <v>4.2753205043063272</v>
      </c>
      <c r="V183" s="158">
        <f t="shared" si="86"/>
        <v>5857998.8612332866</v>
      </c>
      <c r="W183" s="153">
        <f t="shared" si="87"/>
        <v>-9318873</v>
      </c>
      <c r="X183" s="153">
        <f t="shared" si="88"/>
        <v>-9318873</v>
      </c>
      <c r="Y183" s="153">
        <f t="shared" si="89"/>
        <v>0</v>
      </c>
      <c r="Z183" s="153">
        <f t="shared" si="90"/>
        <v>-3460874.1387667209</v>
      </c>
      <c r="AA183" s="153">
        <f t="shared" si="91"/>
        <v>3460874.1387667209</v>
      </c>
      <c r="AB183" s="189">
        <f t="shared" si="92"/>
        <v>0.95063557106140495</v>
      </c>
      <c r="AC183" s="189">
        <f t="shared" si="93"/>
        <v>-1.040875822075666</v>
      </c>
      <c r="AD183" s="183">
        <f t="shared" si="94"/>
        <v>-9.0240251014261474E-2</v>
      </c>
      <c r="AF183" s="160">
        <f t="shared" si="95"/>
        <v>-4.5527157401493955E-2</v>
      </c>
      <c r="AG183" s="206">
        <f t="shared" si="80"/>
        <v>0</v>
      </c>
      <c r="AH183" s="160">
        <f t="shared" si="96"/>
        <v>-2.0670941506032162E-2</v>
      </c>
      <c r="AJ183">
        <f t="shared" si="97"/>
        <v>1</v>
      </c>
      <c r="AK183">
        <f t="shared" si="98"/>
        <v>0</v>
      </c>
      <c r="AL183">
        <f t="shared" si="99"/>
        <v>1</v>
      </c>
      <c r="AM183">
        <f t="shared" si="100"/>
        <v>0</v>
      </c>
      <c r="AN183">
        <f t="shared" si="101"/>
        <v>0</v>
      </c>
      <c r="AO183" s="211">
        <f t="shared" si="102"/>
        <v>0</v>
      </c>
      <c r="AP183" s="211">
        <f t="shared" si="103"/>
        <v>1</v>
      </c>
      <c r="AQ183" s="215">
        <f t="shared" si="104"/>
        <v>0</v>
      </c>
      <c r="AR183" s="215">
        <f t="shared" si="105"/>
        <v>0</v>
      </c>
      <c r="AS183" s="215">
        <f t="shared" si="106"/>
        <v>1</v>
      </c>
      <c r="AT183" s="215">
        <f t="shared" si="107"/>
        <v>0</v>
      </c>
      <c r="AV183" s="12">
        <f>VLOOKUP(A183,'(B) MSOC Applied to 2009-10'!$A$7:$C$302,3,)</f>
        <v>8662.7799999999988</v>
      </c>
      <c r="AX183" s="205">
        <f t="shared" si="108"/>
        <v>0</v>
      </c>
      <c r="AZ183" s="205">
        <f t="shared" si="109"/>
        <v>8662.7799999999988</v>
      </c>
      <c r="BB183" s="205">
        <f t="shared" si="110"/>
        <v>8662.7799999999988</v>
      </c>
      <c r="BC183" s="205">
        <f t="shared" si="111"/>
        <v>0</v>
      </c>
      <c r="BD183" s="205">
        <f t="shared" si="112"/>
        <v>0</v>
      </c>
      <c r="BF183" s="205">
        <f t="shared" si="113"/>
        <v>0</v>
      </c>
      <c r="BG183" s="205">
        <f t="shared" si="114"/>
        <v>0</v>
      </c>
      <c r="BH183" s="209">
        <f t="shared" si="115"/>
        <v>8662.7799999999988</v>
      </c>
      <c r="BI183" s="205">
        <f t="shared" si="116"/>
        <v>0</v>
      </c>
    </row>
    <row r="184" spans="1:61">
      <c r="A184" t="s">
        <v>363</v>
      </c>
      <c r="B184" s="152" t="s">
        <v>364</v>
      </c>
      <c r="C184" s="153">
        <v>798934874</v>
      </c>
      <c r="D184" s="153">
        <f>VLOOKUP(A184,'(D) 2009-10 Projection'!$H$10:$M$305,3,)</f>
        <v>9864264.6600000001</v>
      </c>
      <c r="E184" s="153">
        <v>4465169</v>
      </c>
      <c r="F184" s="153">
        <v>1488093</v>
      </c>
      <c r="G184" s="153">
        <v>1220171</v>
      </c>
      <c r="H184" s="153">
        <f t="shared" si="81"/>
        <v>12572528.66</v>
      </c>
      <c r="I184" s="175">
        <f>'(E) State &amp; Lid Adjustment'!$B$8</f>
        <v>2.06</v>
      </c>
      <c r="J184" s="175">
        <f t="shared" si="82"/>
        <v>1.862596124449563</v>
      </c>
      <c r="K184" s="183">
        <f t="shared" si="83"/>
        <v>3.9225961244495631</v>
      </c>
      <c r="M184" s="158">
        <f>VLOOKUP(A184,'(D) 2009-10 Projection'!$H$10:$M$305,6,)</f>
        <v>10926759.471541841</v>
      </c>
      <c r="N184" s="187">
        <v>2392103</v>
      </c>
      <c r="O184" s="187">
        <v>1095382</v>
      </c>
      <c r="P184" s="187">
        <v>1296721</v>
      </c>
      <c r="Q184" s="153">
        <f t="shared" si="79"/>
        <v>13318862.471541841</v>
      </c>
      <c r="R184" s="175">
        <f>'(E) State &amp; Lid Adjustment'!$B$18</f>
        <v>3.010635571061405</v>
      </c>
      <c r="S184" s="175">
        <f t="shared" si="84"/>
        <v>1.3710529301541041</v>
      </c>
      <c r="T184" s="183">
        <f t="shared" si="85"/>
        <v>4.3816885012155087</v>
      </c>
      <c r="V184" s="158">
        <f t="shared" si="86"/>
        <v>1062494.8115418404</v>
      </c>
      <c r="W184" s="153">
        <f t="shared" si="87"/>
        <v>-2073066</v>
      </c>
      <c r="X184" s="153">
        <f t="shared" si="88"/>
        <v>-392711</v>
      </c>
      <c r="Y184" s="153">
        <f t="shared" si="89"/>
        <v>76550</v>
      </c>
      <c r="Z184" s="153">
        <f t="shared" si="90"/>
        <v>746333.81154184043</v>
      </c>
      <c r="AA184" s="153">
        <f t="shared" si="91"/>
        <v>0</v>
      </c>
      <c r="AB184" s="189">
        <f t="shared" si="92"/>
        <v>0.95063557106140495</v>
      </c>
      <c r="AC184" s="189">
        <f t="shared" si="93"/>
        <v>-0.4915431942954589</v>
      </c>
      <c r="AD184" s="183">
        <f t="shared" si="94"/>
        <v>0.45909237676594561</v>
      </c>
      <c r="AF184" s="160">
        <f t="shared" si="95"/>
        <v>5.9362267665082451E-2</v>
      </c>
      <c r="AG184" s="206">
        <f t="shared" si="80"/>
        <v>5.9362267665082451E-2</v>
      </c>
      <c r="AH184" s="160">
        <f t="shared" si="96"/>
        <v>0.11703789077453586</v>
      </c>
      <c r="AJ184">
        <f t="shared" si="97"/>
        <v>0</v>
      </c>
      <c r="AK184">
        <f t="shared" si="98"/>
        <v>1</v>
      </c>
      <c r="AL184">
        <f t="shared" si="99"/>
        <v>0</v>
      </c>
      <c r="AM184">
        <f t="shared" si="100"/>
        <v>1</v>
      </c>
      <c r="AN184">
        <f t="shared" si="101"/>
        <v>1</v>
      </c>
      <c r="AO184" s="211">
        <f t="shared" si="102"/>
        <v>1</v>
      </c>
      <c r="AP184" s="211">
        <f t="shared" si="103"/>
        <v>0</v>
      </c>
      <c r="AQ184" s="215">
        <f t="shared" si="104"/>
        <v>0</v>
      </c>
      <c r="AR184" s="215">
        <f t="shared" si="105"/>
        <v>1</v>
      </c>
      <c r="AS184" s="215">
        <f t="shared" si="106"/>
        <v>0</v>
      </c>
      <c r="AT184" s="215">
        <f t="shared" si="107"/>
        <v>0</v>
      </c>
      <c r="AV184" s="12">
        <f>VLOOKUP(A184,'(B) MSOC Applied to 2009-10'!$A$7:$C$302,3,)</f>
        <v>1617.32</v>
      </c>
      <c r="AX184" s="205">
        <f t="shared" si="108"/>
        <v>1617.32</v>
      </c>
      <c r="AZ184" s="205">
        <f t="shared" si="109"/>
        <v>0</v>
      </c>
      <c r="BB184" s="205">
        <f t="shared" si="110"/>
        <v>0</v>
      </c>
      <c r="BC184" s="205">
        <f t="shared" si="111"/>
        <v>1617.32</v>
      </c>
      <c r="BD184" s="205">
        <f t="shared" si="112"/>
        <v>1617.32</v>
      </c>
      <c r="BF184" s="205">
        <f t="shared" si="113"/>
        <v>0</v>
      </c>
      <c r="BG184" s="205">
        <f t="shared" si="114"/>
        <v>1617.32</v>
      </c>
      <c r="BH184" s="209">
        <f t="shared" si="115"/>
        <v>0</v>
      </c>
      <c r="BI184" s="205">
        <f t="shared" si="116"/>
        <v>0</v>
      </c>
    </row>
    <row r="185" spans="1:61">
      <c r="A185" t="s">
        <v>365</v>
      </c>
      <c r="B185" s="152" t="s">
        <v>366</v>
      </c>
      <c r="C185" s="153">
        <v>470629818</v>
      </c>
      <c r="D185" s="153">
        <f>VLOOKUP(A185,'(D) 2009-10 Projection'!$H$10:$M$305,3,)</f>
        <v>5102960.82</v>
      </c>
      <c r="E185" s="153">
        <v>2238073</v>
      </c>
      <c r="F185" s="153">
        <v>970000</v>
      </c>
      <c r="G185" s="153">
        <v>522813</v>
      </c>
      <c r="H185" s="153">
        <f t="shared" si="81"/>
        <v>6595773.8200000003</v>
      </c>
      <c r="I185" s="175">
        <f>'(E) State &amp; Lid Adjustment'!$B$8</f>
        <v>2.06</v>
      </c>
      <c r="J185" s="175">
        <f t="shared" si="82"/>
        <v>2.0610678773438873</v>
      </c>
      <c r="K185" s="183">
        <f t="shared" si="83"/>
        <v>4.1210678773438874</v>
      </c>
      <c r="M185" s="158">
        <f>VLOOKUP(A185,'(D) 2009-10 Projection'!$H$10:$M$305,6,)</f>
        <v>5618541.3847519094</v>
      </c>
      <c r="N185" s="187">
        <v>1196581</v>
      </c>
      <c r="O185" s="187">
        <v>645109</v>
      </c>
      <c r="P185" s="187">
        <v>551472</v>
      </c>
      <c r="Q185" s="153">
        <f t="shared" si="79"/>
        <v>6815122.3847519094</v>
      </c>
      <c r="R185" s="175">
        <f>'(E) State &amp; Lid Adjustment'!$B$18</f>
        <v>3.010635571061405</v>
      </c>
      <c r="S185" s="175">
        <f t="shared" si="84"/>
        <v>1.3707355023561214</v>
      </c>
      <c r="T185" s="183">
        <f t="shared" si="85"/>
        <v>4.381371073417526</v>
      </c>
      <c r="V185" s="158">
        <f t="shared" si="86"/>
        <v>515580.56475190911</v>
      </c>
      <c r="W185" s="153">
        <f t="shared" si="87"/>
        <v>-1041492</v>
      </c>
      <c r="X185" s="153">
        <f t="shared" si="88"/>
        <v>-324891</v>
      </c>
      <c r="Y185" s="153">
        <f t="shared" si="89"/>
        <v>28659</v>
      </c>
      <c r="Z185" s="153">
        <f t="shared" si="90"/>
        <v>219348.56475190911</v>
      </c>
      <c r="AA185" s="153">
        <f t="shared" si="91"/>
        <v>0</v>
      </c>
      <c r="AB185" s="189">
        <f t="shared" si="92"/>
        <v>0.95063557106140495</v>
      </c>
      <c r="AC185" s="189">
        <f t="shared" si="93"/>
        <v>-0.6903323749877659</v>
      </c>
      <c r="AD185" s="183">
        <f t="shared" si="94"/>
        <v>0.26030319607363861</v>
      </c>
      <c r="AF185" s="160">
        <f t="shared" si="95"/>
        <v>3.3255925800061641E-2</v>
      </c>
      <c r="AG185" s="206">
        <f t="shared" si="80"/>
        <v>3.3255925800061641E-2</v>
      </c>
      <c r="AH185" s="160">
        <f t="shared" si="96"/>
        <v>6.3164015692313558E-2</v>
      </c>
      <c r="AJ185">
        <f t="shared" si="97"/>
        <v>0</v>
      </c>
      <c r="AK185">
        <f t="shared" si="98"/>
        <v>0</v>
      </c>
      <c r="AL185">
        <f t="shared" si="99"/>
        <v>0</v>
      </c>
      <c r="AM185">
        <f t="shared" si="100"/>
        <v>1</v>
      </c>
      <c r="AN185">
        <f t="shared" si="101"/>
        <v>1</v>
      </c>
      <c r="AO185" s="211">
        <f t="shared" si="102"/>
        <v>1</v>
      </c>
      <c r="AP185" s="211">
        <f t="shared" si="103"/>
        <v>0</v>
      </c>
      <c r="AQ185" s="215">
        <f t="shared" si="104"/>
        <v>0</v>
      </c>
      <c r="AR185" s="215">
        <f t="shared" si="105"/>
        <v>1</v>
      </c>
      <c r="AS185" s="215">
        <f t="shared" si="106"/>
        <v>0</v>
      </c>
      <c r="AT185" s="215">
        <f t="shared" si="107"/>
        <v>0</v>
      </c>
      <c r="AV185" s="12">
        <f>VLOOKUP(A185,'(B) MSOC Applied to 2009-10'!$A$7:$C$302,3,)</f>
        <v>872.18999999999994</v>
      </c>
      <c r="AX185" s="205">
        <f t="shared" si="108"/>
        <v>872.18999999999994</v>
      </c>
      <c r="AZ185" s="205">
        <f t="shared" si="109"/>
        <v>0</v>
      </c>
      <c r="BB185" s="205">
        <f t="shared" si="110"/>
        <v>0</v>
      </c>
      <c r="BC185" s="205">
        <f t="shared" si="111"/>
        <v>872.18999999999994</v>
      </c>
      <c r="BD185" s="205">
        <f t="shared" si="112"/>
        <v>872.18999999999994</v>
      </c>
      <c r="BF185" s="205">
        <f t="shared" si="113"/>
        <v>0</v>
      </c>
      <c r="BG185" s="205">
        <f t="shared" si="114"/>
        <v>872.18999999999994</v>
      </c>
      <c r="BH185" s="209">
        <f t="shared" si="115"/>
        <v>0</v>
      </c>
      <c r="BI185" s="205">
        <f t="shared" si="116"/>
        <v>0</v>
      </c>
    </row>
    <row r="186" spans="1:61">
      <c r="A186" t="s">
        <v>367</v>
      </c>
      <c r="B186" s="152" t="s">
        <v>368</v>
      </c>
      <c r="C186" s="153">
        <v>26423176</v>
      </c>
      <c r="D186" s="153">
        <f>VLOOKUP(A186,'(D) 2009-10 Projection'!$H$10:$M$305,3,)</f>
        <v>596208.7699999999</v>
      </c>
      <c r="E186" s="153">
        <v>284960</v>
      </c>
      <c r="F186" s="153">
        <v>50000</v>
      </c>
      <c r="G186" s="153">
        <v>109000</v>
      </c>
      <c r="H186" s="153">
        <f t="shared" si="81"/>
        <v>755208.7699999999</v>
      </c>
      <c r="I186" s="175">
        <f>'(E) State &amp; Lid Adjustment'!$B$8</f>
        <v>2.06</v>
      </c>
      <c r="J186" s="175">
        <f t="shared" si="82"/>
        <v>1.892278203044176</v>
      </c>
      <c r="K186" s="183">
        <f t="shared" si="83"/>
        <v>3.9522782030441759</v>
      </c>
      <c r="M186" s="158">
        <f>VLOOKUP(A186,'(D) 2009-10 Projection'!$H$10:$M$305,6,)</f>
        <v>597310.35527841444</v>
      </c>
      <c r="N186" s="187">
        <v>142676</v>
      </c>
      <c r="O186" s="187">
        <v>36224</v>
      </c>
      <c r="P186" s="187">
        <v>106452</v>
      </c>
      <c r="Q186" s="153">
        <f t="shared" si="79"/>
        <v>739986.35527841444</v>
      </c>
      <c r="R186" s="175">
        <f>'(E) State &amp; Lid Adjustment'!$B$18</f>
        <v>3.010635571061405</v>
      </c>
      <c r="S186" s="175">
        <f t="shared" si="84"/>
        <v>1.3709177125414447</v>
      </c>
      <c r="T186" s="183">
        <f t="shared" si="85"/>
        <v>4.3815532836028499</v>
      </c>
      <c r="V186" s="158">
        <f t="shared" si="86"/>
        <v>1101.5852784145391</v>
      </c>
      <c r="W186" s="153">
        <f t="shared" si="87"/>
        <v>-142284</v>
      </c>
      <c r="X186" s="153">
        <f t="shared" si="88"/>
        <v>-13776</v>
      </c>
      <c r="Y186" s="153">
        <f t="shared" si="89"/>
        <v>-2548</v>
      </c>
      <c r="Z186" s="153">
        <f t="shared" si="90"/>
        <v>-15222.414721585461</v>
      </c>
      <c r="AA186" s="153">
        <f t="shared" si="91"/>
        <v>15222.414721585461</v>
      </c>
      <c r="AB186" s="189">
        <f t="shared" si="92"/>
        <v>0.95063557106140495</v>
      </c>
      <c r="AC186" s="189">
        <f t="shared" si="93"/>
        <v>-0.52136049050273137</v>
      </c>
      <c r="AD186" s="183">
        <f t="shared" si="94"/>
        <v>0.42927508055867403</v>
      </c>
      <c r="AF186" s="160">
        <f t="shared" si="95"/>
        <v>-2.0156565080124086E-2</v>
      </c>
      <c r="AG186" s="206">
        <f t="shared" si="80"/>
        <v>0</v>
      </c>
      <c r="AH186" s="160">
        <f t="shared" si="96"/>
        <v>0.10861459100425473</v>
      </c>
      <c r="AJ186">
        <f t="shared" si="97"/>
        <v>1</v>
      </c>
      <c r="AK186">
        <f t="shared" si="98"/>
        <v>0</v>
      </c>
      <c r="AL186">
        <f t="shared" si="99"/>
        <v>0</v>
      </c>
      <c r="AM186">
        <f t="shared" si="100"/>
        <v>1</v>
      </c>
      <c r="AN186">
        <f t="shared" si="101"/>
        <v>1</v>
      </c>
      <c r="AO186" s="211">
        <f t="shared" si="102"/>
        <v>0</v>
      </c>
      <c r="AP186" s="211">
        <f t="shared" si="103"/>
        <v>1</v>
      </c>
      <c r="AQ186" s="215">
        <f t="shared" si="104"/>
        <v>0</v>
      </c>
      <c r="AR186" s="215">
        <f t="shared" si="105"/>
        <v>0</v>
      </c>
      <c r="AS186" s="215">
        <f t="shared" si="106"/>
        <v>0</v>
      </c>
      <c r="AT186" s="215">
        <f t="shared" si="107"/>
        <v>1</v>
      </c>
      <c r="AV186" s="12">
        <f>VLOOKUP(A186,'(B) MSOC Applied to 2009-10'!$A$7:$C$302,3,)</f>
        <v>61.22</v>
      </c>
      <c r="AX186" s="205">
        <f t="shared" si="108"/>
        <v>0</v>
      </c>
      <c r="AZ186" s="205">
        <f t="shared" si="109"/>
        <v>61.22</v>
      </c>
      <c r="BB186" s="205">
        <f t="shared" si="110"/>
        <v>0</v>
      </c>
      <c r="BC186" s="205">
        <f t="shared" si="111"/>
        <v>61.22</v>
      </c>
      <c r="BD186" s="205">
        <f t="shared" si="112"/>
        <v>61.22</v>
      </c>
      <c r="BF186" s="205">
        <f t="shared" si="113"/>
        <v>0</v>
      </c>
      <c r="BG186" s="205">
        <f t="shared" si="114"/>
        <v>0</v>
      </c>
      <c r="BH186" s="209">
        <f t="shared" si="115"/>
        <v>0</v>
      </c>
      <c r="BI186" s="205">
        <f t="shared" si="116"/>
        <v>61.22</v>
      </c>
    </row>
    <row r="187" spans="1:61">
      <c r="A187" t="s">
        <v>369</v>
      </c>
      <c r="B187" s="152" t="s">
        <v>370</v>
      </c>
      <c r="C187" s="153">
        <v>3231379698</v>
      </c>
      <c r="D187" s="153">
        <f>VLOOKUP(A187,'(D) 2009-10 Projection'!$H$10:$M$305,3,)</f>
        <v>3756777.49</v>
      </c>
      <c r="E187" s="153">
        <v>1417277</v>
      </c>
      <c r="F187" s="153">
        <v>1417277</v>
      </c>
      <c r="G187" s="153">
        <v>0</v>
      </c>
      <c r="H187" s="153">
        <f t="shared" si="81"/>
        <v>5174054.49</v>
      </c>
      <c r="I187" s="175">
        <f>'(E) State &amp; Lid Adjustment'!$B$8</f>
        <v>2.06</v>
      </c>
      <c r="J187" s="175">
        <f t="shared" si="82"/>
        <v>0.4385981012621934</v>
      </c>
      <c r="K187" s="183">
        <f t="shared" si="83"/>
        <v>2.4985981012621936</v>
      </c>
      <c r="M187" s="158">
        <f>VLOOKUP(A187,'(D) 2009-10 Projection'!$H$10:$M$305,6,)</f>
        <v>4071303.9290460963</v>
      </c>
      <c r="N187" s="187">
        <v>755875</v>
      </c>
      <c r="O187" s="187">
        <v>755875</v>
      </c>
      <c r="P187" s="187">
        <v>0</v>
      </c>
      <c r="Q187" s="153">
        <f t="shared" si="79"/>
        <v>4827178.9290460963</v>
      </c>
      <c r="R187" s="175">
        <f>'(E) State &amp; Lid Adjustment'!$B$18</f>
        <v>3.010635571061405</v>
      </c>
      <c r="S187" s="175">
        <f t="shared" si="84"/>
        <v>0.23391710991680556</v>
      </c>
      <c r="T187" s="183">
        <f t="shared" si="85"/>
        <v>3.2445526809782104</v>
      </c>
      <c r="V187" s="158">
        <f t="shared" si="86"/>
        <v>314526.43904609606</v>
      </c>
      <c r="W187" s="153">
        <f t="shared" si="87"/>
        <v>-661402</v>
      </c>
      <c r="X187" s="153">
        <f t="shared" si="88"/>
        <v>-661402</v>
      </c>
      <c r="Y187" s="153">
        <f t="shared" si="89"/>
        <v>0</v>
      </c>
      <c r="Z187" s="153">
        <f t="shared" si="90"/>
        <v>-346875.56095390394</v>
      </c>
      <c r="AA187" s="153">
        <f t="shared" si="91"/>
        <v>346875.56095390394</v>
      </c>
      <c r="AB187" s="189">
        <f t="shared" si="92"/>
        <v>0.95063557106140495</v>
      </c>
      <c r="AC187" s="189">
        <f t="shared" si="93"/>
        <v>-0.20468099134538784</v>
      </c>
      <c r="AD187" s="183">
        <f t="shared" si="94"/>
        <v>0.74595457971601675</v>
      </c>
      <c r="AF187" s="160">
        <f t="shared" si="95"/>
        <v>-6.7041342843280324E-2</v>
      </c>
      <c r="AG187" s="206">
        <f t="shared" si="80"/>
        <v>0</v>
      </c>
      <c r="AH187" s="160">
        <f t="shared" si="96"/>
        <v>0.29854924621098117</v>
      </c>
      <c r="AJ187">
        <f t="shared" si="97"/>
        <v>1</v>
      </c>
      <c r="AK187">
        <f t="shared" si="98"/>
        <v>0</v>
      </c>
      <c r="AL187">
        <f t="shared" si="99"/>
        <v>0</v>
      </c>
      <c r="AM187">
        <f t="shared" si="100"/>
        <v>1</v>
      </c>
      <c r="AN187">
        <f t="shared" si="101"/>
        <v>1</v>
      </c>
      <c r="AO187" s="211">
        <f t="shared" si="102"/>
        <v>0</v>
      </c>
      <c r="AP187" s="211">
        <f t="shared" si="103"/>
        <v>1</v>
      </c>
      <c r="AQ187" s="215">
        <f t="shared" si="104"/>
        <v>0</v>
      </c>
      <c r="AR187" s="215">
        <f t="shared" si="105"/>
        <v>0</v>
      </c>
      <c r="AS187" s="215">
        <f t="shared" si="106"/>
        <v>0</v>
      </c>
      <c r="AT187" s="215">
        <f t="shared" si="107"/>
        <v>1</v>
      </c>
      <c r="AV187" s="12">
        <f>VLOOKUP(A187,'(B) MSOC Applied to 2009-10'!$A$7:$C$302,3,)</f>
        <v>518.79</v>
      </c>
      <c r="AX187" s="205">
        <f t="shared" si="108"/>
        <v>0</v>
      </c>
      <c r="AZ187" s="205">
        <f t="shared" si="109"/>
        <v>518.79</v>
      </c>
      <c r="BB187" s="205">
        <f t="shared" si="110"/>
        <v>0</v>
      </c>
      <c r="BC187" s="205">
        <f t="shared" si="111"/>
        <v>518.79</v>
      </c>
      <c r="BD187" s="205">
        <f t="shared" si="112"/>
        <v>518.79</v>
      </c>
      <c r="BF187" s="205">
        <f t="shared" si="113"/>
        <v>0</v>
      </c>
      <c r="BG187" s="205">
        <f t="shared" si="114"/>
        <v>0</v>
      </c>
      <c r="BH187" s="209">
        <f t="shared" si="115"/>
        <v>0</v>
      </c>
      <c r="BI187" s="205">
        <f t="shared" si="116"/>
        <v>518.79</v>
      </c>
    </row>
    <row r="188" spans="1:61">
      <c r="A188" t="s">
        <v>371</v>
      </c>
      <c r="B188" s="152" t="s">
        <v>372</v>
      </c>
      <c r="C188" s="153">
        <v>96291930</v>
      </c>
      <c r="D188" s="153">
        <f>VLOOKUP(A188,'(D) 2009-10 Projection'!$H$10:$M$305,3,)</f>
        <v>594633.78000000014</v>
      </c>
      <c r="E188" s="153">
        <v>275420</v>
      </c>
      <c r="F188" s="153">
        <v>105000</v>
      </c>
      <c r="G188" s="153">
        <v>13508</v>
      </c>
      <c r="H188" s="153">
        <f t="shared" si="81"/>
        <v>713141.78000000014</v>
      </c>
      <c r="I188" s="175">
        <f>'(E) State &amp; Lid Adjustment'!$B$8</f>
        <v>2.06</v>
      </c>
      <c r="J188" s="175">
        <f t="shared" si="82"/>
        <v>1.0904340581811995</v>
      </c>
      <c r="K188" s="183">
        <f t="shared" si="83"/>
        <v>3.1504340581811996</v>
      </c>
      <c r="M188" s="158">
        <f>VLOOKUP(A188,'(D) 2009-10 Projection'!$H$10:$M$305,6,)</f>
        <v>658430.50644308818</v>
      </c>
      <c r="N188" s="187">
        <v>149242</v>
      </c>
      <c r="O188" s="187">
        <v>105000</v>
      </c>
      <c r="P188" s="187">
        <v>13709</v>
      </c>
      <c r="Q188" s="153">
        <f t="shared" si="79"/>
        <v>777139.50644308818</v>
      </c>
      <c r="R188" s="175">
        <f>'(E) State &amp; Lid Adjustment'!$B$18</f>
        <v>3.010635571061405</v>
      </c>
      <c r="S188" s="175">
        <f t="shared" si="84"/>
        <v>1.0904340581811995</v>
      </c>
      <c r="T188" s="183">
        <f t="shared" si="85"/>
        <v>4.1010696292426045</v>
      </c>
      <c r="V188" s="158">
        <f t="shared" si="86"/>
        <v>63796.726443088031</v>
      </c>
      <c r="W188" s="153">
        <f t="shared" si="87"/>
        <v>-126178</v>
      </c>
      <c r="X188" s="153">
        <f t="shared" si="88"/>
        <v>0</v>
      </c>
      <c r="Y188" s="153">
        <f t="shared" si="89"/>
        <v>201</v>
      </c>
      <c r="Z188" s="153">
        <f t="shared" si="90"/>
        <v>63997.726443088031</v>
      </c>
      <c r="AA188" s="153">
        <f t="shared" si="91"/>
        <v>0</v>
      </c>
      <c r="AB188" s="189">
        <f t="shared" si="92"/>
        <v>0.95063557106140495</v>
      </c>
      <c r="AC188" s="189">
        <f t="shared" si="93"/>
        <v>0</v>
      </c>
      <c r="AD188" s="183">
        <f t="shared" si="94"/>
        <v>0.95063557106140495</v>
      </c>
      <c r="AF188" s="160">
        <f t="shared" si="95"/>
        <v>8.9740537208587073E-2</v>
      </c>
      <c r="AG188" s="206">
        <f t="shared" si="80"/>
        <v>8.9740537208587073E-2</v>
      </c>
      <c r="AH188" s="160">
        <f t="shared" si="96"/>
        <v>0.30174749050618865</v>
      </c>
      <c r="AJ188">
        <f t="shared" si="97"/>
        <v>0</v>
      </c>
      <c r="AK188">
        <f t="shared" si="98"/>
        <v>1</v>
      </c>
      <c r="AL188">
        <f t="shared" si="99"/>
        <v>0</v>
      </c>
      <c r="AM188">
        <f t="shared" si="100"/>
        <v>1</v>
      </c>
      <c r="AN188">
        <f t="shared" si="101"/>
        <v>1</v>
      </c>
      <c r="AO188" s="211">
        <f t="shared" si="102"/>
        <v>1</v>
      </c>
      <c r="AP188" s="211">
        <f t="shared" si="103"/>
        <v>0</v>
      </c>
      <c r="AQ188" s="215">
        <f t="shared" si="104"/>
        <v>0</v>
      </c>
      <c r="AR188" s="215">
        <f t="shared" si="105"/>
        <v>1</v>
      </c>
      <c r="AS188" s="215">
        <f t="shared" si="106"/>
        <v>0</v>
      </c>
      <c r="AT188" s="215">
        <f t="shared" si="107"/>
        <v>0</v>
      </c>
      <c r="AV188" s="12">
        <f>VLOOKUP(A188,'(B) MSOC Applied to 2009-10'!$A$7:$C$302,3,)</f>
        <v>95.699999999999989</v>
      </c>
      <c r="AX188" s="205">
        <f t="shared" si="108"/>
        <v>95.699999999999989</v>
      </c>
      <c r="AZ188" s="205">
        <f t="shared" si="109"/>
        <v>0</v>
      </c>
      <c r="BB188" s="205">
        <f t="shared" si="110"/>
        <v>0</v>
      </c>
      <c r="BC188" s="205">
        <f t="shared" si="111"/>
        <v>95.699999999999989</v>
      </c>
      <c r="BD188" s="205">
        <f t="shared" si="112"/>
        <v>95.699999999999989</v>
      </c>
      <c r="BF188" s="205">
        <f t="shared" si="113"/>
        <v>0</v>
      </c>
      <c r="BG188" s="205">
        <f t="shared" si="114"/>
        <v>95.699999999999989</v>
      </c>
      <c r="BH188" s="209">
        <f t="shared" si="115"/>
        <v>0</v>
      </c>
      <c r="BI188" s="205">
        <f t="shared" si="116"/>
        <v>0</v>
      </c>
    </row>
    <row r="189" spans="1:61">
      <c r="A189" t="s">
        <v>373</v>
      </c>
      <c r="B189" s="152" t="s">
        <v>374</v>
      </c>
      <c r="C189" s="153">
        <v>97048133</v>
      </c>
      <c r="D189" s="153">
        <f>VLOOKUP(A189,'(D) 2009-10 Projection'!$H$10:$M$305,3,)</f>
        <v>1453623.0499999998</v>
      </c>
      <c r="E189" s="153">
        <v>675598</v>
      </c>
      <c r="F189" s="153">
        <v>75000</v>
      </c>
      <c r="G189" s="153">
        <v>131058</v>
      </c>
      <c r="H189" s="153">
        <f t="shared" si="81"/>
        <v>1659681.0499999998</v>
      </c>
      <c r="I189" s="175">
        <f>'(E) State &amp; Lid Adjustment'!$B$8</f>
        <v>2.06</v>
      </c>
      <c r="J189" s="175">
        <f t="shared" si="82"/>
        <v>0.77281239403132052</v>
      </c>
      <c r="K189" s="183">
        <f t="shared" si="83"/>
        <v>2.8328123940313206</v>
      </c>
      <c r="M189" s="158">
        <f>VLOOKUP(A189,'(D) 2009-10 Projection'!$H$10:$M$305,6,)</f>
        <v>1447875.8494215219</v>
      </c>
      <c r="N189" s="187">
        <v>336858</v>
      </c>
      <c r="O189" s="187">
        <v>75000</v>
      </c>
      <c r="P189" s="187">
        <v>114880</v>
      </c>
      <c r="Q189" s="153">
        <f t="shared" si="79"/>
        <v>1637755.8494215219</v>
      </c>
      <c r="R189" s="175">
        <f>'(E) State &amp; Lid Adjustment'!$B$18</f>
        <v>3.010635571061405</v>
      </c>
      <c r="S189" s="175">
        <f t="shared" si="84"/>
        <v>0.77281239403132052</v>
      </c>
      <c r="T189" s="183">
        <f t="shared" si="85"/>
        <v>3.7834479650927255</v>
      </c>
      <c r="V189" s="158">
        <f t="shared" si="86"/>
        <v>-5747.2005784779321</v>
      </c>
      <c r="W189" s="153">
        <f t="shared" si="87"/>
        <v>-338740</v>
      </c>
      <c r="X189" s="153">
        <f t="shared" si="88"/>
        <v>0</v>
      </c>
      <c r="Y189" s="153">
        <f t="shared" si="89"/>
        <v>-16178</v>
      </c>
      <c r="Z189" s="153">
        <f t="shared" si="90"/>
        <v>-21925.200578477932</v>
      </c>
      <c r="AA189" s="153">
        <f t="shared" si="91"/>
        <v>21925.200578477932</v>
      </c>
      <c r="AB189" s="189">
        <f t="shared" si="92"/>
        <v>0.95063557106140495</v>
      </c>
      <c r="AC189" s="189">
        <f t="shared" si="93"/>
        <v>0</v>
      </c>
      <c r="AD189" s="183">
        <f t="shared" si="94"/>
        <v>0.95063557106140495</v>
      </c>
      <c r="AF189" s="160">
        <f t="shared" si="95"/>
        <v>-1.3210490400235596E-2</v>
      </c>
      <c r="AG189" s="206">
        <f t="shared" si="80"/>
        <v>0</v>
      </c>
      <c r="AH189" s="160">
        <f t="shared" si="96"/>
        <v>0.33558013692130662</v>
      </c>
      <c r="AJ189">
        <f t="shared" si="97"/>
        <v>1</v>
      </c>
      <c r="AK189">
        <f t="shared" si="98"/>
        <v>0</v>
      </c>
      <c r="AL189">
        <f t="shared" si="99"/>
        <v>0</v>
      </c>
      <c r="AM189">
        <f t="shared" si="100"/>
        <v>1</v>
      </c>
      <c r="AN189">
        <f t="shared" si="101"/>
        <v>1</v>
      </c>
      <c r="AO189" s="211">
        <f t="shared" si="102"/>
        <v>0</v>
      </c>
      <c r="AP189" s="211">
        <f t="shared" si="103"/>
        <v>1</v>
      </c>
      <c r="AQ189" s="215">
        <f t="shared" si="104"/>
        <v>0</v>
      </c>
      <c r="AR189" s="215">
        <f t="shared" si="105"/>
        <v>0</v>
      </c>
      <c r="AS189" s="215">
        <f t="shared" si="106"/>
        <v>0</v>
      </c>
      <c r="AT189" s="215">
        <f t="shared" si="107"/>
        <v>1</v>
      </c>
      <c r="AV189" s="12">
        <f>VLOOKUP(A189,'(B) MSOC Applied to 2009-10'!$A$7:$C$302,3,)</f>
        <v>230.54999999999998</v>
      </c>
      <c r="AX189" s="205">
        <f t="shared" si="108"/>
        <v>0</v>
      </c>
      <c r="AZ189" s="205">
        <f t="shared" si="109"/>
        <v>230.54999999999998</v>
      </c>
      <c r="BB189" s="205">
        <f t="shared" si="110"/>
        <v>0</v>
      </c>
      <c r="BC189" s="205">
        <f t="shared" si="111"/>
        <v>230.54999999999998</v>
      </c>
      <c r="BD189" s="205">
        <f t="shared" si="112"/>
        <v>230.54999999999998</v>
      </c>
      <c r="BF189" s="205">
        <f t="shared" si="113"/>
        <v>0</v>
      </c>
      <c r="BG189" s="205">
        <f t="shared" si="114"/>
        <v>0</v>
      </c>
      <c r="BH189" s="209">
        <f t="shared" si="115"/>
        <v>0</v>
      </c>
      <c r="BI189" s="205">
        <f t="shared" si="116"/>
        <v>230.54999999999998</v>
      </c>
    </row>
    <row r="190" spans="1:61">
      <c r="A190" t="s">
        <v>375</v>
      </c>
      <c r="B190" s="152" t="s">
        <v>376</v>
      </c>
      <c r="C190" s="153">
        <v>362861621</v>
      </c>
      <c r="D190" s="153">
        <f>VLOOKUP(A190,'(D) 2009-10 Projection'!$H$10:$M$305,3,)</f>
        <v>1591258.3200000003</v>
      </c>
      <c r="E190" s="153">
        <v>1193132</v>
      </c>
      <c r="F190" s="153">
        <v>723966</v>
      </c>
      <c r="G190" s="153">
        <v>0</v>
      </c>
      <c r="H190" s="153">
        <f t="shared" si="81"/>
        <v>2315224.3200000003</v>
      </c>
      <c r="I190" s="175">
        <f>'(E) State &amp; Lid Adjustment'!$B$8</f>
        <v>2.06</v>
      </c>
      <c r="J190" s="175">
        <f t="shared" si="82"/>
        <v>1.9951572668524233</v>
      </c>
      <c r="K190" s="183">
        <f t="shared" si="83"/>
        <v>4.0551572668524232</v>
      </c>
      <c r="M190" s="158">
        <f>VLOOKUP(A190,'(D) 2009-10 Projection'!$H$10:$M$305,6,)</f>
        <v>1729807.910381292</v>
      </c>
      <c r="N190" s="187">
        <v>794080</v>
      </c>
      <c r="O190" s="187">
        <v>723966</v>
      </c>
      <c r="P190" s="187">
        <v>0</v>
      </c>
      <c r="Q190" s="153">
        <f t="shared" si="79"/>
        <v>2453773.910381292</v>
      </c>
      <c r="R190" s="175">
        <f>'(E) State &amp; Lid Adjustment'!$B$18</f>
        <v>3.010635571061405</v>
      </c>
      <c r="S190" s="175">
        <f t="shared" si="84"/>
        <v>1.9951572668524233</v>
      </c>
      <c r="T190" s="183">
        <f t="shared" si="85"/>
        <v>5.0057928379138286</v>
      </c>
      <c r="V190" s="158">
        <f t="shared" si="86"/>
        <v>138549.59038129169</v>
      </c>
      <c r="W190" s="153">
        <f t="shared" si="87"/>
        <v>-399052</v>
      </c>
      <c r="X190" s="153">
        <f t="shared" si="88"/>
        <v>0</v>
      </c>
      <c r="Y190" s="153">
        <f t="shared" si="89"/>
        <v>0</v>
      </c>
      <c r="Z190" s="153">
        <f t="shared" si="90"/>
        <v>138549.59038129169</v>
      </c>
      <c r="AA190" s="153">
        <f t="shared" si="91"/>
        <v>0</v>
      </c>
      <c r="AB190" s="189">
        <f t="shared" si="92"/>
        <v>0.95063557106140495</v>
      </c>
      <c r="AC190" s="189">
        <f t="shared" si="93"/>
        <v>0</v>
      </c>
      <c r="AD190" s="183">
        <f t="shared" si="94"/>
        <v>0.95063557106140539</v>
      </c>
      <c r="AF190" s="160">
        <f t="shared" si="95"/>
        <v>5.9842836473526541E-2</v>
      </c>
      <c r="AG190" s="206">
        <f t="shared" si="80"/>
        <v>5.9842836473526541E-2</v>
      </c>
      <c r="AH190" s="160">
        <f t="shared" si="96"/>
        <v>0.23442631407468945</v>
      </c>
      <c r="AJ190">
        <f t="shared" si="97"/>
        <v>0</v>
      </c>
      <c r="AK190">
        <f t="shared" si="98"/>
        <v>1</v>
      </c>
      <c r="AL190">
        <f t="shared" si="99"/>
        <v>0</v>
      </c>
      <c r="AM190">
        <f t="shared" si="100"/>
        <v>1</v>
      </c>
      <c r="AN190">
        <f t="shared" si="101"/>
        <v>1</v>
      </c>
      <c r="AO190" s="211">
        <f t="shared" si="102"/>
        <v>1</v>
      </c>
      <c r="AP190" s="211">
        <f t="shared" si="103"/>
        <v>0</v>
      </c>
      <c r="AQ190" s="215">
        <f t="shared" si="104"/>
        <v>0</v>
      </c>
      <c r="AR190" s="215">
        <f t="shared" si="105"/>
        <v>1</v>
      </c>
      <c r="AS190" s="215">
        <f t="shared" si="106"/>
        <v>0</v>
      </c>
      <c r="AT190" s="215">
        <f t="shared" si="107"/>
        <v>0</v>
      </c>
      <c r="AV190" s="12">
        <f>VLOOKUP(A190,'(B) MSOC Applied to 2009-10'!$A$7:$C$302,3,)</f>
        <v>275.64999999999998</v>
      </c>
      <c r="AX190" s="205">
        <f t="shared" si="108"/>
        <v>275.64999999999998</v>
      </c>
      <c r="AZ190" s="205">
        <f t="shared" si="109"/>
        <v>0</v>
      </c>
      <c r="BB190" s="205">
        <f t="shared" si="110"/>
        <v>0</v>
      </c>
      <c r="BC190" s="205">
        <f t="shared" si="111"/>
        <v>275.64999999999998</v>
      </c>
      <c r="BD190" s="205">
        <f t="shared" si="112"/>
        <v>275.64999999999998</v>
      </c>
      <c r="BF190" s="205">
        <f t="shared" si="113"/>
        <v>0</v>
      </c>
      <c r="BG190" s="205">
        <f t="shared" si="114"/>
        <v>275.64999999999998</v>
      </c>
      <c r="BH190" s="209">
        <f t="shared" si="115"/>
        <v>0</v>
      </c>
      <c r="BI190" s="205">
        <f t="shared" si="116"/>
        <v>0</v>
      </c>
    </row>
    <row r="191" spans="1:61">
      <c r="A191" t="s">
        <v>377</v>
      </c>
      <c r="B191" s="152" t="s">
        <v>378</v>
      </c>
      <c r="C191" s="153">
        <v>812217486</v>
      </c>
      <c r="D191" s="153">
        <f>VLOOKUP(A191,'(D) 2009-10 Projection'!$H$10:$M$305,3,)</f>
        <v>4197260.879999999</v>
      </c>
      <c r="E191" s="153">
        <v>1819941</v>
      </c>
      <c r="F191" s="153">
        <v>1497371</v>
      </c>
      <c r="G191" s="153">
        <v>0</v>
      </c>
      <c r="H191" s="153">
        <f t="shared" si="81"/>
        <v>5694631.879999999</v>
      </c>
      <c r="I191" s="175">
        <f>'(E) State &amp; Lid Adjustment'!$B$8</f>
        <v>2.06</v>
      </c>
      <c r="J191" s="175">
        <f t="shared" si="82"/>
        <v>1.8435591769566999</v>
      </c>
      <c r="K191" s="183">
        <f t="shared" si="83"/>
        <v>3.9035591769567</v>
      </c>
      <c r="M191" s="158">
        <f>VLOOKUP(A191,'(D) 2009-10 Projection'!$H$10:$M$305,6,)</f>
        <v>4591927.5404527476</v>
      </c>
      <c r="N191" s="187">
        <v>969263</v>
      </c>
      <c r="O191" s="187">
        <v>969263</v>
      </c>
      <c r="P191" s="187">
        <v>0</v>
      </c>
      <c r="Q191" s="153">
        <f t="shared" si="79"/>
        <v>5561190.5404527476</v>
      </c>
      <c r="R191" s="175">
        <f>'(E) State &amp; Lid Adjustment'!$B$18</f>
        <v>3.010635571061405</v>
      </c>
      <c r="S191" s="175">
        <f t="shared" si="84"/>
        <v>1.1933540174977222</v>
      </c>
      <c r="T191" s="183">
        <f t="shared" si="85"/>
        <v>4.2039895885591267</v>
      </c>
      <c r="V191" s="158">
        <f t="shared" si="86"/>
        <v>394666.66045274865</v>
      </c>
      <c r="W191" s="153">
        <f t="shared" si="87"/>
        <v>-850678</v>
      </c>
      <c r="X191" s="153">
        <f t="shared" si="88"/>
        <v>-528108</v>
      </c>
      <c r="Y191" s="153">
        <f t="shared" si="89"/>
        <v>0</v>
      </c>
      <c r="Z191" s="153">
        <f t="shared" si="90"/>
        <v>-133441.33954725135</v>
      </c>
      <c r="AA191" s="153">
        <f t="shared" si="91"/>
        <v>133441.33954725135</v>
      </c>
      <c r="AB191" s="189">
        <f t="shared" si="92"/>
        <v>0.95063557106140495</v>
      </c>
      <c r="AC191" s="189">
        <f t="shared" si="93"/>
        <v>-0.65020515945897772</v>
      </c>
      <c r="AD191" s="183">
        <f t="shared" si="94"/>
        <v>0.30043041160242678</v>
      </c>
      <c r="AF191" s="160">
        <f t="shared" si="95"/>
        <v>-2.3432829787629991E-2</v>
      </c>
      <c r="AG191" s="206">
        <f t="shared" si="80"/>
        <v>0</v>
      </c>
      <c r="AH191" s="160">
        <f t="shared" si="96"/>
        <v>7.6963201525395833E-2</v>
      </c>
      <c r="AJ191">
        <f t="shared" si="97"/>
        <v>1</v>
      </c>
      <c r="AK191">
        <f t="shared" si="98"/>
        <v>0</v>
      </c>
      <c r="AL191">
        <f t="shared" si="99"/>
        <v>0</v>
      </c>
      <c r="AM191">
        <f t="shared" si="100"/>
        <v>1</v>
      </c>
      <c r="AN191">
        <f t="shared" si="101"/>
        <v>1</v>
      </c>
      <c r="AO191" s="211">
        <f t="shared" si="102"/>
        <v>0</v>
      </c>
      <c r="AP191" s="211">
        <f t="shared" si="103"/>
        <v>1</v>
      </c>
      <c r="AQ191" s="215">
        <f t="shared" si="104"/>
        <v>0</v>
      </c>
      <c r="AR191" s="215">
        <f t="shared" si="105"/>
        <v>0</v>
      </c>
      <c r="AS191" s="215">
        <f t="shared" si="106"/>
        <v>0</v>
      </c>
      <c r="AT191" s="215">
        <f t="shared" si="107"/>
        <v>1</v>
      </c>
      <c r="AV191" s="12">
        <f>VLOOKUP(A191,'(B) MSOC Applied to 2009-10'!$A$7:$C$302,3,)</f>
        <v>589.20000000000005</v>
      </c>
      <c r="AX191" s="205">
        <f t="shared" si="108"/>
        <v>0</v>
      </c>
      <c r="AZ191" s="205">
        <f t="shared" si="109"/>
        <v>589.20000000000005</v>
      </c>
      <c r="BB191" s="205">
        <f t="shared" si="110"/>
        <v>0</v>
      </c>
      <c r="BC191" s="205">
        <f t="shared" si="111"/>
        <v>589.20000000000005</v>
      </c>
      <c r="BD191" s="205">
        <f t="shared" si="112"/>
        <v>589.20000000000005</v>
      </c>
      <c r="BF191" s="205">
        <f t="shared" si="113"/>
        <v>0</v>
      </c>
      <c r="BG191" s="205">
        <f t="shared" si="114"/>
        <v>0</v>
      </c>
      <c r="BH191" s="209">
        <f t="shared" si="115"/>
        <v>0</v>
      </c>
      <c r="BI191" s="205">
        <f t="shared" si="116"/>
        <v>589.20000000000005</v>
      </c>
    </row>
    <row r="192" spans="1:61">
      <c r="A192" t="s">
        <v>379</v>
      </c>
      <c r="B192" s="152" t="s">
        <v>380</v>
      </c>
      <c r="C192" s="153">
        <v>1316525490</v>
      </c>
      <c r="D192" s="153">
        <f>VLOOKUP(A192,'(D) 2009-10 Projection'!$H$10:$M$305,3,)</f>
        <v>12938686.620000003</v>
      </c>
      <c r="E192" s="153">
        <v>5425946</v>
      </c>
      <c r="F192" s="153">
        <v>3762000</v>
      </c>
      <c r="G192" s="153">
        <v>971527</v>
      </c>
      <c r="H192" s="153">
        <f t="shared" si="81"/>
        <v>17672213.620000005</v>
      </c>
      <c r="I192" s="175">
        <f>'(E) State &amp; Lid Adjustment'!$B$8</f>
        <v>2.06</v>
      </c>
      <c r="J192" s="175">
        <f t="shared" si="82"/>
        <v>2.857521581295019</v>
      </c>
      <c r="K192" s="183">
        <f t="shared" si="83"/>
        <v>4.917521581295019</v>
      </c>
      <c r="M192" s="158">
        <f>VLOOKUP(A192,'(D) 2009-10 Projection'!$H$10:$M$305,6,)</f>
        <v>14552568.415864797</v>
      </c>
      <c r="N192" s="187">
        <v>3043380</v>
      </c>
      <c r="O192" s="187">
        <v>1965303</v>
      </c>
      <c r="P192" s="187">
        <v>1078076</v>
      </c>
      <c r="Q192" s="153">
        <f t="shared" si="79"/>
        <v>17595947.415864795</v>
      </c>
      <c r="R192" s="175">
        <f>'(E) State &amp; Lid Adjustment'!$B$18</f>
        <v>3.010635571061405</v>
      </c>
      <c r="S192" s="175">
        <f t="shared" si="84"/>
        <v>1.492795251537439</v>
      </c>
      <c r="T192" s="183">
        <f t="shared" si="85"/>
        <v>4.503430822598844</v>
      </c>
      <c r="V192" s="158">
        <f t="shared" si="86"/>
        <v>1613881.7958647944</v>
      </c>
      <c r="W192" s="153">
        <f t="shared" si="87"/>
        <v>-2382566</v>
      </c>
      <c r="X192" s="153">
        <f t="shared" si="88"/>
        <v>-1796697</v>
      </c>
      <c r="Y192" s="153">
        <f t="shared" si="89"/>
        <v>106549</v>
      </c>
      <c r="Z192" s="153">
        <f t="shared" si="90"/>
        <v>-76266.204135209322</v>
      </c>
      <c r="AA192" s="153">
        <f t="shared" si="91"/>
        <v>76266.204135209322</v>
      </c>
      <c r="AB192" s="189">
        <f t="shared" si="92"/>
        <v>0.95063557106140495</v>
      </c>
      <c r="AC192" s="189">
        <f t="shared" si="93"/>
        <v>-1.36472632975758</v>
      </c>
      <c r="AD192" s="183">
        <f t="shared" si="94"/>
        <v>-0.41409075869617507</v>
      </c>
      <c r="AF192" s="160">
        <f t="shared" si="95"/>
        <v>-4.3155999454928106E-3</v>
      </c>
      <c r="AG192" s="206">
        <f t="shared" si="80"/>
        <v>0</v>
      </c>
      <c r="AH192" s="160">
        <f t="shared" si="96"/>
        <v>-8.420720719788384E-2</v>
      </c>
      <c r="AJ192">
        <f t="shared" si="97"/>
        <v>1</v>
      </c>
      <c r="AK192">
        <f t="shared" si="98"/>
        <v>0</v>
      </c>
      <c r="AL192">
        <f t="shared" si="99"/>
        <v>1</v>
      </c>
      <c r="AM192">
        <f t="shared" si="100"/>
        <v>0</v>
      </c>
      <c r="AN192">
        <f t="shared" si="101"/>
        <v>0</v>
      </c>
      <c r="AO192" s="211">
        <f t="shared" si="102"/>
        <v>0</v>
      </c>
      <c r="AP192" s="211">
        <f t="shared" si="103"/>
        <v>1</v>
      </c>
      <c r="AQ192" s="215">
        <f t="shared" si="104"/>
        <v>0</v>
      </c>
      <c r="AR192" s="215">
        <f t="shared" si="105"/>
        <v>0</v>
      </c>
      <c r="AS192" s="215">
        <f t="shared" si="106"/>
        <v>1</v>
      </c>
      <c r="AT192" s="215">
        <f t="shared" si="107"/>
        <v>0</v>
      </c>
      <c r="AV192" s="12">
        <f>VLOOKUP(A192,'(B) MSOC Applied to 2009-10'!$A$7:$C$302,3,)</f>
        <v>2214.0100000000002</v>
      </c>
      <c r="AX192" s="205">
        <f t="shared" si="108"/>
        <v>0</v>
      </c>
      <c r="AZ192" s="205">
        <f t="shared" si="109"/>
        <v>2214.0100000000002</v>
      </c>
      <c r="BB192" s="205">
        <f t="shared" si="110"/>
        <v>2214.0100000000002</v>
      </c>
      <c r="BC192" s="205">
        <f t="shared" si="111"/>
        <v>0</v>
      </c>
      <c r="BD192" s="205">
        <f t="shared" si="112"/>
        <v>0</v>
      </c>
      <c r="BF192" s="205">
        <f t="shared" si="113"/>
        <v>0</v>
      </c>
      <c r="BG192" s="205">
        <f t="shared" si="114"/>
        <v>0</v>
      </c>
      <c r="BH192" s="209">
        <f t="shared" si="115"/>
        <v>2214.0100000000002</v>
      </c>
      <c r="BI192" s="205">
        <f t="shared" si="116"/>
        <v>0</v>
      </c>
    </row>
    <row r="193" spans="1:61">
      <c r="A193" t="s">
        <v>381</v>
      </c>
      <c r="B193" s="152" t="s">
        <v>382</v>
      </c>
      <c r="C193" s="153">
        <v>964936273</v>
      </c>
      <c r="D193" s="153">
        <f>VLOOKUP(A193,'(D) 2009-10 Projection'!$H$10:$M$305,3,)</f>
        <v>20540836.159999996</v>
      </c>
      <c r="E193" s="153">
        <v>9564264</v>
      </c>
      <c r="F193" s="153">
        <v>2350000</v>
      </c>
      <c r="G193" s="153">
        <v>3559581</v>
      </c>
      <c r="H193" s="153">
        <f t="shared" si="81"/>
        <v>26450417.159999996</v>
      </c>
      <c r="I193" s="175">
        <f>'(E) State &amp; Lid Adjustment'!$B$8</f>
        <v>2.06</v>
      </c>
      <c r="J193" s="175">
        <f t="shared" si="82"/>
        <v>2.4353939900029027</v>
      </c>
      <c r="K193" s="183">
        <f t="shared" si="83"/>
        <v>4.4953939900029027</v>
      </c>
      <c r="M193" s="158">
        <f>VLOOKUP(A193,'(D) 2009-10 Projection'!$H$10:$M$305,6,)</f>
        <v>22574485.342819706</v>
      </c>
      <c r="N193" s="187">
        <v>5087561</v>
      </c>
      <c r="O193" s="187">
        <v>1323036</v>
      </c>
      <c r="P193" s="187">
        <v>3764525</v>
      </c>
      <c r="Q193" s="153">
        <f t="shared" si="79"/>
        <v>27662046.342819706</v>
      </c>
      <c r="R193" s="175">
        <f>'(E) State &amp; Lid Adjustment'!$B$18</f>
        <v>3.010635571061405</v>
      </c>
      <c r="S193" s="175">
        <f t="shared" si="84"/>
        <v>1.3711123076414808</v>
      </c>
      <c r="T193" s="183">
        <f t="shared" si="85"/>
        <v>4.3817478787028854</v>
      </c>
      <c r="V193" s="158">
        <f t="shared" si="86"/>
        <v>2033649.1828197092</v>
      </c>
      <c r="W193" s="153">
        <f t="shared" si="87"/>
        <v>-4476703</v>
      </c>
      <c r="X193" s="153">
        <f t="shared" si="88"/>
        <v>-1026964</v>
      </c>
      <c r="Y193" s="153">
        <f t="shared" si="89"/>
        <v>204944</v>
      </c>
      <c r="Z193" s="153">
        <f t="shared" si="90"/>
        <v>1211629.1828197092</v>
      </c>
      <c r="AA193" s="153">
        <f t="shared" si="91"/>
        <v>0</v>
      </c>
      <c r="AB193" s="189">
        <f t="shared" si="92"/>
        <v>0.95063557106140495</v>
      </c>
      <c r="AC193" s="189">
        <f t="shared" si="93"/>
        <v>-1.0642816823614218</v>
      </c>
      <c r="AD193" s="183">
        <f t="shared" si="94"/>
        <v>-0.11364611130001734</v>
      </c>
      <c r="AF193" s="160">
        <f t="shared" si="95"/>
        <v>4.5807564224431663E-2</v>
      </c>
      <c r="AG193" s="206">
        <f t="shared" si="80"/>
        <v>4.5807564224431663E-2</v>
      </c>
      <c r="AH193" s="160">
        <f t="shared" si="96"/>
        <v>-2.5280567521500815E-2</v>
      </c>
      <c r="AJ193">
        <f t="shared" si="97"/>
        <v>0</v>
      </c>
      <c r="AK193">
        <f t="shared" si="98"/>
        <v>1</v>
      </c>
      <c r="AL193">
        <f t="shared" si="99"/>
        <v>1</v>
      </c>
      <c r="AM193">
        <f t="shared" si="100"/>
        <v>0</v>
      </c>
      <c r="AN193">
        <f t="shared" si="101"/>
        <v>0</v>
      </c>
      <c r="AO193" s="211">
        <f t="shared" si="102"/>
        <v>1</v>
      </c>
      <c r="AP193" s="211">
        <f t="shared" si="103"/>
        <v>0</v>
      </c>
      <c r="AQ193" s="215">
        <f t="shared" si="104"/>
        <v>1</v>
      </c>
      <c r="AR193" s="215">
        <f t="shared" si="105"/>
        <v>0</v>
      </c>
      <c r="AS193" s="215">
        <f t="shared" si="106"/>
        <v>0</v>
      </c>
      <c r="AT193" s="215">
        <f t="shared" si="107"/>
        <v>0</v>
      </c>
      <c r="AV193" s="12">
        <f>VLOOKUP(A193,'(B) MSOC Applied to 2009-10'!$A$7:$C$302,3,)</f>
        <v>3432.79</v>
      </c>
      <c r="AX193" s="205">
        <f t="shared" si="108"/>
        <v>3432.79</v>
      </c>
      <c r="AZ193" s="205">
        <f t="shared" si="109"/>
        <v>0</v>
      </c>
      <c r="BB193" s="205">
        <f t="shared" si="110"/>
        <v>3432.79</v>
      </c>
      <c r="BC193" s="205">
        <f t="shared" si="111"/>
        <v>0</v>
      </c>
      <c r="BD193" s="205">
        <f t="shared" si="112"/>
        <v>0</v>
      </c>
      <c r="BF193" s="205">
        <f t="shared" si="113"/>
        <v>3432.79</v>
      </c>
      <c r="BG193" s="205">
        <f t="shared" si="114"/>
        <v>0</v>
      </c>
      <c r="BH193" s="209">
        <f t="shared" si="115"/>
        <v>0</v>
      </c>
      <c r="BI193" s="205">
        <f t="shared" si="116"/>
        <v>0</v>
      </c>
    </row>
    <row r="194" spans="1:61">
      <c r="A194" t="s">
        <v>383</v>
      </c>
      <c r="B194" s="152" t="s">
        <v>384</v>
      </c>
      <c r="C194" s="153">
        <v>48179849</v>
      </c>
      <c r="D194" s="153">
        <f>VLOOKUP(A194,'(D) 2009-10 Projection'!$H$10:$M$305,3,)</f>
        <v>309710.82000000007</v>
      </c>
      <c r="E194" s="153">
        <v>273182</v>
      </c>
      <c r="F194" s="153">
        <v>91646</v>
      </c>
      <c r="G194" s="153">
        <v>40325</v>
      </c>
      <c r="H194" s="153">
        <f t="shared" si="81"/>
        <v>441681.82000000007</v>
      </c>
      <c r="I194" s="175">
        <f>'(E) State &amp; Lid Adjustment'!$B$8</f>
        <v>2.06</v>
      </c>
      <c r="J194" s="175">
        <f t="shared" si="82"/>
        <v>1.9021645335584176</v>
      </c>
      <c r="K194" s="183">
        <f t="shared" si="83"/>
        <v>3.9621645335584175</v>
      </c>
      <c r="M194" s="158">
        <f>VLOOKUP(A194,'(D) 2009-10 Projection'!$H$10:$M$305,6,)</f>
        <v>312541.80377133505</v>
      </c>
      <c r="N194" s="187">
        <v>172727</v>
      </c>
      <c r="O194" s="187">
        <v>91646</v>
      </c>
      <c r="P194" s="187">
        <v>35847</v>
      </c>
      <c r="Q194" s="153">
        <f t="shared" si="79"/>
        <v>440034.80377133505</v>
      </c>
      <c r="R194" s="175">
        <f>'(E) State &amp; Lid Adjustment'!$B$18</f>
        <v>3.010635571061405</v>
      </c>
      <c r="S194" s="175">
        <f t="shared" si="84"/>
        <v>1.9021645335584176</v>
      </c>
      <c r="T194" s="183">
        <f t="shared" si="85"/>
        <v>4.9128001046198229</v>
      </c>
      <c r="V194" s="158">
        <f t="shared" si="86"/>
        <v>2830.9837713349843</v>
      </c>
      <c r="W194" s="153">
        <f t="shared" si="87"/>
        <v>-100455</v>
      </c>
      <c r="X194" s="153">
        <f t="shared" si="88"/>
        <v>0</v>
      </c>
      <c r="Y194" s="153">
        <f t="shared" si="89"/>
        <v>-4478</v>
      </c>
      <c r="Z194" s="153">
        <f t="shared" si="90"/>
        <v>-1647.0162286650157</v>
      </c>
      <c r="AA194" s="153">
        <f t="shared" si="91"/>
        <v>1647.0162286650157</v>
      </c>
      <c r="AB194" s="189">
        <f t="shared" si="92"/>
        <v>0.95063557106140495</v>
      </c>
      <c r="AC194" s="189">
        <f t="shared" si="93"/>
        <v>0</v>
      </c>
      <c r="AD194" s="183">
        <f t="shared" si="94"/>
        <v>0.95063557106140539</v>
      </c>
      <c r="AF194" s="160">
        <f t="shared" si="95"/>
        <v>-3.7289654092283343E-3</v>
      </c>
      <c r="AG194" s="206">
        <f t="shared" si="80"/>
        <v>0</v>
      </c>
      <c r="AH194" s="160">
        <f t="shared" si="96"/>
        <v>0.23992834295743903</v>
      </c>
      <c r="AJ194">
        <f t="shared" si="97"/>
        <v>1</v>
      </c>
      <c r="AK194">
        <f t="shared" si="98"/>
        <v>0</v>
      </c>
      <c r="AL194">
        <f t="shared" si="99"/>
        <v>0</v>
      </c>
      <c r="AM194">
        <f t="shared" si="100"/>
        <v>1</v>
      </c>
      <c r="AN194">
        <f t="shared" si="101"/>
        <v>1</v>
      </c>
      <c r="AO194" s="211">
        <f t="shared" si="102"/>
        <v>0</v>
      </c>
      <c r="AP194" s="211">
        <f t="shared" si="103"/>
        <v>1</v>
      </c>
      <c r="AQ194" s="215">
        <f t="shared" si="104"/>
        <v>0</v>
      </c>
      <c r="AR194" s="215">
        <f t="shared" si="105"/>
        <v>0</v>
      </c>
      <c r="AS194" s="215">
        <f t="shared" si="106"/>
        <v>0</v>
      </c>
      <c r="AT194" s="215">
        <f t="shared" si="107"/>
        <v>1</v>
      </c>
      <c r="AV194" s="12">
        <f>VLOOKUP(A194,'(B) MSOC Applied to 2009-10'!$A$7:$C$302,3,)</f>
        <v>41.33</v>
      </c>
      <c r="AX194" s="205">
        <f t="shared" si="108"/>
        <v>0</v>
      </c>
      <c r="AZ194" s="205">
        <f t="shared" si="109"/>
        <v>41.33</v>
      </c>
      <c r="BB194" s="205">
        <f t="shared" si="110"/>
        <v>0</v>
      </c>
      <c r="BC194" s="205">
        <f t="shared" si="111"/>
        <v>41.33</v>
      </c>
      <c r="BD194" s="205">
        <f t="shared" si="112"/>
        <v>41.33</v>
      </c>
      <c r="BF194" s="205">
        <f t="shared" si="113"/>
        <v>0</v>
      </c>
      <c r="BG194" s="205">
        <f t="shared" si="114"/>
        <v>0</v>
      </c>
      <c r="BH194" s="209">
        <f t="shared" si="115"/>
        <v>0</v>
      </c>
      <c r="BI194" s="205">
        <f t="shared" si="116"/>
        <v>41.33</v>
      </c>
    </row>
    <row r="195" spans="1:61">
      <c r="A195" t="s">
        <v>385</v>
      </c>
      <c r="B195" s="152" t="s">
        <v>386</v>
      </c>
      <c r="C195" s="153">
        <v>103024759</v>
      </c>
      <c r="D195" s="153">
        <f>VLOOKUP(A195,'(D) 2009-10 Projection'!$H$10:$M$305,3,)</f>
        <v>1755256.7299999997</v>
      </c>
      <c r="E195" s="153">
        <v>734102</v>
      </c>
      <c r="F195" s="153">
        <v>330000</v>
      </c>
      <c r="G195" s="153">
        <v>187936</v>
      </c>
      <c r="H195" s="153">
        <f t="shared" si="81"/>
        <v>2273192.7299999995</v>
      </c>
      <c r="I195" s="175">
        <f>'(E) State &amp; Lid Adjustment'!$B$8</f>
        <v>2.06</v>
      </c>
      <c r="J195" s="175">
        <f t="shared" si="82"/>
        <v>3.2031135350678182</v>
      </c>
      <c r="K195" s="183">
        <f t="shared" si="83"/>
        <v>5.2631135350678182</v>
      </c>
      <c r="M195" s="158">
        <f>VLOOKUP(A195,'(D) 2009-10 Projection'!$H$10:$M$305,6,)</f>
        <v>1869328.6208228904</v>
      </c>
      <c r="N195" s="187">
        <v>437976</v>
      </c>
      <c r="O195" s="187">
        <v>243592</v>
      </c>
      <c r="P195" s="187">
        <v>194384</v>
      </c>
      <c r="Q195" s="153">
        <f t="shared" si="79"/>
        <v>2307304.6208228907</v>
      </c>
      <c r="R195" s="175">
        <f>'(E) State &amp; Lid Adjustment'!$B$18</f>
        <v>3.010635571061405</v>
      </c>
      <c r="S195" s="175">
        <f t="shared" si="84"/>
        <v>2.3644025219219391</v>
      </c>
      <c r="T195" s="183">
        <f t="shared" si="85"/>
        <v>5.3750380929833437</v>
      </c>
      <c r="V195" s="158">
        <f t="shared" si="86"/>
        <v>114071.89082289068</v>
      </c>
      <c r="W195" s="153">
        <f t="shared" si="87"/>
        <v>-296126</v>
      </c>
      <c r="X195" s="153">
        <f t="shared" si="88"/>
        <v>-86408</v>
      </c>
      <c r="Y195" s="153">
        <f t="shared" si="89"/>
        <v>6448</v>
      </c>
      <c r="Z195" s="153">
        <f t="shared" si="90"/>
        <v>34111.890822891146</v>
      </c>
      <c r="AA195" s="153">
        <f t="shared" si="91"/>
        <v>0</v>
      </c>
      <c r="AB195" s="189">
        <f t="shared" si="92"/>
        <v>0.95063557106140495</v>
      </c>
      <c r="AC195" s="189">
        <f t="shared" si="93"/>
        <v>-0.83871101314587904</v>
      </c>
      <c r="AD195" s="183">
        <f t="shared" si="94"/>
        <v>0.11192455791552547</v>
      </c>
      <c r="AF195" s="160">
        <f t="shared" si="95"/>
        <v>1.5006158682766486E-2</v>
      </c>
      <c r="AG195" s="206">
        <f t="shared" si="80"/>
        <v>1.5006158682766486E-2</v>
      </c>
      <c r="AH195" s="160">
        <f t="shared" si="96"/>
        <v>2.1265845239662545E-2</v>
      </c>
      <c r="AJ195">
        <f t="shared" si="97"/>
        <v>0</v>
      </c>
      <c r="AK195">
        <f t="shared" si="98"/>
        <v>0</v>
      </c>
      <c r="AL195">
        <f t="shared" si="99"/>
        <v>0</v>
      </c>
      <c r="AM195">
        <f t="shared" si="100"/>
        <v>1</v>
      </c>
      <c r="AN195">
        <f t="shared" si="101"/>
        <v>0</v>
      </c>
      <c r="AO195" s="211">
        <f t="shared" si="102"/>
        <v>1</v>
      </c>
      <c r="AP195" s="211">
        <f t="shared" si="103"/>
        <v>0</v>
      </c>
      <c r="AQ195" s="215">
        <f t="shared" si="104"/>
        <v>0</v>
      </c>
      <c r="AR195" s="215">
        <f t="shared" si="105"/>
        <v>1</v>
      </c>
      <c r="AS195" s="215">
        <f t="shared" si="106"/>
        <v>0</v>
      </c>
      <c r="AT195" s="215">
        <f t="shared" si="107"/>
        <v>0</v>
      </c>
      <c r="AV195" s="12">
        <f>VLOOKUP(A195,'(B) MSOC Applied to 2009-10'!$A$7:$C$302,3,)</f>
        <v>193.95</v>
      </c>
      <c r="AX195" s="205">
        <f t="shared" si="108"/>
        <v>193.95</v>
      </c>
      <c r="AZ195" s="205">
        <f t="shared" si="109"/>
        <v>0</v>
      </c>
      <c r="BB195" s="205">
        <f t="shared" si="110"/>
        <v>0</v>
      </c>
      <c r="BC195" s="205">
        <f t="shared" si="111"/>
        <v>193.95</v>
      </c>
      <c r="BD195" s="205">
        <f t="shared" si="112"/>
        <v>0</v>
      </c>
      <c r="BF195" s="205">
        <f t="shared" si="113"/>
        <v>0</v>
      </c>
      <c r="BG195" s="205">
        <f t="shared" si="114"/>
        <v>193.95</v>
      </c>
      <c r="BH195" s="209">
        <f t="shared" si="115"/>
        <v>0</v>
      </c>
      <c r="BI195" s="205">
        <f t="shared" si="116"/>
        <v>0</v>
      </c>
    </row>
    <row r="196" spans="1:61">
      <c r="A196" t="s">
        <v>387</v>
      </c>
      <c r="B196" s="152" t="s">
        <v>388</v>
      </c>
      <c r="C196" s="153">
        <v>4293375173</v>
      </c>
      <c r="D196" s="153">
        <f>VLOOKUP(A196,'(D) 2009-10 Projection'!$H$10:$M$305,3,)</f>
        <v>81300432.399999976</v>
      </c>
      <c r="E196" s="153">
        <v>35555152</v>
      </c>
      <c r="F196" s="153">
        <v>18450000</v>
      </c>
      <c r="G196" s="153">
        <v>12338265</v>
      </c>
      <c r="H196" s="153">
        <f t="shared" si="81"/>
        <v>112088697.39999998</v>
      </c>
      <c r="I196" s="175">
        <f>'(E) State &amp; Lid Adjustment'!$B$8</f>
        <v>2.06</v>
      </c>
      <c r="J196" s="175">
        <f t="shared" si="82"/>
        <v>4.2973183699453052</v>
      </c>
      <c r="K196" s="183">
        <f t="shared" si="83"/>
        <v>6.3573183699453057</v>
      </c>
      <c r="M196" s="158">
        <f>VLOOKUP(A196,'(D) 2009-10 Projection'!$H$10:$M$305,6,)</f>
        <v>90716351.986879468</v>
      </c>
      <c r="N196" s="187">
        <v>19197722</v>
      </c>
      <c r="O196" s="187">
        <v>5886843</v>
      </c>
      <c r="P196" s="187">
        <v>13310879</v>
      </c>
      <c r="Q196" s="153">
        <f t="shared" si="79"/>
        <v>109914073.98687947</v>
      </c>
      <c r="R196" s="175">
        <f>'(E) State &amp; Lid Adjustment'!$B$18</f>
        <v>3.010635571061405</v>
      </c>
      <c r="S196" s="175">
        <f t="shared" si="84"/>
        <v>1.3711457216739256</v>
      </c>
      <c r="T196" s="183">
        <f t="shared" si="85"/>
        <v>4.3817812927353303</v>
      </c>
      <c r="V196" s="158">
        <f t="shared" si="86"/>
        <v>9415919.5868794918</v>
      </c>
      <c r="W196" s="153">
        <f t="shared" si="87"/>
        <v>-16357430</v>
      </c>
      <c r="X196" s="153">
        <f t="shared" si="88"/>
        <v>-12563157</v>
      </c>
      <c r="Y196" s="153">
        <f t="shared" si="89"/>
        <v>972614</v>
      </c>
      <c r="Z196" s="153">
        <f t="shared" si="90"/>
        <v>-2174623.4131205082</v>
      </c>
      <c r="AA196" s="153">
        <f t="shared" si="91"/>
        <v>2174623.4131205082</v>
      </c>
      <c r="AB196" s="189">
        <f t="shared" si="92"/>
        <v>0.95063557106140495</v>
      </c>
      <c r="AC196" s="189">
        <f t="shared" si="93"/>
        <v>-2.9261726482713799</v>
      </c>
      <c r="AD196" s="183">
        <f t="shared" si="94"/>
        <v>-1.9755370772099754</v>
      </c>
      <c r="AF196" s="160">
        <f t="shared" si="95"/>
        <v>-1.9400916092013651E-2</v>
      </c>
      <c r="AG196" s="206">
        <f t="shared" si="80"/>
        <v>0</v>
      </c>
      <c r="AH196" s="160">
        <f t="shared" si="96"/>
        <v>-0.31075006193640914</v>
      </c>
      <c r="AJ196">
        <f t="shared" si="97"/>
        <v>1</v>
      </c>
      <c r="AK196">
        <f t="shared" si="98"/>
        <v>0</v>
      </c>
      <c r="AL196">
        <f t="shared" si="99"/>
        <v>1</v>
      </c>
      <c r="AM196">
        <f t="shared" si="100"/>
        <v>0</v>
      </c>
      <c r="AN196">
        <f t="shared" si="101"/>
        <v>0</v>
      </c>
      <c r="AO196" s="211">
        <f t="shared" si="102"/>
        <v>0</v>
      </c>
      <c r="AP196" s="211">
        <f t="shared" si="103"/>
        <v>1</v>
      </c>
      <c r="AQ196" s="215">
        <f t="shared" si="104"/>
        <v>0</v>
      </c>
      <c r="AR196" s="215">
        <f t="shared" si="105"/>
        <v>0</v>
      </c>
      <c r="AS196" s="215">
        <f t="shared" si="106"/>
        <v>1</v>
      </c>
      <c r="AT196" s="215">
        <f t="shared" si="107"/>
        <v>0</v>
      </c>
      <c r="AV196" s="12">
        <f>VLOOKUP(A196,'(B) MSOC Applied to 2009-10'!$A$7:$C$302,3,)</f>
        <v>13606.7</v>
      </c>
      <c r="AX196" s="205">
        <f t="shared" si="108"/>
        <v>0</v>
      </c>
      <c r="AZ196" s="205">
        <f t="shared" si="109"/>
        <v>13606.7</v>
      </c>
      <c r="BB196" s="205">
        <f t="shared" si="110"/>
        <v>13606.7</v>
      </c>
      <c r="BC196" s="205">
        <f t="shared" si="111"/>
        <v>0</v>
      </c>
      <c r="BD196" s="205">
        <f t="shared" si="112"/>
        <v>0</v>
      </c>
      <c r="BF196" s="205">
        <f t="shared" si="113"/>
        <v>0</v>
      </c>
      <c r="BG196" s="205">
        <f t="shared" si="114"/>
        <v>0</v>
      </c>
      <c r="BH196" s="209">
        <f t="shared" si="115"/>
        <v>13606.7</v>
      </c>
      <c r="BI196" s="205">
        <f t="shared" si="116"/>
        <v>0</v>
      </c>
    </row>
    <row r="197" spans="1:61">
      <c r="A197" t="s">
        <v>389</v>
      </c>
      <c r="B197" s="152" t="s">
        <v>390</v>
      </c>
      <c r="C197" s="153">
        <v>237403604</v>
      </c>
      <c r="D197" s="153">
        <f>VLOOKUP(A197,'(D) 2009-10 Projection'!$H$10:$M$305,3,)</f>
        <v>2400788.3899999992</v>
      </c>
      <c r="E197" s="153">
        <v>1080253</v>
      </c>
      <c r="F197" s="153">
        <v>455000</v>
      </c>
      <c r="G197" s="153">
        <v>179270</v>
      </c>
      <c r="H197" s="153">
        <f t="shared" si="81"/>
        <v>3035058.3899999992</v>
      </c>
      <c r="I197" s="175">
        <f>'(E) State &amp; Lid Adjustment'!$B$8</f>
        <v>2.06</v>
      </c>
      <c r="J197" s="175">
        <f t="shared" si="82"/>
        <v>1.9165673660118487</v>
      </c>
      <c r="K197" s="183">
        <f t="shared" si="83"/>
        <v>3.9765673660118486</v>
      </c>
      <c r="M197" s="158">
        <f>VLOOKUP(A197,'(D) 2009-10 Projection'!$H$10:$M$305,6,)</f>
        <v>2600306.4414787078</v>
      </c>
      <c r="N197" s="187">
        <v>637601</v>
      </c>
      <c r="O197" s="187">
        <v>452937</v>
      </c>
      <c r="P197" s="187">
        <v>184664</v>
      </c>
      <c r="Q197" s="153">
        <f t="shared" si="79"/>
        <v>3237907.4414787078</v>
      </c>
      <c r="R197" s="175">
        <f>'(E) State &amp; Lid Adjustment'!$B$18</f>
        <v>3.010635571061405</v>
      </c>
      <c r="S197" s="175">
        <f t="shared" si="84"/>
        <v>1.9078775232072718</v>
      </c>
      <c r="T197" s="183">
        <f t="shared" si="85"/>
        <v>4.9185130942686772</v>
      </c>
      <c r="V197" s="158">
        <f t="shared" si="86"/>
        <v>199518.05147870863</v>
      </c>
      <c r="W197" s="153">
        <f t="shared" si="87"/>
        <v>-442652</v>
      </c>
      <c r="X197" s="153">
        <f t="shared" si="88"/>
        <v>-2063</v>
      </c>
      <c r="Y197" s="153">
        <f t="shared" si="89"/>
        <v>5394</v>
      </c>
      <c r="Z197" s="153">
        <f t="shared" si="90"/>
        <v>202849.05147870863</v>
      </c>
      <c r="AA197" s="153">
        <f t="shared" si="91"/>
        <v>0</v>
      </c>
      <c r="AB197" s="189">
        <f t="shared" si="92"/>
        <v>0.95063557106140495</v>
      </c>
      <c r="AC197" s="189">
        <f t="shared" si="93"/>
        <v>-8.6898428045769638E-3</v>
      </c>
      <c r="AD197" s="183">
        <f t="shared" si="94"/>
        <v>0.94194572825682865</v>
      </c>
      <c r="AF197" s="160">
        <f t="shared" si="95"/>
        <v>6.6835304436666437E-2</v>
      </c>
      <c r="AG197" s="206">
        <f t="shared" si="80"/>
        <v>6.6835304436666437E-2</v>
      </c>
      <c r="AH197" s="160">
        <f t="shared" si="96"/>
        <v>0.2368740779567173</v>
      </c>
      <c r="AJ197">
        <f t="shared" si="97"/>
        <v>0</v>
      </c>
      <c r="AK197">
        <f t="shared" si="98"/>
        <v>1</v>
      </c>
      <c r="AL197">
        <f t="shared" si="99"/>
        <v>0</v>
      </c>
      <c r="AM197">
        <f t="shared" si="100"/>
        <v>1</v>
      </c>
      <c r="AN197">
        <f t="shared" si="101"/>
        <v>1</v>
      </c>
      <c r="AO197" s="211">
        <f t="shared" si="102"/>
        <v>1</v>
      </c>
      <c r="AP197" s="211">
        <f t="shared" si="103"/>
        <v>0</v>
      </c>
      <c r="AQ197" s="215">
        <f t="shared" si="104"/>
        <v>0</v>
      </c>
      <c r="AR197" s="215">
        <f t="shared" si="105"/>
        <v>1</v>
      </c>
      <c r="AS197" s="215">
        <f t="shared" si="106"/>
        <v>0</v>
      </c>
      <c r="AT197" s="215">
        <f t="shared" si="107"/>
        <v>0</v>
      </c>
      <c r="AV197" s="12">
        <f>VLOOKUP(A197,'(B) MSOC Applied to 2009-10'!$A$7:$C$302,3,)</f>
        <v>289.82000000000005</v>
      </c>
      <c r="AX197" s="205">
        <f t="shared" si="108"/>
        <v>289.82000000000005</v>
      </c>
      <c r="AZ197" s="205">
        <f t="shared" si="109"/>
        <v>0</v>
      </c>
      <c r="BB197" s="205">
        <f t="shared" si="110"/>
        <v>0</v>
      </c>
      <c r="BC197" s="205">
        <f t="shared" si="111"/>
        <v>289.82000000000005</v>
      </c>
      <c r="BD197" s="205">
        <f t="shared" si="112"/>
        <v>289.82000000000005</v>
      </c>
      <c r="BF197" s="205">
        <f t="shared" si="113"/>
        <v>0</v>
      </c>
      <c r="BG197" s="205">
        <f t="shared" si="114"/>
        <v>289.82000000000005</v>
      </c>
      <c r="BH197" s="209">
        <f t="shared" si="115"/>
        <v>0</v>
      </c>
      <c r="BI197" s="205">
        <f t="shared" si="116"/>
        <v>0</v>
      </c>
    </row>
    <row r="198" spans="1:61">
      <c r="A198" t="s">
        <v>391</v>
      </c>
      <c r="B198" s="152" t="s">
        <v>392</v>
      </c>
      <c r="C198" s="153">
        <v>364847941</v>
      </c>
      <c r="D198" s="153">
        <f>VLOOKUP(A198,'(D) 2009-10 Projection'!$H$10:$M$305,3,)</f>
        <v>803064.6399999999</v>
      </c>
      <c r="E198" s="153">
        <v>436810</v>
      </c>
      <c r="F198" s="153">
        <v>137978</v>
      </c>
      <c r="G198" s="153">
        <v>0</v>
      </c>
      <c r="H198" s="153">
        <f t="shared" si="81"/>
        <v>941042.6399999999</v>
      </c>
      <c r="I198" s="175">
        <f>'(E) State &amp; Lid Adjustment'!$B$8</f>
        <v>2.06</v>
      </c>
      <c r="J198" s="175">
        <f t="shared" si="82"/>
        <v>0.37817946737432728</v>
      </c>
      <c r="K198" s="183">
        <f t="shared" si="83"/>
        <v>2.4381794673743276</v>
      </c>
      <c r="M198" s="158">
        <f>VLOOKUP(A198,'(D) 2009-10 Projection'!$H$10:$M$305,6,)</f>
        <v>902321.5943024361</v>
      </c>
      <c r="N198" s="187">
        <v>236227</v>
      </c>
      <c r="O198" s="187">
        <v>137978</v>
      </c>
      <c r="P198" s="187">
        <v>0</v>
      </c>
      <c r="Q198" s="153">
        <f t="shared" si="79"/>
        <v>1040299.5943024361</v>
      </c>
      <c r="R198" s="175">
        <f>'(E) State &amp; Lid Adjustment'!$B$18</f>
        <v>3.010635571061405</v>
      </c>
      <c r="S198" s="175">
        <f t="shared" si="84"/>
        <v>0.37817946737432728</v>
      </c>
      <c r="T198" s="183">
        <f t="shared" si="85"/>
        <v>3.3888150384357321</v>
      </c>
      <c r="V198" s="158">
        <f t="shared" si="86"/>
        <v>99256.954302436206</v>
      </c>
      <c r="W198" s="153">
        <f t="shared" si="87"/>
        <v>-200583</v>
      </c>
      <c r="X198" s="153">
        <f t="shared" si="88"/>
        <v>0</v>
      </c>
      <c r="Y198" s="153">
        <f t="shared" si="89"/>
        <v>0</v>
      </c>
      <c r="Z198" s="153">
        <f t="shared" si="90"/>
        <v>99256.954302436206</v>
      </c>
      <c r="AA198" s="153">
        <f t="shared" si="91"/>
        <v>0</v>
      </c>
      <c r="AB198" s="189">
        <f t="shared" si="92"/>
        <v>0.95063557106140495</v>
      </c>
      <c r="AC198" s="189">
        <f t="shared" si="93"/>
        <v>0</v>
      </c>
      <c r="AD198" s="183">
        <f t="shared" si="94"/>
        <v>0.95063557106140451</v>
      </c>
      <c r="AF198" s="160">
        <f t="shared" si="95"/>
        <v>0.10547551203677255</v>
      </c>
      <c r="AG198" s="206">
        <f t="shared" si="80"/>
        <v>0.10547551203677255</v>
      </c>
      <c r="AH198" s="160">
        <f t="shared" si="96"/>
        <v>0.38989565115366293</v>
      </c>
      <c r="AJ198">
        <f t="shared" si="97"/>
        <v>0</v>
      </c>
      <c r="AK198">
        <f t="shared" si="98"/>
        <v>1</v>
      </c>
      <c r="AL198">
        <f t="shared" si="99"/>
        <v>0</v>
      </c>
      <c r="AM198">
        <f t="shared" si="100"/>
        <v>1</v>
      </c>
      <c r="AN198">
        <f t="shared" si="101"/>
        <v>1</v>
      </c>
      <c r="AO198" s="211">
        <f t="shared" si="102"/>
        <v>1</v>
      </c>
      <c r="AP198" s="211">
        <f t="shared" si="103"/>
        <v>0</v>
      </c>
      <c r="AQ198" s="215">
        <f t="shared" si="104"/>
        <v>0</v>
      </c>
      <c r="AR198" s="215">
        <f t="shared" si="105"/>
        <v>1</v>
      </c>
      <c r="AS198" s="215">
        <f t="shared" si="106"/>
        <v>0</v>
      </c>
      <c r="AT198" s="215">
        <f t="shared" si="107"/>
        <v>0</v>
      </c>
      <c r="AV198" s="12">
        <f>VLOOKUP(A198,'(B) MSOC Applied to 2009-10'!$A$7:$C$302,3,)</f>
        <v>126.94</v>
      </c>
      <c r="AX198" s="205">
        <f t="shared" si="108"/>
        <v>126.94</v>
      </c>
      <c r="AZ198" s="205">
        <f t="shared" si="109"/>
        <v>0</v>
      </c>
      <c r="BB198" s="205">
        <f t="shared" si="110"/>
        <v>0</v>
      </c>
      <c r="BC198" s="205">
        <f t="shared" si="111"/>
        <v>126.94</v>
      </c>
      <c r="BD198" s="205">
        <f t="shared" si="112"/>
        <v>126.94</v>
      </c>
      <c r="BF198" s="205">
        <f t="shared" si="113"/>
        <v>0</v>
      </c>
      <c r="BG198" s="205">
        <f t="shared" si="114"/>
        <v>126.94</v>
      </c>
      <c r="BH198" s="209">
        <f t="shared" si="115"/>
        <v>0</v>
      </c>
      <c r="BI198" s="205">
        <f t="shared" si="116"/>
        <v>0</v>
      </c>
    </row>
    <row r="199" spans="1:61">
      <c r="A199" t="s">
        <v>393</v>
      </c>
      <c r="B199" s="152" t="s">
        <v>394</v>
      </c>
      <c r="C199" s="153">
        <v>213485655</v>
      </c>
      <c r="D199" s="153">
        <f>VLOOKUP(A199,'(D) 2009-10 Projection'!$H$10:$M$305,3,)</f>
        <v>2211368.8099999996</v>
      </c>
      <c r="E199" s="153">
        <v>952784</v>
      </c>
      <c r="F199" s="153">
        <v>400000</v>
      </c>
      <c r="G199" s="153">
        <v>205846</v>
      </c>
      <c r="H199" s="153">
        <f t="shared" si="81"/>
        <v>2817214.8099999996</v>
      </c>
      <c r="I199" s="175">
        <f>'(E) State &amp; Lid Adjustment'!$B$8</f>
        <v>2.06</v>
      </c>
      <c r="J199" s="175">
        <f t="shared" si="82"/>
        <v>1.8736621905579558</v>
      </c>
      <c r="K199" s="183">
        <f t="shared" si="83"/>
        <v>3.9336621905579561</v>
      </c>
      <c r="M199" s="158">
        <f>VLOOKUP(A199,'(D) 2009-10 Projection'!$H$10:$M$305,6,)</f>
        <v>2403140.7220815346</v>
      </c>
      <c r="N199" s="187">
        <v>505239</v>
      </c>
      <c r="O199" s="187">
        <v>292642</v>
      </c>
      <c r="P199" s="187">
        <v>212597</v>
      </c>
      <c r="Q199" s="153">
        <f t="shared" si="79"/>
        <v>2908379.7220815346</v>
      </c>
      <c r="R199" s="175">
        <f>'(E) State &amp; Lid Adjustment'!$B$18</f>
        <v>3.010635571061405</v>
      </c>
      <c r="S199" s="175">
        <f t="shared" si="84"/>
        <v>1.3707806269231533</v>
      </c>
      <c r="T199" s="183">
        <f t="shared" si="85"/>
        <v>4.3814161979845583</v>
      </c>
      <c r="V199" s="158">
        <f t="shared" si="86"/>
        <v>191771.91208153497</v>
      </c>
      <c r="W199" s="153">
        <f t="shared" si="87"/>
        <v>-447545</v>
      </c>
      <c r="X199" s="153">
        <f t="shared" si="88"/>
        <v>-107358</v>
      </c>
      <c r="Y199" s="153">
        <f t="shared" si="89"/>
        <v>6751</v>
      </c>
      <c r="Z199" s="153">
        <f t="shared" si="90"/>
        <v>91164.912081534974</v>
      </c>
      <c r="AA199" s="153">
        <f t="shared" si="91"/>
        <v>0</v>
      </c>
      <c r="AB199" s="189">
        <f t="shared" si="92"/>
        <v>0.95063557106140495</v>
      </c>
      <c r="AC199" s="189">
        <f t="shared" si="93"/>
        <v>-0.50288156363480252</v>
      </c>
      <c r="AD199" s="183">
        <f t="shared" si="94"/>
        <v>0.44775400742660221</v>
      </c>
      <c r="AF199" s="160">
        <f t="shared" si="95"/>
        <v>3.2359943500912869E-2</v>
      </c>
      <c r="AG199" s="206">
        <f t="shared" si="80"/>
        <v>3.2359943500912869E-2</v>
      </c>
      <c r="AH199" s="160">
        <f t="shared" si="96"/>
        <v>0.11382624784135116</v>
      </c>
      <c r="AJ199">
        <f t="shared" si="97"/>
        <v>0</v>
      </c>
      <c r="AK199">
        <f t="shared" si="98"/>
        <v>0</v>
      </c>
      <c r="AL199">
        <f t="shared" si="99"/>
        <v>0</v>
      </c>
      <c r="AM199">
        <f t="shared" si="100"/>
        <v>1</v>
      </c>
      <c r="AN199">
        <f t="shared" si="101"/>
        <v>1</v>
      </c>
      <c r="AO199" s="211">
        <f t="shared" si="102"/>
        <v>1</v>
      </c>
      <c r="AP199" s="211">
        <f t="shared" si="103"/>
        <v>0</v>
      </c>
      <c r="AQ199" s="215">
        <f t="shared" si="104"/>
        <v>0</v>
      </c>
      <c r="AR199" s="215">
        <f t="shared" si="105"/>
        <v>1</v>
      </c>
      <c r="AS199" s="215">
        <f t="shared" si="106"/>
        <v>0</v>
      </c>
      <c r="AT199" s="215">
        <f t="shared" si="107"/>
        <v>0</v>
      </c>
      <c r="AV199" s="12">
        <f>VLOOKUP(A199,'(B) MSOC Applied to 2009-10'!$A$7:$C$302,3,)</f>
        <v>294.07</v>
      </c>
      <c r="AX199" s="205">
        <f t="shared" si="108"/>
        <v>294.07</v>
      </c>
      <c r="AZ199" s="205">
        <f t="shared" si="109"/>
        <v>0</v>
      </c>
      <c r="BB199" s="205">
        <f t="shared" si="110"/>
        <v>0</v>
      </c>
      <c r="BC199" s="205">
        <f t="shared" si="111"/>
        <v>294.07</v>
      </c>
      <c r="BD199" s="205">
        <f t="shared" si="112"/>
        <v>294.07</v>
      </c>
      <c r="BF199" s="205">
        <f t="shared" si="113"/>
        <v>0</v>
      </c>
      <c r="BG199" s="205">
        <f t="shared" si="114"/>
        <v>294.07</v>
      </c>
      <c r="BH199" s="209">
        <f t="shared" si="115"/>
        <v>0</v>
      </c>
      <c r="BI199" s="205">
        <f t="shared" si="116"/>
        <v>0</v>
      </c>
    </row>
    <row r="200" spans="1:61">
      <c r="A200" t="s">
        <v>395</v>
      </c>
      <c r="B200" s="152" t="s">
        <v>396</v>
      </c>
      <c r="C200" s="153">
        <v>12484637191</v>
      </c>
      <c r="D200" s="153">
        <f>VLOOKUP(A200,'(D) 2009-10 Projection'!$H$10:$M$305,3,)</f>
        <v>57264595.899999991</v>
      </c>
      <c r="E200" s="153">
        <v>21598097</v>
      </c>
      <c r="F200" s="153">
        <v>17162841</v>
      </c>
      <c r="G200" s="153">
        <v>0</v>
      </c>
      <c r="H200" s="153">
        <f t="shared" si="81"/>
        <v>74427436.899999991</v>
      </c>
      <c r="I200" s="175">
        <f>'(E) State &amp; Lid Adjustment'!$B$8</f>
        <v>2.06</v>
      </c>
      <c r="J200" s="175">
        <f t="shared" si="82"/>
        <v>1.3747168409805655</v>
      </c>
      <c r="K200" s="183">
        <f t="shared" si="83"/>
        <v>3.4347168409805655</v>
      </c>
      <c r="M200" s="158">
        <f>VLOOKUP(A200,'(D) 2009-10 Projection'!$H$10:$M$305,6,)</f>
        <v>63342150.475681953</v>
      </c>
      <c r="N200" s="187">
        <v>12115836</v>
      </c>
      <c r="O200" s="187">
        <v>12115836</v>
      </c>
      <c r="P200" s="187">
        <v>0</v>
      </c>
      <c r="Q200" s="153">
        <f t="shared" si="79"/>
        <v>75457986.475681961</v>
      </c>
      <c r="R200" s="175">
        <f>'(E) State &amp; Lid Adjustment'!$B$18</f>
        <v>3.010635571061405</v>
      </c>
      <c r="S200" s="175">
        <f t="shared" si="84"/>
        <v>0.97045959883673161</v>
      </c>
      <c r="T200" s="183">
        <f t="shared" si="85"/>
        <v>3.9810951698981367</v>
      </c>
      <c r="V200" s="158">
        <f t="shared" si="86"/>
        <v>6077554.5756819621</v>
      </c>
      <c r="W200" s="153">
        <f t="shared" si="87"/>
        <v>-9482261</v>
      </c>
      <c r="X200" s="153">
        <f t="shared" si="88"/>
        <v>-5047005</v>
      </c>
      <c r="Y200" s="153">
        <f t="shared" si="89"/>
        <v>0</v>
      </c>
      <c r="Z200" s="153">
        <f t="shared" si="90"/>
        <v>1030549.5756819695</v>
      </c>
      <c r="AA200" s="153">
        <f t="shared" si="91"/>
        <v>0</v>
      </c>
      <c r="AB200" s="189">
        <f t="shared" si="92"/>
        <v>0.95063557106140495</v>
      </c>
      <c r="AC200" s="189">
        <f t="shared" si="93"/>
        <v>-0.40425724214383385</v>
      </c>
      <c r="AD200" s="183">
        <f t="shared" si="94"/>
        <v>0.54637832891757121</v>
      </c>
      <c r="AF200" s="160">
        <f t="shared" si="95"/>
        <v>1.3846366590140761E-2</v>
      </c>
      <c r="AG200" s="206">
        <f t="shared" si="80"/>
        <v>1.3846366590140761E-2</v>
      </c>
      <c r="AH200" s="160">
        <f t="shared" si="96"/>
        <v>0.15907521761286952</v>
      </c>
      <c r="AJ200">
        <f t="shared" si="97"/>
        <v>0</v>
      </c>
      <c r="AK200">
        <f t="shared" si="98"/>
        <v>0</v>
      </c>
      <c r="AL200">
        <f t="shared" si="99"/>
        <v>0</v>
      </c>
      <c r="AM200">
        <f t="shared" si="100"/>
        <v>1</v>
      </c>
      <c r="AN200">
        <f t="shared" si="101"/>
        <v>1</v>
      </c>
      <c r="AO200" s="211">
        <f t="shared" si="102"/>
        <v>1</v>
      </c>
      <c r="AP200" s="211">
        <f t="shared" si="103"/>
        <v>0</v>
      </c>
      <c r="AQ200" s="215">
        <f t="shared" si="104"/>
        <v>0</v>
      </c>
      <c r="AR200" s="215">
        <f t="shared" si="105"/>
        <v>1</v>
      </c>
      <c r="AS200" s="215">
        <f t="shared" si="106"/>
        <v>0</v>
      </c>
      <c r="AT200" s="215">
        <f t="shared" si="107"/>
        <v>0</v>
      </c>
      <c r="AV200" s="12">
        <f>VLOOKUP(A200,'(B) MSOC Applied to 2009-10'!$A$7:$C$302,3,)</f>
        <v>8928.56</v>
      </c>
      <c r="AX200" s="205">
        <f t="shared" si="108"/>
        <v>8928.56</v>
      </c>
      <c r="AZ200" s="205">
        <f t="shared" si="109"/>
        <v>0</v>
      </c>
      <c r="BB200" s="205">
        <f t="shared" si="110"/>
        <v>0</v>
      </c>
      <c r="BC200" s="205">
        <f t="shared" si="111"/>
        <v>8928.56</v>
      </c>
      <c r="BD200" s="205">
        <f t="shared" si="112"/>
        <v>8928.56</v>
      </c>
      <c r="BF200" s="205">
        <f t="shared" si="113"/>
        <v>0</v>
      </c>
      <c r="BG200" s="205">
        <f t="shared" si="114"/>
        <v>8928.56</v>
      </c>
      <c r="BH200" s="209">
        <f t="shared" si="115"/>
        <v>0</v>
      </c>
      <c r="BI200" s="205">
        <f t="shared" si="116"/>
        <v>0</v>
      </c>
    </row>
    <row r="201" spans="1:61">
      <c r="A201" t="s">
        <v>397</v>
      </c>
      <c r="B201" s="152" t="s">
        <v>398</v>
      </c>
      <c r="C201" s="153">
        <v>1597567789</v>
      </c>
      <c r="D201" s="153">
        <f>VLOOKUP(A201,'(D) 2009-10 Projection'!$H$10:$M$305,3,)</f>
        <v>4575557.7500000009</v>
      </c>
      <c r="E201" s="153">
        <v>3120111</v>
      </c>
      <c r="F201" s="153">
        <v>1850000</v>
      </c>
      <c r="G201" s="153">
        <v>0</v>
      </c>
      <c r="H201" s="153">
        <f t="shared" si="81"/>
        <v>6425557.7500000009</v>
      </c>
      <c r="I201" s="175">
        <f>'(E) State &amp; Lid Adjustment'!$B$8</f>
        <v>2.06</v>
      </c>
      <c r="J201" s="175">
        <f t="shared" si="82"/>
        <v>1.1580103284117982</v>
      </c>
      <c r="K201" s="183">
        <f t="shared" si="83"/>
        <v>3.2180103284117982</v>
      </c>
      <c r="M201" s="158">
        <f>VLOOKUP(A201,'(D) 2009-10 Projection'!$H$10:$M$305,6,)</f>
        <v>5288778.7769966805</v>
      </c>
      <c r="N201" s="187">
        <v>1732564</v>
      </c>
      <c r="O201" s="187">
        <v>1732564</v>
      </c>
      <c r="P201" s="187">
        <v>0</v>
      </c>
      <c r="Q201" s="153">
        <f t="shared" si="79"/>
        <v>7021342.7769966805</v>
      </c>
      <c r="R201" s="175">
        <f>'(E) State &amp; Lid Adjustment'!$B$18</f>
        <v>3.010635571061405</v>
      </c>
      <c r="S201" s="175">
        <f t="shared" si="84"/>
        <v>1.0845010846672749</v>
      </c>
      <c r="T201" s="183">
        <f t="shared" si="85"/>
        <v>4.0951366557286804</v>
      </c>
      <c r="V201" s="158">
        <f t="shared" si="86"/>
        <v>713221.0269966796</v>
      </c>
      <c r="W201" s="153">
        <f t="shared" si="87"/>
        <v>-1387547</v>
      </c>
      <c r="X201" s="153">
        <f t="shared" si="88"/>
        <v>-117436</v>
      </c>
      <c r="Y201" s="153">
        <f t="shared" si="89"/>
        <v>0</v>
      </c>
      <c r="Z201" s="153">
        <f t="shared" si="90"/>
        <v>595785.0269966796</v>
      </c>
      <c r="AA201" s="153">
        <f t="shared" si="91"/>
        <v>0</v>
      </c>
      <c r="AB201" s="189">
        <f t="shared" si="92"/>
        <v>0.95063557106140495</v>
      </c>
      <c r="AC201" s="189">
        <f t="shared" si="93"/>
        <v>-7.3509243744523278E-2</v>
      </c>
      <c r="AD201" s="183">
        <f t="shared" si="94"/>
        <v>0.87712632731688212</v>
      </c>
      <c r="AF201" s="160">
        <f t="shared" si="95"/>
        <v>9.2721138020536747E-2</v>
      </c>
      <c r="AG201" s="206">
        <f t="shared" si="80"/>
        <v>9.2721138020536747E-2</v>
      </c>
      <c r="AH201" s="160">
        <f t="shared" si="96"/>
        <v>0.27256790308369672</v>
      </c>
      <c r="AJ201">
        <f t="shared" si="97"/>
        <v>0</v>
      </c>
      <c r="AK201">
        <f t="shared" si="98"/>
        <v>1</v>
      </c>
      <c r="AL201">
        <f t="shared" si="99"/>
        <v>0</v>
      </c>
      <c r="AM201">
        <f t="shared" si="100"/>
        <v>1</v>
      </c>
      <c r="AN201">
        <f t="shared" si="101"/>
        <v>1</v>
      </c>
      <c r="AO201" s="211">
        <f t="shared" si="102"/>
        <v>1</v>
      </c>
      <c r="AP201" s="211">
        <f t="shared" si="103"/>
        <v>0</v>
      </c>
      <c r="AQ201" s="215">
        <f t="shared" si="104"/>
        <v>0</v>
      </c>
      <c r="AR201" s="215">
        <f t="shared" si="105"/>
        <v>1</v>
      </c>
      <c r="AS201" s="215">
        <f t="shared" si="106"/>
        <v>0</v>
      </c>
      <c r="AT201" s="215">
        <f t="shared" si="107"/>
        <v>0</v>
      </c>
      <c r="AV201" s="12">
        <f>VLOOKUP(A201,'(B) MSOC Applied to 2009-10'!$A$7:$C$302,3,)</f>
        <v>1065.8599999999999</v>
      </c>
      <c r="AX201" s="205">
        <f t="shared" si="108"/>
        <v>1065.8599999999999</v>
      </c>
      <c r="AZ201" s="205">
        <f t="shared" si="109"/>
        <v>0</v>
      </c>
      <c r="BB201" s="205">
        <f t="shared" si="110"/>
        <v>0</v>
      </c>
      <c r="BC201" s="205">
        <f t="shared" si="111"/>
        <v>1065.8599999999999</v>
      </c>
      <c r="BD201" s="205">
        <f t="shared" si="112"/>
        <v>1065.8599999999999</v>
      </c>
      <c r="BF201" s="205">
        <f t="shared" si="113"/>
        <v>0</v>
      </c>
      <c r="BG201" s="205">
        <f t="shared" si="114"/>
        <v>1065.8599999999999</v>
      </c>
      <c r="BH201" s="209">
        <f t="shared" si="115"/>
        <v>0</v>
      </c>
      <c r="BI201" s="205">
        <f t="shared" si="116"/>
        <v>0</v>
      </c>
    </row>
    <row r="202" spans="1:61">
      <c r="A202" t="s">
        <v>399</v>
      </c>
      <c r="B202" s="152" t="s">
        <v>400</v>
      </c>
      <c r="C202" s="153">
        <v>223225090</v>
      </c>
      <c r="D202" s="153">
        <f>VLOOKUP(A202,'(D) 2009-10 Projection'!$H$10:$M$305,3,)</f>
        <v>2499428.0200000009</v>
      </c>
      <c r="E202" s="153">
        <v>1040718</v>
      </c>
      <c r="F202" s="153">
        <v>593579</v>
      </c>
      <c r="G202" s="153">
        <v>237521</v>
      </c>
      <c r="H202" s="153">
        <f t="shared" si="81"/>
        <v>3330528.0200000009</v>
      </c>
      <c r="I202" s="175">
        <f>'(E) State &amp; Lid Adjustment'!$B$8</f>
        <v>2.06</v>
      </c>
      <c r="J202" s="175">
        <f t="shared" si="82"/>
        <v>2.6591052107986606</v>
      </c>
      <c r="K202" s="183">
        <f t="shared" si="83"/>
        <v>4.7191052107986611</v>
      </c>
      <c r="M202" s="158">
        <f>VLOOKUP(A202,'(D) 2009-10 Projection'!$H$10:$M$305,6,)</f>
        <v>2629898.6098026307</v>
      </c>
      <c r="N202" s="187">
        <v>539968</v>
      </c>
      <c r="O202" s="187">
        <v>306034</v>
      </c>
      <c r="P202" s="187">
        <v>233934</v>
      </c>
      <c r="Q202" s="153">
        <f t="shared" si="79"/>
        <v>3169866.6098026307</v>
      </c>
      <c r="R202" s="175">
        <f>'(E) State &amp; Lid Adjustment'!$B$18</f>
        <v>3.010635571061405</v>
      </c>
      <c r="S202" s="175">
        <f t="shared" si="84"/>
        <v>1.3709659608604032</v>
      </c>
      <c r="T202" s="183">
        <f t="shared" si="85"/>
        <v>4.3816015319218078</v>
      </c>
      <c r="V202" s="158">
        <f t="shared" si="86"/>
        <v>130470.58980262978</v>
      </c>
      <c r="W202" s="153">
        <f t="shared" si="87"/>
        <v>-500750</v>
      </c>
      <c r="X202" s="153">
        <f t="shared" si="88"/>
        <v>-287545</v>
      </c>
      <c r="Y202" s="153">
        <f t="shared" si="89"/>
        <v>-3587</v>
      </c>
      <c r="Z202" s="153">
        <f t="shared" si="90"/>
        <v>-160661.41019737022</v>
      </c>
      <c r="AA202" s="153">
        <f t="shared" si="91"/>
        <v>160661.41019737022</v>
      </c>
      <c r="AB202" s="189">
        <f t="shared" si="92"/>
        <v>0.95063557106140495</v>
      </c>
      <c r="AC202" s="189">
        <f t="shared" si="93"/>
        <v>-1.2881392499382573</v>
      </c>
      <c r="AD202" s="183">
        <f t="shared" si="94"/>
        <v>-0.33750367887685329</v>
      </c>
      <c r="AF202" s="160">
        <f t="shared" si="95"/>
        <v>-4.8239020729622981E-2</v>
      </c>
      <c r="AG202" s="206">
        <f t="shared" si="80"/>
        <v>0</v>
      </c>
      <c r="AH202" s="160">
        <f t="shared" si="96"/>
        <v>-7.1518574772299726E-2</v>
      </c>
      <c r="AJ202">
        <f t="shared" si="97"/>
        <v>1</v>
      </c>
      <c r="AK202">
        <f t="shared" si="98"/>
        <v>0</v>
      </c>
      <c r="AL202">
        <f t="shared" si="99"/>
        <v>1</v>
      </c>
      <c r="AM202">
        <f t="shared" si="100"/>
        <v>0</v>
      </c>
      <c r="AN202">
        <f t="shared" si="101"/>
        <v>0</v>
      </c>
      <c r="AO202" s="211">
        <f t="shared" si="102"/>
        <v>0</v>
      </c>
      <c r="AP202" s="211">
        <f t="shared" si="103"/>
        <v>1</v>
      </c>
      <c r="AQ202" s="215">
        <f t="shared" si="104"/>
        <v>0</v>
      </c>
      <c r="AR202" s="215">
        <f t="shared" si="105"/>
        <v>0</v>
      </c>
      <c r="AS202" s="215">
        <f t="shared" si="106"/>
        <v>1</v>
      </c>
      <c r="AT202" s="215">
        <f t="shared" si="107"/>
        <v>0</v>
      </c>
      <c r="AV202" s="12">
        <f>VLOOKUP(A202,'(B) MSOC Applied to 2009-10'!$A$7:$C$302,3,)</f>
        <v>320.04999999999995</v>
      </c>
      <c r="AX202" s="205">
        <f t="shared" si="108"/>
        <v>0</v>
      </c>
      <c r="AZ202" s="205">
        <f t="shared" si="109"/>
        <v>320.04999999999995</v>
      </c>
      <c r="BB202" s="205">
        <f t="shared" si="110"/>
        <v>320.04999999999995</v>
      </c>
      <c r="BC202" s="205">
        <f t="shared" si="111"/>
        <v>0</v>
      </c>
      <c r="BD202" s="205">
        <f t="shared" si="112"/>
        <v>0</v>
      </c>
      <c r="BF202" s="205">
        <f t="shared" si="113"/>
        <v>0</v>
      </c>
      <c r="BG202" s="205">
        <f t="shared" si="114"/>
        <v>0</v>
      </c>
      <c r="BH202" s="209">
        <f t="shared" si="115"/>
        <v>320.04999999999995</v>
      </c>
      <c r="BI202" s="205">
        <f t="shared" si="116"/>
        <v>0</v>
      </c>
    </row>
    <row r="203" spans="1:61">
      <c r="A203" t="s">
        <v>401</v>
      </c>
      <c r="B203" s="152" t="s">
        <v>402</v>
      </c>
      <c r="C203" s="153">
        <v>3599855180</v>
      </c>
      <c r="D203" s="153">
        <f>VLOOKUP(A203,'(D) 2009-10 Projection'!$H$10:$M$305,3,)</f>
        <v>26081591.060000002</v>
      </c>
      <c r="E203" s="153">
        <v>10093272</v>
      </c>
      <c r="F203" s="153">
        <v>7439312</v>
      </c>
      <c r="G203" s="153">
        <v>485946</v>
      </c>
      <c r="H203" s="153">
        <f t="shared" si="81"/>
        <v>34006849.060000002</v>
      </c>
      <c r="I203" s="175">
        <f>'(E) State &amp; Lid Adjustment'!$B$8</f>
        <v>2.06</v>
      </c>
      <c r="J203" s="175">
        <f t="shared" si="82"/>
        <v>2.0665586886192457</v>
      </c>
      <c r="K203" s="183">
        <f t="shared" si="83"/>
        <v>4.1265586886192462</v>
      </c>
      <c r="M203" s="158">
        <f>VLOOKUP(A203,'(D) 2009-10 Projection'!$H$10:$M$305,6,)</f>
        <v>28569010.461726688</v>
      </c>
      <c r="N203" s="187">
        <v>5416735</v>
      </c>
      <c r="O203" s="187">
        <v>4934448</v>
      </c>
      <c r="P203" s="187">
        <v>482287</v>
      </c>
      <c r="Q203" s="153">
        <f t="shared" ref="Q203:Q266" si="117">M203+O203+P203</f>
        <v>33985745.461726688</v>
      </c>
      <c r="R203" s="175">
        <f>'(E) State &amp; Lid Adjustment'!$B$18</f>
        <v>3.010635571061405</v>
      </c>
      <c r="S203" s="175">
        <f t="shared" si="84"/>
        <v>1.3707351416286697</v>
      </c>
      <c r="T203" s="183">
        <f t="shared" si="85"/>
        <v>4.3813707126900745</v>
      </c>
      <c r="V203" s="158">
        <f t="shared" si="86"/>
        <v>2487419.4017266855</v>
      </c>
      <c r="W203" s="153">
        <f t="shared" si="87"/>
        <v>-4676537</v>
      </c>
      <c r="X203" s="153">
        <f t="shared" si="88"/>
        <v>-2504864</v>
      </c>
      <c r="Y203" s="153">
        <f t="shared" si="89"/>
        <v>-3659</v>
      </c>
      <c r="Z203" s="153">
        <f t="shared" si="90"/>
        <v>-21103.598273314536</v>
      </c>
      <c r="AA203" s="153">
        <f t="shared" si="91"/>
        <v>21103.598273314536</v>
      </c>
      <c r="AB203" s="189">
        <f t="shared" si="92"/>
        <v>0.95063557106140495</v>
      </c>
      <c r="AC203" s="189">
        <f t="shared" si="93"/>
        <v>-0.69582354699057603</v>
      </c>
      <c r="AD203" s="183">
        <f t="shared" si="94"/>
        <v>0.25481202407082826</v>
      </c>
      <c r="AF203" s="160">
        <f t="shared" si="95"/>
        <v>-6.2056905760602494E-4</v>
      </c>
      <c r="AG203" s="206">
        <f t="shared" ref="AG203:AG266" si="118">(Z203+AA203)/H203</f>
        <v>0</v>
      </c>
      <c r="AH203" s="160">
        <f t="shared" si="96"/>
        <v>6.1749279072070777E-2</v>
      </c>
      <c r="AJ203">
        <f t="shared" si="97"/>
        <v>1</v>
      </c>
      <c r="AK203">
        <f t="shared" si="98"/>
        <v>0</v>
      </c>
      <c r="AL203">
        <f t="shared" si="99"/>
        <v>0</v>
      </c>
      <c r="AM203">
        <f t="shared" si="100"/>
        <v>1</v>
      </c>
      <c r="AN203">
        <f t="shared" si="101"/>
        <v>1</v>
      </c>
      <c r="AO203" s="211">
        <f t="shared" si="102"/>
        <v>0</v>
      </c>
      <c r="AP203" s="211">
        <f t="shared" si="103"/>
        <v>1</v>
      </c>
      <c r="AQ203" s="215">
        <f t="shared" si="104"/>
        <v>0</v>
      </c>
      <c r="AR203" s="215">
        <f t="shared" si="105"/>
        <v>0</v>
      </c>
      <c r="AS203" s="215">
        <f t="shared" si="106"/>
        <v>0</v>
      </c>
      <c r="AT203" s="215">
        <f t="shared" si="107"/>
        <v>1</v>
      </c>
      <c r="AV203" s="12">
        <f>VLOOKUP(A203,'(B) MSOC Applied to 2009-10'!$A$7:$C$302,3,)</f>
        <v>3921.79</v>
      </c>
      <c r="AX203" s="205">
        <f t="shared" si="108"/>
        <v>0</v>
      </c>
      <c r="AZ203" s="205">
        <f t="shared" si="109"/>
        <v>3921.79</v>
      </c>
      <c r="BB203" s="205">
        <f t="shared" si="110"/>
        <v>0</v>
      </c>
      <c r="BC203" s="205">
        <f t="shared" si="111"/>
        <v>3921.79</v>
      </c>
      <c r="BD203" s="205">
        <f t="shared" si="112"/>
        <v>3921.79</v>
      </c>
      <c r="BF203" s="205">
        <f t="shared" si="113"/>
        <v>0</v>
      </c>
      <c r="BG203" s="205">
        <f t="shared" si="114"/>
        <v>0</v>
      </c>
      <c r="BH203" s="209">
        <f t="shared" si="115"/>
        <v>0</v>
      </c>
      <c r="BI203" s="205">
        <f t="shared" si="116"/>
        <v>3921.79</v>
      </c>
    </row>
    <row r="204" spans="1:61">
      <c r="A204" t="s">
        <v>403</v>
      </c>
      <c r="B204" s="152" t="s">
        <v>404</v>
      </c>
      <c r="C204" s="153">
        <v>2618114713</v>
      </c>
      <c r="D204" s="153">
        <f>VLOOKUP(A204,'(D) 2009-10 Projection'!$H$10:$M$305,3,)</f>
        <v>8236408.6099999994</v>
      </c>
      <c r="E204" s="153">
        <v>3371503</v>
      </c>
      <c r="F204" s="153">
        <v>2954172</v>
      </c>
      <c r="G204" s="153">
        <v>0</v>
      </c>
      <c r="H204" s="153">
        <f t="shared" ref="H204:H267" si="119">D204+F204+G204</f>
        <v>11190580.609999999</v>
      </c>
      <c r="I204" s="175">
        <f>'(E) State &amp; Lid Adjustment'!$B$8</f>
        <v>2.06</v>
      </c>
      <c r="J204" s="175">
        <f t="shared" ref="J204:J267" si="120">F204/C204*1000</f>
        <v>1.128358503671111</v>
      </c>
      <c r="K204" s="183">
        <f t="shared" ref="K204:K267" si="121">I204+J204</f>
        <v>3.1883585036711111</v>
      </c>
      <c r="M204" s="158">
        <f>VLOOKUP(A204,'(D) 2009-10 Projection'!$H$10:$M$305,6,)</f>
        <v>9138757.6433259882</v>
      </c>
      <c r="N204" s="187">
        <v>1821512</v>
      </c>
      <c r="O204" s="187">
        <v>1821512</v>
      </c>
      <c r="P204" s="187">
        <v>0</v>
      </c>
      <c r="Q204" s="153">
        <f t="shared" si="117"/>
        <v>10960269.643325988</v>
      </c>
      <c r="R204" s="175">
        <f>'(E) State &amp; Lid Adjustment'!$B$18</f>
        <v>3.010635571061405</v>
      </c>
      <c r="S204" s="175">
        <f t="shared" ref="S204:S267" si="122">O204/C204*1000</f>
        <v>0.69573422087101655</v>
      </c>
      <c r="T204" s="183">
        <f t="shared" ref="T204:T267" si="123">R204+S204</f>
        <v>3.7063697919324214</v>
      </c>
      <c r="V204" s="158">
        <f t="shared" ref="V204:V267" si="124">M204-D204</f>
        <v>902349.0333259888</v>
      </c>
      <c r="W204" s="153">
        <f t="shared" ref="W204:W267" si="125">N204-E204</f>
        <v>-1549991</v>
      </c>
      <c r="X204" s="153">
        <f t="shared" ref="X204:X267" si="126">O204-F204</f>
        <v>-1132660</v>
      </c>
      <c r="Y204" s="153">
        <f t="shared" ref="Y204:Y267" si="127">P204-G204</f>
        <v>0</v>
      </c>
      <c r="Z204" s="153">
        <f t="shared" ref="Z204:Z267" si="128">Q204-H204</f>
        <v>-230310.9666740112</v>
      </c>
      <c r="AA204" s="153">
        <f t="shared" ref="AA204:AA267" si="129">(IF(Z204&lt;0,Z204,0))*-1</f>
        <v>230310.9666740112</v>
      </c>
      <c r="AB204" s="189">
        <f t="shared" ref="AB204:AB267" si="130">R204-I204</f>
        <v>0.95063557106140495</v>
      </c>
      <c r="AC204" s="189">
        <f t="shared" ref="AC204:AC267" si="131">S204-J204</f>
        <v>-0.43262428280009446</v>
      </c>
      <c r="AD204" s="183">
        <f t="shared" ref="AD204:AD267" si="132">T204-K204</f>
        <v>0.51801128826131038</v>
      </c>
      <c r="AF204" s="160">
        <f t="shared" ref="AF204:AF267" si="133">Z204/H204</f>
        <v>-2.0580787959134428E-2</v>
      </c>
      <c r="AG204" s="206">
        <f t="shared" si="118"/>
        <v>0</v>
      </c>
      <c r="AH204" s="160">
        <f t="shared" ref="AH204:AH267" si="134">AD204/K204</f>
        <v>0.16246958667441772</v>
      </c>
      <c r="AJ204">
        <f t="shared" ref="AJ204:AJ267" si="135">IF(AG204=0,1,0)</f>
        <v>1</v>
      </c>
      <c r="AK204">
        <f t="shared" ref="AK204:AK267" si="136">IF(AF204&gt;=0.04,1,0)</f>
        <v>0</v>
      </c>
      <c r="AL204">
        <f t="shared" ref="AL204:AL267" si="137">IF(AD204&lt;0,1,0)</f>
        <v>0</v>
      </c>
      <c r="AM204">
        <f t="shared" ref="AM204:AM267" si="138">IF(AD204&gt;0,1,0)</f>
        <v>1</v>
      </c>
      <c r="AN204">
        <f t="shared" ref="AN204:AN267" si="139">IF(AD204&gt;0.25,1,0)</f>
        <v>1</v>
      </c>
      <c r="AO204" s="211">
        <f t="shared" ref="AO204:AO267" si="140">IF(AF204&gt;0.01,1,0)</f>
        <v>0</v>
      </c>
      <c r="AP204" s="211">
        <f t="shared" ref="AP204:AP267" si="141">IF(AF204&lt;0.01,1,0)</f>
        <v>1</v>
      </c>
      <c r="AQ204" s="215">
        <f t="shared" ref="AQ204:AQ267" si="142">AO204*AL204</f>
        <v>0</v>
      </c>
      <c r="AR204" s="215">
        <f t="shared" ref="AR204:AR267" si="143">AO204*AM204</f>
        <v>0</v>
      </c>
      <c r="AS204" s="215">
        <f t="shared" ref="AS204:AS267" si="144">AP204*AL204</f>
        <v>0</v>
      </c>
      <c r="AT204" s="215">
        <f t="shared" ref="AT204:AT267" si="145">AP204*AM204</f>
        <v>1</v>
      </c>
      <c r="AV204" s="12">
        <f>VLOOKUP(A204,'(B) MSOC Applied to 2009-10'!$A$7:$C$302,3,)</f>
        <v>1344.28</v>
      </c>
      <c r="AX204" s="205">
        <f t="shared" ref="AX204:AX267" si="146">AO204*AV204</f>
        <v>0</v>
      </c>
      <c r="AZ204" s="205">
        <f t="shared" ref="AZ204:AZ267" si="147">AV204*AP204</f>
        <v>1344.28</v>
      </c>
      <c r="BB204" s="205">
        <f t="shared" ref="BB204:BB267" si="148">AL204*AV204</f>
        <v>0</v>
      </c>
      <c r="BC204" s="205">
        <f t="shared" ref="BC204:BC267" si="149">AM204*AV204</f>
        <v>1344.28</v>
      </c>
      <c r="BD204" s="205">
        <f t="shared" ref="BD204:BD267" si="150">AN204*AV204</f>
        <v>1344.28</v>
      </c>
      <c r="BF204" s="205">
        <f t="shared" ref="BF204:BF267" si="151">AQ204*AV204</f>
        <v>0</v>
      </c>
      <c r="BG204" s="205">
        <f t="shared" ref="BG204:BG267" si="152">AR204*AV204</f>
        <v>0</v>
      </c>
      <c r="BH204" s="209">
        <f t="shared" ref="BH204:BH267" si="153">AS204*AV204</f>
        <v>0</v>
      </c>
      <c r="BI204" s="205">
        <f t="shared" ref="BI204:BI267" si="154">AT204*AV204</f>
        <v>1344.28</v>
      </c>
    </row>
    <row r="205" spans="1:61">
      <c r="A205" t="s">
        <v>405</v>
      </c>
      <c r="B205" s="152" t="s">
        <v>406</v>
      </c>
      <c r="C205" s="153">
        <v>273216012</v>
      </c>
      <c r="D205" s="153">
        <f>VLOOKUP(A205,'(D) 2009-10 Projection'!$H$10:$M$305,3,)</f>
        <v>2188460.1800000006</v>
      </c>
      <c r="E205" s="153">
        <v>904099</v>
      </c>
      <c r="F205" s="153">
        <v>585000</v>
      </c>
      <c r="G205" s="153">
        <v>105979</v>
      </c>
      <c r="H205" s="153">
        <f t="shared" si="119"/>
        <v>2879439.1800000006</v>
      </c>
      <c r="I205" s="175">
        <f>'(E) State &amp; Lid Adjustment'!$B$8</f>
        <v>2.06</v>
      </c>
      <c r="J205" s="175">
        <f t="shared" si="120"/>
        <v>2.1411629417971301</v>
      </c>
      <c r="K205" s="183">
        <f t="shared" si="121"/>
        <v>4.2011629417971301</v>
      </c>
      <c r="M205" s="158">
        <f>VLOOKUP(A205,'(D) 2009-10 Projection'!$H$10:$M$305,6,)</f>
        <v>2313424.8985359287</v>
      </c>
      <c r="N205" s="187">
        <v>470817</v>
      </c>
      <c r="O205" s="187">
        <v>374632</v>
      </c>
      <c r="P205" s="187">
        <v>96185</v>
      </c>
      <c r="Q205" s="153">
        <f t="shared" si="117"/>
        <v>2784241.8985359287</v>
      </c>
      <c r="R205" s="175">
        <f>'(E) State &amp; Lid Adjustment'!$B$18</f>
        <v>3.010635571061405</v>
      </c>
      <c r="S205" s="175">
        <f t="shared" si="122"/>
        <v>1.3711934277116966</v>
      </c>
      <c r="T205" s="183">
        <f t="shared" si="123"/>
        <v>4.3818289987731021</v>
      </c>
      <c r="V205" s="158">
        <f t="shared" si="124"/>
        <v>124964.71853592806</v>
      </c>
      <c r="W205" s="153">
        <f t="shared" si="125"/>
        <v>-433282</v>
      </c>
      <c r="X205" s="153">
        <f t="shared" si="126"/>
        <v>-210368</v>
      </c>
      <c r="Y205" s="153">
        <f t="shared" si="127"/>
        <v>-9794</v>
      </c>
      <c r="Z205" s="153">
        <f t="shared" si="128"/>
        <v>-95197.281464071944</v>
      </c>
      <c r="AA205" s="153">
        <f t="shared" si="129"/>
        <v>95197.281464071944</v>
      </c>
      <c r="AB205" s="189">
        <f t="shared" si="130"/>
        <v>0.95063557106140495</v>
      </c>
      <c r="AC205" s="189">
        <f t="shared" si="131"/>
        <v>-0.76996951408543346</v>
      </c>
      <c r="AD205" s="183">
        <f t="shared" si="132"/>
        <v>0.18066605697597193</v>
      </c>
      <c r="AF205" s="160">
        <f t="shared" si="133"/>
        <v>-3.3061049570101329E-2</v>
      </c>
      <c r="AG205" s="206">
        <f t="shared" si="118"/>
        <v>0</v>
      </c>
      <c r="AH205" s="160">
        <f t="shared" si="134"/>
        <v>4.3003820484689051E-2</v>
      </c>
      <c r="AJ205">
        <f t="shared" si="135"/>
        <v>1</v>
      </c>
      <c r="AK205">
        <f t="shared" si="136"/>
        <v>0</v>
      </c>
      <c r="AL205">
        <f t="shared" si="137"/>
        <v>0</v>
      </c>
      <c r="AM205">
        <f t="shared" si="138"/>
        <v>1</v>
      </c>
      <c r="AN205">
        <f t="shared" si="139"/>
        <v>0</v>
      </c>
      <c r="AO205" s="211">
        <f t="shared" si="140"/>
        <v>0</v>
      </c>
      <c r="AP205" s="211">
        <f t="shared" si="141"/>
        <v>1</v>
      </c>
      <c r="AQ205" s="215">
        <f t="shared" si="142"/>
        <v>0</v>
      </c>
      <c r="AR205" s="215">
        <f t="shared" si="143"/>
        <v>0</v>
      </c>
      <c r="AS205" s="215">
        <f t="shared" si="144"/>
        <v>0</v>
      </c>
      <c r="AT205" s="215">
        <f t="shared" si="145"/>
        <v>1</v>
      </c>
      <c r="AV205" s="12">
        <f>VLOOKUP(A205,'(B) MSOC Applied to 2009-10'!$A$7:$C$302,3,)</f>
        <v>227.05</v>
      </c>
      <c r="AX205" s="205">
        <f t="shared" si="146"/>
        <v>0</v>
      </c>
      <c r="AZ205" s="205">
        <f t="shared" si="147"/>
        <v>227.05</v>
      </c>
      <c r="BB205" s="205">
        <f t="shared" si="148"/>
        <v>0</v>
      </c>
      <c r="BC205" s="205">
        <f t="shared" si="149"/>
        <v>227.05</v>
      </c>
      <c r="BD205" s="205">
        <f t="shared" si="150"/>
        <v>0</v>
      </c>
      <c r="BF205" s="205">
        <f t="shared" si="151"/>
        <v>0</v>
      </c>
      <c r="BG205" s="205">
        <f t="shared" si="152"/>
        <v>0</v>
      </c>
      <c r="BH205" s="209">
        <f t="shared" si="153"/>
        <v>0</v>
      </c>
      <c r="BI205" s="205">
        <f t="shared" si="154"/>
        <v>227.05</v>
      </c>
    </row>
    <row r="206" spans="1:61">
      <c r="A206" t="s">
        <v>407</v>
      </c>
      <c r="B206" s="152" t="s">
        <v>408</v>
      </c>
      <c r="C206" s="153">
        <v>1066121439</v>
      </c>
      <c r="D206" s="153">
        <f>VLOOKUP(A206,'(D) 2009-10 Projection'!$H$10:$M$305,3,)</f>
        <v>17431808.399999995</v>
      </c>
      <c r="E206" s="153">
        <v>7432159</v>
      </c>
      <c r="F206" s="153">
        <v>3368291</v>
      </c>
      <c r="G206" s="153">
        <v>2365457</v>
      </c>
      <c r="H206" s="153">
        <f t="shared" si="119"/>
        <v>23165556.399999995</v>
      </c>
      <c r="I206" s="175">
        <f>'(E) State &amp; Lid Adjustment'!$B$8</f>
        <v>2.06</v>
      </c>
      <c r="J206" s="175">
        <f t="shared" si="120"/>
        <v>3.1593877365034397</v>
      </c>
      <c r="K206" s="183">
        <f t="shared" si="121"/>
        <v>5.2193877365034398</v>
      </c>
      <c r="M206" s="158">
        <f>VLOOKUP(A206,'(D) 2009-10 Projection'!$H$10:$M$305,6,)</f>
        <v>19246939.154572383</v>
      </c>
      <c r="N206" s="187">
        <v>3987278</v>
      </c>
      <c r="O206" s="187">
        <v>1461646</v>
      </c>
      <c r="P206" s="187">
        <v>2525631</v>
      </c>
      <c r="Q206" s="153">
        <f t="shared" si="117"/>
        <v>23234216.154572383</v>
      </c>
      <c r="R206" s="175">
        <f>'(E) State &amp; Lid Adjustment'!$B$18</f>
        <v>3.010635571061405</v>
      </c>
      <c r="S206" s="175">
        <f t="shared" si="122"/>
        <v>1.3709939098223123</v>
      </c>
      <c r="T206" s="183">
        <f t="shared" si="123"/>
        <v>4.3816294808837171</v>
      </c>
      <c r="V206" s="158">
        <f t="shared" si="124"/>
        <v>1815130.7545723878</v>
      </c>
      <c r="W206" s="153">
        <f t="shared" si="125"/>
        <v>-3444881</v>
      </c>
      <c r="X206" s="153">
        <f t="shared" si="126"/>
        <v>-1906645</v>
      </c>
      <c r="Y206" s="153">
        <f t="shared" si="127"/>
        <v>160174</v>
      </c>
      <c r="Z206" s="153">
        <f t="shared" si="128"/>
        <v>68659.754572387785</v>
      </c>
      <c r="AA206" s="153">
        <f t="shared" si="129"/>
        <v>0</v>
      </c>
      <c r="AB206" s="189">
        <f t="shared" si="130"/>
        <v>0.95063557106140495</v>
      </c>
      <c r="AC206" s="189">
        <f t="shared" si="131"/>
        <v>-1.7883938266811275</v>
      </c>
      <c r="AD206" s="183">
        <f t="shared" si="132"/>
        <v>-0.83775825561972272</v>
      </c>
      <c r="AF206" s="160">
        <f t="shared" si="133"/>
        <v>2.963872457317183E-3</v>
      </c>
      <c r="AG206" s="206">
        <f t="shared" si="118"/>
        <v>2.963872457317183E-3</v>
      </c>
      <c r="AH206" s="160">
        <f t="shared" si="134"/>
        <v>-0.16050891367211431</v>
      </c>
      <c r="AJ206">
        <f t="shared" si="135"/>
        <v>0</v>
      </c>
      <c r="AK206">
        <f t="shared" si="136"/>
        <v>0</v>
      </c>
      <c r="AL206">
        <f t="shared" si="137"/>
        <v>1</v>
      </c>
      <c r="AM206">
        <f t="shared" si="138"/>
        <v>0</v>
      </c>
      <c r="AN206">
        <f t="shared" si="139"/>
        <v>0</v>
      </c>
      <c r="AO206" s="211">
        <f t="shared" si="140"/>
        <v>0</v>
      </c>
      <c r="AP206" s="211">
        <f t="shared" si="141"/>
        <v>1</v>
      </c>
      <c r="AQ206" s="215">
        <f t="shared" si="142"/>
        <v>0</v>
      </c>
      <c r="AR206" s="215">
        <f t="shared" si="143"/>
        <v>0</v>
      </c>
      <c r="AS206" s="215">
        <f t="shared" si="144"/>
        <v>1</v>
      </c>
      <c r="AT206" s="215">
        <f t="shared" si="145"/>
        <v>0</v>
      </c>
      <c r="AV206" s="12">
        <f>VLOOKUP(A206,'(B) MSOC Applied to 2009-10'!$A$7:$C$302,3,)</f>
        <v>2766.87</v>
      </c>
      <c r="AX206" s="205">
        <f t="shared" si="146"/>
        <v>0</v>
      </c>
      <c r="AZ206" s="205">
        <f t="shared" si="147"/>
        <v>2766.87</v>
      </c>
      <c r="BB206" s="205">
        <f t="shared" si="148"/>
        <v>2766.87</v>
      </c>
      <c r="BC206" s="205">
        <f t="shared" si="149"/>
        <v>0</v>
      </c>
      <c r="BD206" s="205">
        <f t="shared" si="150"/>
        <v>0</v>
      </c>
      <c r="BF206" s="205">
        <f t="shared" si="151"/>
        <v>0</v>
      </c>
      <c r="BG206" s="205">
        <f t="shared" si="152"/>
        <v>0</v>
      </c>
      <c r="BH206" s="209">
        <f t="shared" si="153"/>
        <v>2766.87</v>
      </c>
      <c r="BI206" s="205">
        <f t="shared" si="154"/>
        <v>0</v>
      </c>
    </row>
    <row r="207" spans="1:61">
      <c r="A207" t="s">
        <v>409</v>
      </c>
      <c r="B207" s="152" t="s">
        <v>410</v>
      </c>
      <c r="C207" s="153">
        <v>1696891967</v>
      </c>
      <c r="D207" s="153">
        <f>VLOOKUP(A207,'(D) 2009-10 Projection'!$H$10:$M$305,3,)</f>
        <v>13374353.960000001</v>
      </c>
      <c r="E207" s="153">
        <v>5793086</v>
      </c>
      <c r="F207" s="153">
        <v>4200000</v>
      </c>
      <c r="G207" s="153">
        <v>443024</v>
      </c>
      <c r="H207" s="153">
        <f t="shared" si="119"/>
        <v>18017377.960000001</v>
      </c>
      <c r="I207" s="175">
        <f>'(E) State &amp; Lid Adjustment'!$B$8</f>
        <v>2.06</v>
      </c>
      <c r="J207" s="175">
        <f t="shared" si="120"/>
        <v>2.4751133729658346</v>
      </c>
      <c r="K207" s="183">
        <f t="shared" si="121"/>
        <v>4.5351133729658351</v>
      </c>
      <c r="M207" s="158">
        <f>VLOOKUP(A207,'(D) 2009-10 Projection'!$H$10:$M$305,6,)</f>
        <v>14775803.963101638</v>
      </c>
      <c r="N207" s="187">
        <v>3459076</v>
      </c>
      <c r="O207" s="187">
        <v>2980697</v>
      </c>
      <c r="P207" s="187">
        <v>478379</v>
      </c>
      <c r="Q207" s="153">
        <f t="shared" si="117"/>
        <v>18234879.96310164</v>
      </c>
      <c r="R207" s="175">
        <f>'(E) State &amp; Lid Adjustment'!$B$18</f>
        <v>3.010635571061405</v>
      </c>
      <c r="S207" s="175">
        <f t="shared" si="122"/>
        <v>1.7565626203474154</v>
      </c>
      <c r="T207" s="183">
        <f t="shared" si="123"/>
        <v>4.76719819140882</v>
      </c>
      <c r="V207" s="158">
        <f t="shared" si="124"/>
        <v>1401450.0031016376</v>
      </c>
      <c r="W207" s="153">
        <f t="shared" si="125"/>
        <v>-2334010</v>
      </c>
      <c r="X207" s="153">
        <f t="shared" si="126"/>
        <v>-1219303</v>
      </c>
      <c r="Y207" s="153">
        <f t="shared" si="127"/>
        <v>35355</v>
      </c>
      <c r="Z207" s="153">
        <f t="shared" si="128"/>
        <v>217502.00310163945</v>
      </c>
      <c r="AA207" s="153">
        <f t="shared" si="129"/>
        <v>0</v>
      </c>
      <c r="AB207" s="189">
        <f t="shared" si="130"/>
        <v>0.95063557106140495</v>
      </c>
      <c r="AC207" s="189">
        <f t="shared" si="131"/>
        <v>-0.71855075261841916</v>
      </c>
      <c r="AD207" s="183">
        <f t="shared" si="132"/>
        <v>0.2320848184429849</v>
      </c>
      <c r="AF207" s="160">
        <f t="shared" si="133"/>
        <v>1.2071790000992988E-2</v>
      </c>
      <c r="AG207" s="206">
        <f t="shared" si="118"/>
        <v>1.2071790000992988E-2</v>
      </c>
      <c r="AH207" s="160">
        <f t="shared" si="134"/>
        <v>5.1175086344359244E-2</v>
      </c>
      <c r="AJ207">
        <f t="shared" si="135"/>
        <v>0</v>
      </c>
      <c r="AK207">
        <f t="shared" si="136"/>
        <v>0</v>
      </c>
      <c r="AL207">
        <f t="shared" si="137"/>
        <v>0</v>
      </c>
      <c r="AM207">
        <f t="shared" si="138"/>
        <v>1</v>
      </c>
      <c r="AN207">
        <f t="shared" si="139"/>
        <v>0</v>
      </c>
      <c r="AO207" s="211">
        <f t="shared" si="140"/>
        <v>1</v>
      </c>
      <c r="AP207" s="211">
        <f t="shared" si="141"/>
        <v>0</v>
      </c>
      <c r="AQ207" s="215">
        <f t="shared" si="142"/>
        <v>0</v>
      </c>
      <c r="AR207" s="215">
        <f t="shared" si="143"/>
        <v>1</v>
      </c>
      <c r="AS207" s="215">
        <f t="shared" si="144"/>
        <v>0</v>
      </c>
      <c r="AT207" s="215">
        <f t="shared" si="145"/>
        <v>0</v>
      </c>
      <c r="AV207" s="12">
        <f>VLOOKUP(A207,'(B) MSOC Applied to 2009-10'!$A$7:$C$302,3,)</f>
        <v>2249.58</v>
      </c>
      <c r="AX207" s="205">
        <f t="shared" si="146"/>
        <v>2249.58</v>
      </c>
      <c r="AZ207" s="205">
        <f t="shared" si="147"/>
        <v>0</v>
      </c>
      <c r="BB207" s="205">
        <f t="shared" si="148"/>
        <v>0</v>
      </c>
      <c r="BC207" s="205">
        <f t="shared" si="149"/>
        <v>2249.58</v>
      </c>
      <c r="BD207" s="205">
        <f t="shared" si="150"/>
        <v>0</v>
      </c>
      <c r="BF207" s="205">
        <f t="shared" si="151"/>
        <v>0</v>
      </c>
      <c r="BG207" s="205">
        <f t="shared" si="152"/>
        <v>2249.58</v>
      </c>
      <c r="BH207" s="209">
        <f t="shared" si="153"/>
        <v>0</v>
      </c>
      <c r="BI207" s="205">
        <f t="shared" si="154"/>
        <v>0</v>
      </c>
    </row>
    <row r="208" spans="1:61">
      <c r="A208" t="s">
        <v>411</v>
      </c>
      <c r="B208" s="152" t="s">
        <v>412</v>
      </c>
      <c r="C208" s="153">
        <v>14537068518</v>
      </c>
      <c r="D208" s="153">
        <f>VLOOKUP(A208,'(D) 2009-10 Projection'!$H$10:$M$305,3,)</f>
        <v>125475614.26000001</v>
      </c>
      <c r="E208" s="153">
        <v>49176122</v>
      </c>
      <c r="F208" s="153">
        <v>42000000</v>
      </c>
      <c r="G208" s="153">
        <v>5423760</v>
      </c>
      <c r="H208" s="153">
        <f t="shared" si="119"/>
        <v>172899374.25999999</v>
      </c>
      <c r="I208" s="175">
        <f>'(E) State &amp; Lid Adjustment'!$B$8</f>
        <v>2.06</v>
      </c>
      <c r="J208" s="175">
        <f t="shared" si="120"/>
        <v>2.8891657178333459</v>
      </c>
      <c r="K208" s="183">
        <f t="shared" si="121"/>
        <v>4.9491657178333455</v>
      </c>
      <c r="M208" s="158">
        <f>VLOOKUP(A208,'(D) 2009-10 Projection'!$H$10:$M$305,6,)</f>
        <v>140377371.18299299</v>
      </c>
      <c r="N208" s="187">
        <v>27705217</v>
      </c>
      <c r="O208" s="187">
        <v>21554912</v>
      </c>
      <c r="P208" s="187">
        <v>6150305</v>
      </c>
      <c r="Q208" s="153">
        <f t="shared" si="117"/>
        <v>168082588.18299299</v>
      </c>
      <c r="R208" s="175">
        <f>'(E) State &amp; Lid Adjustment'!$B$18</f>
        <v>3.010635571061405</v>
      </c>
      <c r="S208" s="175">
        <f t="shared" si="122"/>
        <v>1.4827550666979665</v>
      </c>
      <c r="T208" s="183">
        <f t="shared" si="123"/>
        <v>4.4933906377593713</v>
      </c>
      <c r="V208" s="158">
        <f t="shared" si="124"/>
        <v>14901756.922992989</v>
      </c>
      <c r="W208" s="153">
        <f t="shared" si="125"/>
        <v>-21470905</v>
      </c>
      <c r="X208" s="153">
        <f t="shared" si="126"/>
        <v>-20445088</v>
      </c>
      <c r="Y208" s="153">
        <f t="shared" si="127"/>
        <v>726545</v>
      </c>
      <c r="Z208" s="153">
        <f t="shared" si="128"/>
        <v>-4816786.0770069957</v>
      </c>
      <c r="AA208" s="153">
        <f t="shared" si="129"/>
        <v>4816786.0770069957</v>
      </c>
      <c r="AB208" s="189">
        <f t="shared" si="130"/>
        <v>0.95063557106140495</v>
      </c>
      <c r="AC208" s="189">
        <f t="shared" si="131"/>
        <v>-1.4064106511353793</v>
      </c>
      <c r="AD208" s="183">
        <f t="shared" si="132"/>
        <v>-0.45577508007397416</v>
      </c>
      <c r="AF208" s="160">
        <f t="shared" si="133"/>
        <v>-2.78588982616194E-2</v>
      </c>
      <c r="AG208" s="206">
        <f t="shared" si="118"/>
        <v>0</v>
      </c>
      <c r="AH208" s="160">
        <f t="shared" si="134"/>
        <v>-9.2091294989714786E-2</v>
      </c>
      <c r="AJ208">
        <f t="shared" si="135"/>
        <v>1</v>
      </c>
      <c r="AK208">
        <f t="shared" si="136"/>
        <v>0</v>
      </c>
      <c r="AL208">
        <f t="shared" si="137"/>
        <v>1</v>
      </c>
      <c r="AM208">
        <f t="shared" si="138"/>
        <v>0</v>
      </c>
      <c r="AN208">
        <f t="shared" si="139"/>
        <v>0</v>
      </c>
      <c r="AO208" s="211">
        <f t="shared" si="140"/>
        <v>0</v>
      </c>
      <c r="AP208" s="211">
        <f t="shared" si="141"/>
        <v>1</v>
      </c>
      <c r="AQ208" s="215">
        <f t="shared" si="142"/>
        <v>0</v>
      </c>
      <c r="AR208" s="215">
        <f t="shared" si="143"/>
        <v>0</v>
      </c>
      <c r="AS208" s="215">
        <f t="shared" si="144"/>
        <v>1</v>
      </c>
      <c r="AT208" s="215">
        <f t="shared" si="145"/>
        <v>0</v>
      </c>
      <c r="AV208" s="12">
        <f>VLOOKUP(A208,'(B) MSOC Applied to 2009-10'!$A$7:$C$302,3,)</f>
        <v>20770.07</v>
      </c>
      <c r="AX208" s="205">
        <f t="shared" si="146"/>
        <v>0</v>
      </c>
      <c r="AZ208" s="205">
        <f t="shared" si="147"/>
        <v>20770.07</v>
      </c>
      <c r="BB208" s="205">
        <f t="shared" si="148"/>
        <v>20770.07</v>
      </c>
      <c r="BC208" s="205">
        <f t="shared" si="149"/>
        <v>0</v>
      </c>
      <c r="BD208" s="205">
        <f t="shared" si="150"/>
        <v>0</v>
      </c>
      <c r="BF208" s="205">
        <f t="shared" si="151"/>
        <v>0</v>
      </c>
      <c r="BG208" s="205">
        <f t="shared" si="152"/>
        <v>0</v>
      </c>
      <c r="BH208" s="209">
        <f t="shared" si="153"/>
        <v>20770.07</v>
      </c>
      <c r="BI208" s="205">
        <f t="shared" si="154"/>
        <v>0</v>
      </c>
    </row>
    <row r="209" spans="1:61">
      <c r="A209" t="s">
        <v>413</v>
      </c>
      <c r="B209" s="152" t="s">
        <v>414</v>
      </c>
      <c r="C209" s="153">
        <v>34753464</v>
      </c>
      <c r="D209" s="153">
        <f>VLOOKUP(A209,'(D) 2009-10 Projection'!$H$10:$M$305,3,)</f>
        <v>340007.4</v>
      </c>
      <c r="E209" s="153">
        <v>232189</v>
      </c>
      <c r="F209" s="153">
        <v>75000</v>
      </c>
      <c r="G209" s="153">
        <v>72069</v>
      </c>
      <c r="H209" s="153">
        <f t="shared" si="119"/>
        <v>487076.4</v>
      </c>
      <c r="I209" s="175">
        <f>'(E) State &amp; Lid Adjustment'!$B$8</f>
        <v>2.06</v>
      </c>
      <c r="J209" s="175">
        <f t="shared" si="120"/>
        <v>2.1580582585954597</v>
      </c>
      <c r="K209" s="183">
        <f t="shared" si="121"/>
        <v>4.2180582585954598</v>
      </c>
      <c r="M209" s="158">
        <f>VLOOKUP(A209,'(D) 2009-10 Projection'!$H$10:$M$305,6,)</f>
        <v>325679.57912733988</v>
      </c>
      <c r="N209" s="187">
        <v>112837</v>
      </c>
      <c r="O209" s="187">
        <v>47644</v>
      </c>
      <c r="P209" s="187">
        <v>65194</v>
      </c>
      <c r="Q209" s="153">
        <f t="shared" si="117"/>
        <v>438517.57912733988</v>
      </c>
      <c r="R209" s="175">
        <f>'(E) State &amp; Lid Adjustment'!$B$18</f>
        <v>3.010635571061405</v>
      </c>
      <c r="S209" s="175">
        <f t="shared" si="122"/>
        <v>1.3709137023002944</v>
      </c>
      <c r="T209" s="183">
        <f t="shared" si="123"/>
        <v>4.3815492733616992</v>
      </c>
      <c r="V209" s="158">
        <f t="shared" si="124"/>
        <v>-14327.820872660144</v>
      </c>
      <c r="W209" s="153">
        <f t="shared" si="125"/>
        <v>-119352</v>
      </c>
      <c r="X209" s="153">
        <f t="shared" si="126"/>
        <v>-27356</v>
      </c>
      <c r="Y209" s="153">
        <f t="shared" si="127"/>
        <v>-6875</v>
      </c>
      <c r="Z209" s="153">
        <f t="shared" si="128"/>
        <v>-48558.820872660144</v>
      </c>
      <c r="AA209" s="153">
        <f t="shared" si="129"/>
        <v>48558.820872660144</v>
      </c>
      <c r="AB209" s="189">
        <f t="shared" si="130"/>
        <v>0.95063557106140495</v>
      </c>
      <c r="AC209" s="189">
        <f t="shared" si="131"/>
        <v>-0.78714455629516533</v>
      </c>
      <c r="AD209" s="183">
        <f t="shared" si="132"/>
        <v>0.1634910147662394</v>
      </c>
      <c r="AF209" s="160">
        <f t="shared" si="133"/>
        <v>-9.9694464508360781E-2</v>
      </c>
      <c r="AG209" s="206">
        <f t="shared" si="118"/>
        <v>0</v>
      </c>
      <c r="AH209" s="160">
        <f t="shared" si="134"/>
        <v>3.8759781099059323E-2</v>
      </c>
      <c r="AJ209">
        <f t="shared" si="135"/>
        <v>1</v>
      </c>
      <c r="AK209">
        <f t="shared" si="136"/>
        <v>0</v>
      </c>
      <c r="AL209">
        <f t="shared" si="137"/>
        <v>0</v>
      </c>
      <c r="AM209">
        <f t="shared" si="138"/>
        <v>1</v>
      </c>
      <c r="AN209">
        <f t="shared" si="139"/>
        <v>0</v>
      </c>
      <c r="AO209" s="211">
        <f t="shared" si="140"/>
        <v>0</v>
      </c>
      <c r="AP209" s="211">
        <f t="shared" si="141"/>
        <v>1</v>
      </c>
      <c r="AQ209" s="215">
        <f t="shared" si="142"/>
        <v>0</v>
      </c>
      <c r="AR209" s="215">
        <f t="shared" si="143"/>
        <v>0</v>
      </c>
      <c r="AS209" s="215">
        <f t="shared" si="144"/>
        <v>0</v>
      </c>
      <c r="AT209" s="215">
        <f t="shared" si="145"/>
        <v>1</v>
      </c>
      <c r="AV209" s="12">
        <f>VLOOKUP(A209,'(B) MSOC Applied to 2009-10'!$A$7:$C$302,3,)</f>
        <v>38.72</v>
      </c>
      <c r="AX209" s="205">
        <f t="shared" si="146"/>
        <v>0</v>
      </c>
      <c r="AZ209" s="205">
        <f t="shared" si="147"/>
        <v>38.72</v>
      </c>
      <c r="BB209" s="205">
        <f t="shared" si="148"/>
        <v>0</v>
      </c>
      <c r="BC209" s="205">
        <f t="shared" si="149"/>
        <v>38.72</v>
      </c>
      <c r="BD209" s="205">
        <f t="shared" si="150"/>
        <v>0</v>
      </c>
      <c r="BF209" s="205">
        <f t="shared" si="151"/>
        <v>0</v>
      </c>
      <c r="BG209" s="205">
        <f t="shared" si="152"/>
        <v>0</v>
      </c>
      <c r="BH209" s="209">
        <f t="shared" si="153"/>
        <v>0</v>
      </c>
      <c r="BI209" s="205">
        <f t="shared" si="154"/>
        <v>38.72</v>
      </c>
    </row>
    <row r="210" spans="1:61">
      <c r="A210" t="s">
        <v>415</v>
      </c>
      <c r="B210" s="152" t="s">
        <v>416</v>
      </c>
      <c r="C210" s="153">
        <v>351430117</v>
      </c>
      <c r="D210" s="153">
        <f>VLOOKUP(A210,'(D) 2009-10 Projection'!$H$10:$M$305,3,)</f>
        <v>2404116.0099999998</v>
      </c>
      <c r="E210" s="153">
        <v>876259</v>
      </c>
      <c r="F210" s="153">
        <v>477000</v>
      </c>
      <c r="G210" s="153">
        <v>0</v>
      </c>
      <c r="H210" s="153">
        <f t="shared" si="119"/>
        <v>2881116.01</v>
      </c>
      <c r="I210" s="175">
        <f>'(E) State &amp; Lid Adjustment'!$B$8</f>
        <v>2.06</v>
      </c>
      <c r="J210" s="175">
        <f t="shared" si="120"/>
        <v>1.3573111037606376</v>
      </c>
      <c r="K210" s="183">
        <f t="shared" si="121"/>
        <v>3.4173111037606376</v>
      </c>
      <c r="M210" s="158">
        <f>VLOOKUP(A210,'(D) 2009-10 Projection'!$H$10:$M$305,6,)</f>
        <v>2547686.4799561072</v>
      </c>
      <c r="N210" s="187">
        <v>458571</v>
      </c>
      <c r="O210" s="187">
        <v>458571</v>
      </c>
      <c r="P210" s="187">
        <v>0</v>
      </c>
      <c r="Q210" s="153">
        <f t="shared" si="117"/>
        <v>3006257.4799561072</v>
      </c>
      <c r="R210" s="175">
        <f>'(E) State &amp; Lid Adjustment'!$B$18</f>
        <v>3.010635571061405</v>
      </c>
      <c r="S210" s="175">
        <f t="shared" si="122"/>
        <v>1.3048710904876717</v>
      </c>
      <c r="T210" s="183">
        <f t="shared" si="123"/>
        <v>4.3155066615490769</v>
      </c>
      <c r="V210" s="158">
        <f t="shared" si="124"/>
        <v>143570.46995610744</v>
      </c>
      <c r="W210" s="153">
        <f t="shared" si="125"/>
        <v>-417688</v>
      </c>
      <c r="X210" s="153">
        <f t="shared" si="126"/>
        <v>-18429</v>
      </c>
      <c r="Y210" s="153">
        <f t="shared" si="127"/>
        <v>0</v>
      </c>
      <c r="Z210" s="153">
        <f t="shared" si="128"/>
        <v>125141.46995610744</v>
      </c>
      <c r="AA210" s="153">
        <f t="shared" si="129"/>
        <v>0</v>
      </c>
      <c r="AB210" s="189">
        <f t="shared" si="130"/>
        <v>0.95063557106140495</v>
      </c>
      <c r="AC210" s="189">
        <f t="shared" si="131"/>
        <v>-5.244001327296588E-2</v>
      </c>
      <c r="AD210" s="183">
        <f t="shared" si="132"/>
        <v>0.89819555778843929</v>
      </c>
      <c r="AF210" s="160">
        <f t="shared" si="133"/>
        <v>4.3435068050629258E-2</v>
      </c>
      <c r="AG210" s="206">
        <f t="shared" si="118"/>
        <v>4.3435068050629258E-2</v>
      </c>
      <c r="AH210" s="160">
        <f t="shared" si="134"/>
        <v>0.26283692953796478</v>
      </c>
      <c r="AJ210">
        <f t="shared" si="135"/>
        <v>0</v>
      </c>
      <c r="AK210">
        <f t="shared" si="136"/>
        <v>1</v>
      </c>
      <c r="AL210">
        <f t="shared" si="137"/>
        <v>0</v>
      </c>
      <c r="AM210">
        <f t="shared" si="138"/>
        <v>1</v>
      </c>
      <c r="AN210">
        <f t="shared" si="139"/>
        <v>1</v>
      </c>
      <c r="AO210" s="211">
        <f t="shared" si="140"/>
        <v>1</v>
      </c>
      <c r="AP210" s="211">
        <f t="shared" si="141"/>
        <v>0</v>
      </c>
      <c r="AQ210" s="215">
        <f t="shared" si="142"/>
        <v>0</v>
      </c>
      <c r="AR210" s="215">
        <f t="shared" si="143"/>
        <v>1</v>
      </c>
      <c r="AS210" s="215">
        <f t="shared" si="144"/>
        <v>0</v>
      </c>
      <c r="AT210" s="215">
        <f t="shared" si="145"/>
        <v>0</v>
      </c>
      <c r="AV210" s="12">
        <f>VLOOKUP(A210,'(B) MSOC Applied to 2009-10'!$A$7:$C$302,3,)</f>
        <v>273.02000000000004</v>
      </c>
      <c r="AX210" s="205">
        <f t="shared" si="146"/>
        <v>273.02000000000004</v>
      </c>
      <c r="AZ210" s="205">
        <f t="shared" si="147"/>
        <v>0</v>
      </c>
      <c r="BB210" s="205">
        <f t="shared" si="148"/>
        <v>0</v>
      </c>
      <c r="BC210" s="205">
        <f t="shared" si="149"/>
        <v>273.02000000000004</v>
      </c>
      <c r="BD210" s="205">
        <f t="shared" si="150"/>
        <v>273.02000000000004</v>
      </c>
      <c r="BF210" s="205">
        <f t="shared" si="151"/>
        <v>0</v>
      </c>
      <c r="BG210" s="205">
        <f t="shared" si="152"/>
        <v>273.02000000000004</v>
      </c>
      <c r="BH210" s="209">
        <f t="shared" si="153"/>
        <v>0</v>
      </c>
      <c r="BI210" s="205">
        <f t="shared" si="154"/>
        <v>0</v>
      </c>
    </row>
    <row r="211" spans="1:61">
      <c r="A211" t="s">
        <v>417</v>
      </c>
      <c r="B211" s="152" t="s">
        <v>418</v>
      </c>
      <c r="C211" s="153">
        <v>494385132</v>
      </c>
      <c r="D211" s="153">
        <f>VLOOKUP(A211,'(D) 2009-10 Projection'!$H$10:$M$305,3,)</f>
        <v>17849410.239999991</v>
      </c>
      <c r="E211" s="153">
        <v>7115746</v>
      </c>
      <c r="F211" s="153">
        <v>570000</v>
      </c>
      <c r="G211" s="153">
        <v>2667798</v>
      </c>
      <c r="H211" s="153">
        <f t="shared" si="119"/>
        <v>21087208.239999991</v>
      </c>
      <c r="I211" s="175">
        <f>'(E) State &amp; Lid Adjustment'!$B$8</f>
        <v>2.06</v>
      </c>
      <c r="J211" s="175">
        <f t="shared" si="120"/>
        <v>1.1529472937305081</v>
      </c>
      <c r="K211" s="183">
        <f t="shared" si="121"/>
        <v>3.2129472937305081</v>
      </c>
      <c r="M211" s="158">
        <f>VLOOKUP(A211,'(D) 2009-10 Projection'!$H$10:$M$305,6,)</f>
        <v>19977952.340197932</v>
      </c>
      <c r="N211" s="187">
        <v>3878853</v>
      </c>
      <c r="O211" s="187">
        <v>570000</v>
      </c>
      <c r="P211" s="187">
        <v>2692013</v>
      </c>
      <c r="Q211" s="153">
        <f t="shared" si="117"/>
        <v>23239965.340197932</v>
      </c>
      <c r="R211" s="175">
        <f>'(E) State &amp; Lid Adjustment'!$B$18</f>
        <v>3.010635571061405</v>
      </c>
      <c r="S211" s="175">
        <f t="shared" si="122"/>
        <v>1.1529472937305081</v>
      </c>
      <c r="T211" s="183">
        <f t="shared" si="123"/>
        <v>4.1635828647919126</v>
      </c>
      <c r="V211" s="158">
        <f t="shared" si="124"/>
        <v>2128542.1001979411</v>
      </c>
      <c r="W211" s="153">
        <f t="shared" si="125"/>
        <v>-3236893</v>
      </c>
      <c r="X211" s="153">
        <f t="shared" si="126"/>
        <v>0</v>
      </c>
      <c r="Y211" s="153">
        <f t="shared" si="127"/>
        <v>24215</v>
      </c>
      <c r="Z211" s="153">
        <f t="shared" si="128"/>
        <v>2152757.1001979411</v>
      </c>
      <c r="AA211" s="153">
        <f t="shared" si="129"/>
        <v>0</v>
      </c>
      <c r="AB211" s="189">
        <f t="shared" si="130"/>
        <v>0.95063557106140495</v>
      </c>
      <c r="AC211" s="189">
        <f t="shared" si="131"/>
        <v>0</v>
      </c>
      <c r="AD211" s="183">
        <f t="shared" si="132"/>
        <v>0.95063557106140451</v>
      </c>
      <c r="AF211" s="160">
        <f t="shared" si="133"/>
        <v>0.10208829332440557</v>
      </c>
      <c r="AG211" s="206">
        <f t="shared" si="118"/>
        <v>0.10208829332440557</v>
      </c>
      <c r="AH211" s="160">
        <f t="shared" si="134"/>
        <v>0.29587649100761776</v>
      </c>
      <c r="AJ211">
        <f t="shared" si="135"/>
        <v>0</v>
      </c>
      <c r="AK211">
        <f t="shared" si="136"/>
        <v>1</v>
      </c>
      <c r="AL211">
        <f t="shared" si="137"/>
        <v>0</v>
      </c>
      <c r="AM211">
        <f t="shared" si="138"/>
        <v>1</v>
      </c>
      <c r="AN211">
        <f t="shared" si="139"/>
        <v>1</v>
      </c>
      <c r="AO211" s="211">
        <f t="shared" si="140"/>
        <v>1</v>
      </c>
      <c r="AP211" s="211">
        <f t="shared" si="141"/>
        <v>0</v>
      </c>
      <c r="AQ211" s="215">
        <f t="shared" si="142"/>
        <v>0</v>
      </c>
      <c r="AR211" s="215">
        <f t="shared" si="143"/>
        <v>1</v>
      </c>
      <c r="AS211" s="215">
        <f t="shared" si="144"/>
        <v>0</v>
      </c>
      <c r="AT211" s="215">
        <f t="shared" si="145"/>
        <v>0</v>
      </c>
      <c r="AV211" s="12">
        <f>VLOOKUP(A211,'(B) MSOC Applied to 2009-10'!$A$7:$C$302,3,)</f>
        <v>3336.2000000000003</v>
      </c>
      <c r="AX211" s="205">
        <f t="shared" si="146"/>
        <v>3336.2000000000003</v>
      </c>
      <c r="AZ211" s="205">
        <f t="shared" si="147"/>
        <v>0</v>
      </c>
      <c r="BB211" s="205">
        <f t="shared" si="148"/>
        <v>0</v>
      </c>
      <c r="BC211" s="205">
        <f t="shared" si="149"/>
        <v>3336.2000000000003</v>
      </c>
      <c r="BD211" s="205">
        <f t="shared" si="150"/>
        <v>3336.2000000000003</v>
      </c>
      <c r="BF211" s="205">
        <f t="shared" si="151"/>
        <v>0</v>
      </c>
      <c r="BG211" s="205">
        <f t="shared" si="152"/>
        <v>3336.2000000000003</v>
      </c>
      <c r="BH211" s="209">
        <f t="shared" si="153"/>
        <v>0</v>
      </c>
      <c r="BI211" s="205">
        <f t="shared" si="154"/>
        <v>0</v>
      </c>
    </row>
    <row r="212" spans="1:61">
      <c r="A212" t="s">
        <v>419</v>
      </c>
      <c r="B212" s="152" t="s">
        <v>420</v>
      </c>
      <c r="C212" s="153">
        <v>118495940</v>
      </c>
      <c r="D212" s="153">
        <f>VLOOKUP(A212,'(D) 2009-10 Projection'!$H$10:$M$305,3,)</f>
        <v>2044149.69</v>
      </c>
      <c r="E212" s="153">
        <v>752931</v>
      </c>
      <c r="F212" s="153">
        <v>470000</v>
      </c>
      <c r="G212" s="153">
        <v>226330</v>
      </c>
      <c r="H212" s="153">
        <f t="shared" si="119"/>
        <v>2740479.69</v>
      </c>
      <c r="I212" s="175">
        <f>'(E) State &amp; Lid Adjustment'!$B$8</f>
        <v>2.06</v>
      </c>
      <c r="J212" s="175">
        <f t="shared" si="120"/>
        <v>3.9663806202980458</v>
      </c>
      <c r="K212" s="183">
        <f t="shared" si="121"/>
        <v>6.0263806202980454</v>
      </c>
      <c r="M212" s="158">
        <f>VLOOKUP(A212,'(D) 2009-10 Projection'!$H$10:$M$305,6,)</f>
        <v>2078153.3735777154</v>
      </c>
      <c r="N212" s="187">
        <v>381088</v>
      </c>
      <c r="O212" s="187">
        <v>162460</v>
      </c>
      <c r="P212" s="187">
        <v>218628</v>
      </c>
      <c r="Q212" s="153">
        <f t="shared" si="117"/>
        <v>2459241.3735777154</v>
      </c>
      <c r="R212" s="175">
        <f>'(E) State &amp; Lid Adjustment'!$B$18</f>
        <v>3.010635571061405</v>
      </c>
      <c r="S212" s="175">
        <f t="shared" si="122"/>
        <v>1.3710174373906818</v>
      </c>
      <c r="T212" s="183">
        <f t="shared" si="123"/>
        <v>4.3816530084520871</v>
      </c>
      <c r="V212" s="158">
        <f t="shared" si="124"/>
        <v>34003.683577715419</v>
      </c>
      <c r="W212" s="153">
        <f t="shared" si="125"/>
        <v>-371843</v>
      </c>
      <c r="X212" s="153">
        <f t="shared" si="126"/>
        <v>-307540</v>
      </c>
      <c r="Y212" s="153">
        <f t="shared" si="127"/>
        <v>-7702</v>
      </c>
      <c r="Z212" s="153">
        <f t="shared" si="128"/>
        <v>-281238.31642228458</v>
      </c>
      <c r="AA212" s="153">
        <f t="shared" si="129"/>
        <v>281238.31642228458</v>
      </c>
      <c r="AB212" s="189">
        <f t="shared" si="130"/>
        <v>0.95063557106140495</v>
      </c>
      <c r="AC212" s="189">
        <f t="shared" si="131"/>
        <v>-2.5953631829073638</v>
      </c>
      <c r="AD212" s="183">
        <f t="shared" si="132"/>
        <v>-1.6447276118459584</v>
      </c>
      <c r="AF212" s="160">
        <f t="shared" si="133"/>
        <v>-0.10262375504862238</v>
      </c>
      <c r="AG212" s="206">
        <f t="shared" si="118"/>
        <v>0</v>
      </c>
      <c r="AH212" s="160">
        <f t="shared" si="134"/>
        <v>-0.27292129645880475</v>
      </c>
      <c r="AJ212">
        <f t="shared" si="135"/>
        <v>1</v>
      </c>
      <c r="AK212">
        <f t="shared" si="136"/>
        <v>0</v>
      </c>
      <c r="AL212">
        <f t="shared" si="137"/>
        <v>1</v>
      </c>
      <c r="AM212">
        <f t="shared" si="138"/>
        <v>0</v>
      </c>
      <c r="AN212">
        <f t="shared" si="139"/>
        <v>0</v>
      </c>
      <c r="AO212" s="211">
        <f t="shared" si="140"/>
        <v>0</v>
      </c>
      <c r="AP212" s="211">
        <f t="shared" si="141"/>
        <v>1</v>
      </c>
      <c r="AQ212" s="215">
        <f t="shared" si="142"/>
        <v>0</v>
      </c>
      <c r="AR212" s="215">
        <f t="shared" si="143"/>
        <v>0</v>
      </c>
      <c r="AS212" s="215">
        <f t="shared" si="144"/>
        <v>1</v>
      </c>
      <c r="AT212" s="215">
        <f t="shared" si="145"/>
        <v>0</v>
      </c>
      <c r="AV212" s="12">
        <f>VLOOKUP(A212,'(B) MSOC Applied to 2009-10'!$A$7:$C$302,3,)</f>
        <v>186.16</v>
      </c>
      <c r="AX212" s="205">
        <f t="shared" si="146"/>
        <v>0</v>
      </c>
      <c r="AZ212" s="205">
        <f t="shared" si="147"/>
        <v>186.16</v>
      </c>
      <c r="BB212" s="205">
        <f t="shared" si="148"/>
        <v>186.16</v>
      </c>
      <c r="BC212" s="205">
        <f t="shared" si="149"/>
        <v>0</v>
      </c>
      <c r="BD212" s="205">
        <f t="shared" si="150"/>
        <v>0</v>
      </c>
      <c r="BF212" s="205">
        <f t="shared" si="151"/>
        <v>0</v>
      </c>
      <c r="BG212" s="205">
        <f t="shared" si="152"/>
        <v>0</v>
      </c>
      <c r="BH212" s="209">
        <f t="shared" si="153"/>
        <v>186.16</v>
      </c>
      <c r="BI212" s="205">
        <f t="shared" si="154"/>
        <v>0</v>
      </c>
    </row>
    <row r="213" spans="1:61">
      <c r="A213" t="s">
        <v>421</v>
      </c>
      <c r="B213" s="152" t="s">
        <v>422</v>
      </c>
      <c r="C213" s="153">
        <v>2171337360</v>
      </c>
      <c r="D213" s="153">
        <f>VLOOKUP(A213,'(D) 2009-10 Projection'!$H$10:$M$305,3,)</f>
        <v>15464882.939999999</v>
      </c>
      <c r="E213" s="153">
        <v>7524848</v>
      </c>
      <c r="F213" s="153">
        <v>4243812</v>
      </c>
      <c r="G213" s="153">
        <v>683937</v>
      </c>
      <c r="H213" s="153">
        <f t="shared" si="119"/>
        <v>20392631.939999998</v>
      </c>
      <c r="I213" s="175">
        <f>'(E) State &amp; Lid Adjustment'!$B$8</f>
        <v>2.06</v>
      </c>
      <c r="J213" s="175">
        <f t="shared" si="120"/>
        <v>1.9544692032563749</v>
      </c>
      <c r="K213" s="183">
        <f t="shared" si="121"/>
        <v>4.0144692032563754</v>
      </c>
      <c r="M213" s="158">
        <f>VLOOKUP(A213,'(D) 2009-10 Projection'!$H$10:$M$305,6,)</f>
        <v>17196579.869679935</v>
      </c>
      <c r="N213" s="187">
        <v>4399875</v>
      </c>
      <c r="O213" s="187">
        <v>3681252</v>
      </c>
      <c r="P213" s="187">
        <v>718623</v>
      </c>
      <c r="Q213" s="153">
        <f t="shared" si="117"/>
        <v>21596454.869679935</v>
      </c>
      <c r="R213" s="175">
        <f>'(E) State &amp; Lid Adjustment'!$B$18</f>
        <v>3.010635571061405</v>
      </c>
      <c r="S213" s="175">
        <f t="shared" si="122"/>
        <v>1.6953846361304261</v>
      </c>
      <c r="T213" s="183">
        <f t="shared" si="123"/>
        <v>4.7060202071918313</v>
      </c>
      <c r="V213" s="158">
        <f t="shared" si="124"/>
        <v>1731696.9296799358</v>
      </c>
      <c r="W213" s="153">
        <f t="shared" si="125"/>
        <v>-3124973</v>
      </c>
      <c r="X213" s="153">
        <f t="shared" si="126"/>
        <v>-562560</v>
      </c>
      <c r="Y213" s="153">
        <f t="shared" si="127"/>
        <v>34686</v>
      </c>
      <c r="Z213" s="153">
        <f t="shared" si="128"/>
        <v>1203822.9296799377</v>
      </c>
      <c r="AA213" s="153">
        <f t="shared" si="129"/>
        <v>0</v>
      </c>
      <c r="AB213" s="189">
        <f t="shared" si="130"/>
        <v>0.95063557106140495</v>
      </c>
      <c r="AC213" s="189">
        <f t="shared" si="131"/>
        <v>-0.25908456712594874</v>
      </c>
      <c r="AD213" s="183">
        <f t="shared" si="132"/>
        <v>0.69155100393545599</v>
      </c>
      <c r="AF213" s="160">
        <f t="shared" si="133"/>
        <v>5.9032249158513364E-2</v>
      </c>
      <c r="AG213" s="206">
        <f t="shared" si="118"/>
        <v>5.9032249158513364E-2</v>
      </c>
      <c r="AH213" s="160">
        <f t="shared" si="134"/>
        <v>0.17226461804078549</v>
      </c>
      <c r="AJ213">
        <f t="shared" si="135"/>
        <v>0</v>
      </c>
      <c r="AK213">
        <f t="shared" si="136"/>
        <v>1</v>
      </c>
      <c r="AL213">
        <f t="shared" si="137"/>
        <v>0</v>
      </c>
      <c r="AM213">
        <f t="shared" si="138"/>
        <v>1</v>
      </c>
      <c r="AN213">
        <f t="shared" si="139"/>
        <v>1</v>
      </c>
      <c r="AO213" s="211">
        <f t="shared" si="140"/>
        <v>1</v>
      </c>
      <c r="AP213" s="211">
        <f t="shared" si="141"/>
        <v>0</v>
      </c>
      <c r="AQ213" s="215">
        <f t="shared" si="142"/>
        <v>0</v>
      </c>
      <c r="AR213" s="215">
        <f t="shared" si="143"/>
        <v>1</v>
      </c>
      <c r="AS213" s="215">
        <f t="shared" si="144"/>
        <v>0</v>
      </c>
      <c r="AT213" s="215">
        <f t="shared" si="145"/>
        <v>0</v>
      </c>
      <c r="AV213" s="12">
        <f>VLOOKUP(A213,'(B) MSOC Applied to 2009-10'!$A$7:$C$302,3,)</f>
        <v>2419.1800000000003</v>
      </c>
      <c r="AX213" s="205">
        <f t="shared" si="146"/>
        <v>2419.1800000000003</v>
      </c>
      <c r="AZ213" s="205">
        <f t="shared" si="147"/>
        <v>0</v>
      </c>
      <c r="BB213" s="205">
        <f t="shared" si="148"/>
        <v>0</v>
      </c>
      <c r="BC213" s="205">
        <f t="shared" si="149"/>
        <v>2419.1800000000003</v>
      </c>
      <c r="BD213" s="205">
        <f t="shared" si="150"/>
        <v>2419.1800000000003</v>
      </c>
      <c r="BF213" s="205">
        <f t="shared" si="151"/>
        <v>0</v>
      </c>
      <c r="BG213" s="205">
        <f t="shared" si="152"/>
        <v>2419.1800000000003</v>
      </c>
      <c r="BH213" s="209">
        <f t="shared" si="153"/>
        <v>0</v>
      </c>
      <c r="BI213" s="205">
        <f t="shared" si="154"/>
        <v>0</v>
      </c>
    </row>
    <row r="214" spans="1:61">
      <c r="A214" t="s">
        <v>423</v>
      </c>
      <c r="B214" s="152" t="s">
        <v>424</v>
      </c>
      <c r="C214" s="153">
        <v>537627542</v>
      </c>
      <c r="D214" s="153">
        <f>VLOOKUP(A214,'(D) 2009-10 Projection'!$H$10:$M$305,3,)</f>
        <v>5027520.2599999979</v>
      </c>
      <c r="E214" s="153">
        <v>2030274</v>
      </c>
      <c r="F214" s="153">
        <v>1439136</v>
      </c>
      <c r="G214" s="153">
        <v>333898</v>
      </c>
      <c r="H214" s="153">
        <f t="shared" si="119"/>
        <v>6800554.2599999979</v>
      </c>
      <c r="I214" s="175">
        <f>'(E) State &amp; Lid Adjustment'!$B$8</f>
        <v>2.06</v>
      </c>
      <c r="J214" s="175">
        <f t="shared" si="120"/>
        <v>2.6768271481151165</v>
      </c>
      <c r="K214" s="183">
        <f t="shared" si="121"/>
        <v>4.7368271481151165</v>
      </c>
      <c r="M214" s="158">
        <f>VLOOKUP(A214,'(D) 2009-10 Projection'!$H$10:$M$305,6,)</f>
        <v>5750661.368294456</v>
      </c>
      <c r="N214" s="187">
        <v>1124230</v>
      </c>
      <c r="O214" s="187">
        <v>737121</v>
      </c>
      <c r="P214" s="187">
        <v>387109</v>
      </c>
      <c r="Q214" s="153">
        <f t="shared" si="117"/>
        <v>6874891.368294456</v>
      </c>
      <c r="R214" s="175">
        <f>'(E) State &amp; Lid Adjustment'!$B$18</f>
        <v>3.010635571061405</v>
      </c>
      <c r="S214" s="175">
        <f t="shared" si="122"/>
        <v>1.3710625710466298</v>
      </c>
      <c r="T214" s="183">
        <f t="shared" si="123"/>
        <v>4.3816981421080348</v>
      </c>
      <c r="V214" s="158">
        <f t="shared" si="124"/>
        <v>723141.10829445813</v>
      </c>
      <c r="W214" s="153">
        <f t="shared" si="125"/>
        <v>-906044</v>
      </c>
      <c r="X214" s="153">
        <f t="shared" si="126"/>
        <v>-702015</v>
      </c>
      <c r="Y214" s="153">
        <f t="shared" si="127"/>
        <v>53211</v>
      </c>
      <c r="Z214" s="153">
        <f t="shared" si="128"/>
        <v>74337.108294458129</v>
      </c>
      <c r="AA214" s="153">
        <f t="shared" si="129"/>
        <v>0</v>
      </c>
      <c r="AB214" s="189">
        <f t="shared" si="130"/>
        <v>0.95063557106140495</v>
      </c>
      <c r="AC214" s="189">
        <f t="shared" si="131"/>
        <v>-1.3057645770684867</v>
      </c>
      <c r="AD214" s="183">
        <f t="shared" si="132"/>
        <v>-0.35512900600708175</v>
      </c>
      <c r="AF214" s="160">
        <f t="shared" si="133"/>
        <v>1.0931036714418944E-2</v>
      </c>
      <c r="AG214" s="206">
        <f t="shared" si="118"/>
        <v>1.0931036714418944E-2</v>
      </c>
      <c r="AH214" s="160">
        <f t="shared" si="134"/>
        <v>-7.497191577877084E-2</v>
      </c>
      <c r="AJ214">
        <f t="shared" si="135"/>
        <v>0</v>
      </c>
      <c r="AK214">
        <f t="shared" si="136"/>
        <v>0</v>
      </c>
      <c r="AL214">
        <f t="shared" si="137"/>
        <v>1</v>
      </c>
      <c r="AM214">
        <f t="shared" si="138"/>
        <v>0</v>
      </c>
      <c r="AN214">
        <f t="shared" si="139"/>
        <v>0</v>
      </c>
      <c r="AO214" s="211">
        <f t="shared" si="140"/>
        <v>1</v>
      </c>
      <c r="AP214" s="211">
        <f t="shared" si="141"/>
        <v>0</v>
      </c>
      <c r="AQ214" s="215">
        <f t="shared" si="142"/>
        <v>1</v>
      </c>
      <c r="AR214" s="215">
        <f t="shared" si="143"/>
        <v>0</v>
      </c>
      <c r="AS214" s="215">
        <f t="shared" si="144"/>
        <v>0</v>
      </c>
      <c r="AT214" s="215">
        <f t="shared" si="145"/>
        <v>0</v>
      </c>
      <c r="AV214" s="12">
        <f>VLOOKUP(A214,'(B) MSOC Applied to 2009-10'!$A$7:$C$302,3,)</f>
        <v>878.6400000000001</v>
      </c>
      <c r="AX214" s="205">
        <f t="shared" si="146"/>
        <v>878.6400000000001</v>
      </c>
      <c r="AZ214" s="205">
        <f t="shared" si="147"/>
        <v>0</v>
      </c>
      <c r="BB214" s="205">
        <f t="shared" si="148"/>
        <v>878.6400000000001</v>
      </c>
      <c r="BC214" s="205">
        <f t="shared" si="149"/>
        <v>0</v>
      </c>
      <c r="BD214" s="205">
        <f t="shared" si="150"/>
        <v>0</v>
      </c>
      <c r="BF214" s="205">
        <f t="shared" si="151"/>
        <v>878.6400000000001</v>
      </c>
      <c r="BG214" s="205">
        <f t="shared" si="152"/>
        <v>0</v>
      </c>
      <c r="BH214" s="209">
        <f t="shared" si="153"/>
        <v>0</v>
      </c>
      <c r="BI214" s="205">
        <f t="shared" si="154"/>
        <v>0</v>
      </c>
    </row>
    <row r="215" spans="1:61">
      <c r="A215" t="s">
        <v>425</v>
      </c>
      <c r="B215" s="152" t="s">
        <v>426</v>
      </c>
      <c r="C215" s="153">
        <v>254720848</v>
      </c>
      <c r="D215" s="153">
        <f>VLOOKUP(A215,'(D) 2009-10 Projection'!$H$10:$M$305,3,)</f>
        <v>4644779.0100000016</v>
      </c>
      <c r="E215" s="153">
        <v>1893554</v>
      </c>
      <c r="F215" s="153">
        <v>860371</v>
      </c>
      <c r="G215" s="153">
        <v>624053</v>
      </c>
      <c r="H215" s="153">
        <f t="shared" si="119"/>
        <v>6129203.0100000016</v>
      </c>
      <c r="I215" s="175">
        <f>'(E) State &amp; Lid Adjustment'!$B$8</f>
        <v>2.06</v>
      </c>
      <c r="J215" s="175">
        <f t="shared" si="120"/>
        <v>3.3777015378026696</v>
      </c>
      <c r="K215" s="183">
        <f t="shared" si="121"/>
        <v>5.4377015378026696</v>
      </c>
      <c r="M215" s="158">
        <f>VLOOKUP(A215,'(D) 2009-10 Projection'!$H$10:$M$305,6,)</f>
        <v>5001815.1536744405</v>
      </c>
      <c r="N215" s="187">
        <v>1000397</v>
      </c>
      <c r="O215" s="187">
        <v>349260</v>
      </c>
      <c r="P215" s="187">
        <v>651137</v>
      </c>
      <c r="Q215" s="153">
        <f t="shared" si="117"/>
        <v>6002212.1536744405</v>
      </c>
      <c r="R215" s="175">
        <f>'(E) State &amp; Lid Adjustment'!$B$18</f>
        <v>3.010635571061405</v>
      </c>
      <c r="S215" s="175">
        <f t="shared" si="122"/>
        <v>1.3711480734392028</v>
      </c>
      <c r="T215" s="183">
        <f t="shared" si="123"/>
        <v>4.381783644500608</v>
      </c>
      <c r="V215" s="158">
        <f t="shared" si="124"/>
        <v>357036.14367443882</v>
      </c>
      <c r="W215" s="153">
        <f t="shared" si="125"/>
        <v>-893157</v>
      </c>
      <c r="X215" s="153">
        <f t="shared" si="126"/>
        <v>-511111</v>
      </c>
      <c r="Y215" s="153">
        <f t="shared" si="127"/>
        <v>27084</v>
      </c>
      <c r="Z215" s="153">
        <f t="shared" si="128"/>
        <v>-126990.85632556118</v>
      </c>
      <c r="AA215" s="153">
        <f t="shared" si="129"/>
        <v>126990.85632556118</v>
      </c>
      <c r="AB215" s="189">
        <f t="shared" si="130"/>
        <v>0.95063557106140495</v>
      </c>
      <c r="AC215" s="189">
        <f t="shared" si="131"/>
        <v>-2.006553464363467</v>
      </c>
      <c r="AD215" s="183">
        <f t="shared" si="132"/>
        <v>-1.0559178933020616</v>
      </c>
      <c r="AF215" s="160">
        <f t="shared" si="133"/>
        <v>-2.0718983547839957E-2</v>
      </c>
      <c r="AG215" s="206">
        <f t="shared" si="118"/>
        <v>0</v>
      </c>
      <c r="AH215" s="160">
        <f t="shared" si="134"/>
        <v>-0.19418459912912936</v>
      </c>
      <c r="AJ215">
        <f t="shared" si="135"/>
        <v>1</v>
      </c>
      <c r="AK215">
        <f t="shared" si="136"/>
        <v>0</v>
      </c>
      <c r="AL215">
        <f t="shared" si="137"/>
        <v>1</v>
      </c>
      <c r="AM215">
        <f t="shared" si="138"/>
        <v>0</v>
      </c>
      <c r="AN215">
        <f t="shared" si="139"/>
        <v>0</v>
      </c>
      <c r="AO215" s="211">
        <f t="shared" si="140"/>
        <v>0</v>
      </c>
      <c r="AP215" s="211">
        <f t="shared" si="141"/>
        <v>1</v>
      </c>
      <c r="AQ215" s="215">
        <f t="shared" si="142"/>
        <v>0</v>
      </c>
      <c r="AR215" s="215">
        <f t="shared" si="143"/>
        <v>0</v>
      </c>
      <c r="AS215" s="215">
        <f t="shared" si="144"/>
        <v>1</v>
      </c>
      <c r="AT215" s="215">
        <f t="shared" si="145"/>
        <v>0</v>
      </c>
      <c r="AV215" s="12">
        <f>VLOOKUP(A215,'(B) MSOC Applied to 2009-10'!$A$7:$C$302,3,)</f>
        <v>676</v>
      </c>
      <c r="AX215" s="205">
        <f t="shared" si="146"/>
        <v>0</v>
      </c>
      <c r="AZ215" s="205">
        <f t="shared" si="147"/>
        <v>676</v>
      </c>
      <c r="BB215" s="205">
        <f t="shared" si="148"/>
        <v>676</v>
      </c>
      <c r="BC215" s="205">
        <f t="shared" si="149"/>
        <v>0</v>
      </c>
      <c r="BD215" s="205">
        <f t="shared" si="150"/>
        <v>0</v>
      </c>
      <c r="BF215" s="205">
        <f t="shared" si="151"/>
        <v>0</v>
      </c>
      <c r="BG215" s="205">
        <f t="shared" si="152"/>
        <v>0</v>
      </c>
      <c r="BH215" s="209">
        <f t="shared" si="153"/>
        <v>676</v>
      </c>
      <c r="BI215" s="205">
        <f t="shared" si="154"/>
        <v>0</v>
      </c>
    </row>
    <row r="216" spans="1:61">
      <c r="A216" t="s">
        <v>427</v>
      </c>
      <c r="B216" s="152" t="s">
        <v>428</v>
      </c>
      <c r="C216" s="153">
        <v>404654285</v>
      </c>
      <c r="D216" s="153">
        <f>VLOOKUP(A216,'(D) 2009-10 Projection'!$H$10:$M$305,3,)</f>
        <v>4265905.5</v>
      </c>
      <c r="E216" s="153">
        <v>1858083</v>
      </c>
      <c r="F216" s="153">
        <v>1050000</v>
      </c>
      <c r="G216" s="153">
        <v>353734</v>
      </c>
      <c r="H216" s="153">
        <f t="shared" si="119"/>
        <v>5669639.5</v>
      </c>
      <c r="I216" s="175">
        <f>'(E) State &amp; Lid Adjustment'!$B$8</f>
        <v>2.06</v>
      </c>
      <c r="J216" s="175">
        <f t="shared" si="120"/>
        <v>2.5948075651787552</v>
      </c>
      <c r="K216" s="183">
        <f t="shared" si="121"/>
        <v>4.6548075651787553</v>
      </c>
      <c r="M216" s="158">
        <f>VLOOKUP(A216,'(D) 2009-10 Projection'!$H$10:$M$305,6,)</f>
        <v>4649952.8105410216</v>
      </c>
      <c r="N216" s="187">
        <v>1057554</v>
      </c>
      <c r="O216" s="187">
        <v>688115</v>
      </c>
      <c r="P216" s="187">
        <v>369439</v>
      </c>
      <c r="Q216" s="153">
        <f t="shared" si="117"/>
        <v>5707506.8105410216</v>
      </c>
      <c r="R216" s="175">
        <f>'(E) State &amp; Lid Adjustment'!$B$18</f>
        <v>3.010635571061405</v>
      </c>
      <c r="S216" s="175">
        <f t="shared" si="122"/>
        <v>1.7005009597266467</v>
      </c>
      <c r="T216" s="183">
        <f t="shared" si="123"/>
        <v>4.7111365307880515</v>
      </c>
      <c r="V216" s="158">
        <f t="shared" si="124"/>
        <v>384047.31054102164</v>
      </c>
      <c r="W216" s="153">
        <f t="shared" si="125"/>
        <v>-800529</v>
      </c>
      <c r="X216" s="153">
        <f t="shared" si="126"/>
        <v>-361885</v>
      </c>
      <c r="Y216" s="153">
        <f t="shared" si="127"/>
        <v>15705</v>
      </c>
      <c r="Z216" s="153">
        <f t="shared" si="128"/>
        <v>37867.310541021638</v>
      </c>
      <c r="AA216" s="153">
        <f t="shared" si="129"/>
        <v>0</v>
      </c>
      <c r="AB216" s="189">
        <f t="shared" si="130"/>
        <v>0.95063557106140495</v>
      </c>
      <c r="AC216" s="189">
        <f t="shared" si="131"/>
        <v>-0.89430660545210849</v>
      </c>
      <c r="AD216" s="183">
        <f t="shared" si="132"/>
        <v>5.6328965609296233E-2</v>
      </c>
      <c r="AF216" s="160">
        <f t="shared" si="133"/>
        <v>6.6789626643848589E-3</v>
      </c>
      <c r="AG216" s="206">
        <f t="shared" si="118"/>
        <v>6.6789626643848589E-3</v>
      </c>
      <c r="AH216" s="160">
        <f t="shared" si="134"/>
        <v>1.2101244749767238E-2</v>
      </c>
      <c r="AJ216">
        <f t="shared" si="135"/>
        <v>0</v>
      </c>
      <c r="AK216">
        <f t="shared" si="136"/>
        <v>0</v>
      </c>
      <c r="AL216">
        <f t="shared" si="137"/>
        <v>0</v>
      </c>
      <c r="AM216">
        <f t="shared" si="138"/>
        <v>1</v>
      </c>
      <c r="AN216">
        <f t="shared" si="139"/>
        <v>0</v>
      </c>
      <c r="AO216" s="211">
        <f t="shared" si="140"/>
        <v>0</v>
      </c>
      <c r="AP216" s="211">
        <f t="shared" si="141"/>
        <v>1</v>
      </c>
      <c r="AQ216" s="215">
        <f t="shared" si="142"/>
        <v>0</v>
      </c>
      <c r="AR216" s="215">
        <f t="shared" si="143"/>
        <v>0</v>
      </c>
      <c r="AS216" s="215">
        <f t="shared" si="144"/>
        <v>0</v>
      </c>
      <c r="AT216" s="215">
        <f t="shared" si="145"/>
        <v>1</v>
      </c>
      <c r="AV216" s="12">
        <f>VLOOKUP(A216,'(B) MSOC Applied to 2009-10'!$A$7:$C$302,3,)</f>
        <v>649.67999999999995</v>
      </c>
      <c r="AX216" s="205">
        <f t="shared" si="146"/>
        <v>0</v>
      </c>
      <c r="AZ216" s="205">
        <f t="shared" si="147"/>
        <v>649.67999999999995</v>
      </c>
      <c r="BB216" s="205">
        <f t="shared" si="148"/>
        <v>0</v>
      </c>
      <c r="BC216" s="205">
        <f t="shared" si="149"/>
        <v>649.67999999999995</v>
      </c>
      <c r="BD216" s="205">
        <f t="shared" si="150"/>
        <v>0</v>
      </c>
      <c r="BF216" s="205">
        <f t="shared" si="151"/>
        <v>0</v>
      </c>
      <c r="BG216" s="205">
        <f t="shared" si="152"/>
        <v>0</v>
      </c>
      <c r="BH216" s="209">
        <f t="shared" si="153"/>
        <v>0</v>
      </c>
      <c r="BI216" s="205">
        <f t="shared" si="154"/>
        <v>649.67999999999995</v>
      </c>
    </row>
    <row r="217" spans="1:61">
      <c r="A217" t="s">
        <v>429</v>
      </c>
      <c r="B217" s="152" t="s">
        <v>430</v>
      </c>
      <c r="C217" s="153">
        <v>19123067735</v>
      </c>
      <c r="D217" s="153">
        <f>VLOOKUP(A217,'(D) 2009-10 Projection'!$H$10:$M$305,3,)</f>
        <v>86298131.88000001</v>
      </c>
      <c r="E217" s="153">
        <v>34770130</v>
      </c>
      <c r="F217" s="153">
        <v>29000000</v>
      </c>
      <c r="G217" s="153">
        <v>0</v>
      </c>
      <c r="H217" s="153">
        <f t="shared" si="119"/>
        <v>115298131.88000001</v>
      </c>
      <c r="I217" s="175">
        <f>'(E) State &amp; Lid Adjustment'!$B$8</f>
        <v>2.06</v>
      </c>
      <c r="J217" s="175">
        <f t="shared" si="120"/>
        <v>1.5164930858307186</v>
      </c>
      <c r="K217" s="183">
        <f t="shared" si="121"/>
        <v>3.5764930858307187</v>
      </c>
      <c r="M217" s="158">
        <f>VLOOKUP(A217,'(D) 2009-10 Projection'!$H$10:$M$305,6,)</f>
        <v>95514170.843548954</v>
      </c>
      <c r="N217" s="187">
        <v>19420277</v>
      </c>
      <c r="O217" s="187">
        <v>19420277</v>
      </c>
      <c r="P217" s="187">
        <v>0</v>
      </c>
      <c r="Q217" s="153">
        <f t="shared" si="117"/>
        <v>114934447.84354895</v>
      </c>
      <c r="R217" s="175">
        <f>'(E) State &amp; Lid Adjustment'!$B$18</f>
        <v>3.010635571061405</v>
      </c>
      <c r="S217" s="175">
        <f t="shared" si="122"/>
        <v>1.0155419239799079</v>
      </c>
      <c r="T217" s="183">
        <f t="shared" si="123"/>
        <v>4.0261774950413134</v>
      </c>
      <c r="V217" s="158">
        <f t="shared" si="124"/>
        <v>9216038.9635489434</v>
      </c>
      <c r="W217" s="153">
        <f t="shared" si="125"/>
        <v>-15349853</v>
      </c>
      <c r="X217" s="153">
        <f t="shared" si="126"/>
        <v>-9579723</v>
      </c>
      <c r="Y217" s="153">
        <f t="shared" si="127"/>
        <v>0</v>
      </c>
      <c r="Z217" s="153">
        <f t="shared" si="128"/>
        <v>-363684.0364510566</v>
      </c>
      <c r="AA217" s="153">
        <f t="shared" si="129"/>
        <v>363684.0364510566</v>
      </c>
      <c r="AB217" s="189">
        <f t="shared" si="130"/>
        <v>0.95063557106140495</v>
      </c>
      <c r="AC217" s="189">
        <f t="shared" si="131"/>
        <v>-0.50095116185081068</v>
      </c>
      <c r="AD217" s="183">
        <f t="shared" si="132"/>
        <v>0.44968440921059472</v>
      </c>
      <c r="AF217" s="160">
        <f t="shared" si="133"/>
        <v>-3.1542925329403572E-3</v>
      </c>
      <c r="AG217" s="206">
        <f t="shared" si="118"/>
        <v>0</v>
      </c>
      <c r="AH217" s="160">
        <f t="shared" si="134"/>
        <v>0.12573333665655492</v>
      </c>
      <c r="AJ217">
        <f t="shared" si="135"/>
        <v>1</v>
      </c>
      <c r="AK217">
        <f t="shared" si="136"/>
        <v>0</v>
      </c>
      <c r="AL217">
        <f t="shared" si="137"/>
        <v>0</v>
      </c>
      <c r="AM217">
        <f t="shared" si="138"/>
        <v>1</v>
      </c>
      <c r="AN217">
        <f t="shared" si="139"/>
        <v>1</v>
      </c>
      <c r="AO217" s="211">
        <f t="shared" si="140"/>
        <v>0</v>
      </c>
      <c r="AP217" s="211">
        <f t="shared" si="141"/>
        <v>1</v>
      </c>
      <c r="AQ217" s="215">
        <f t="shared" si="142"/>
        <v>0</v>
      </c>
      <c r="AR217" s="215">
        <f t="shared" si="143"/>
        <v>0</v>
      </c>
      <c r="AS217" s="215">
        <f t="shared" si="144"/>
        <v>0</v>
      </c>
      <c r="AT217" s="215">
        <f t="shared" si="145"/>
        <v>1</v>
      </c>
      <c r="AV217" s="12">
        <f>VLOOKUP(A217,'(B) MSOC Applied to 2009-10'!$A$7:$C$302,3,)</f>
        <v>13535.579999999998</v>
      </c>
      <c r="AX217" s="205">
        <f t="shared" si="146"/>
        <v>0</v>
      </c>
      <c r="AZ217" s="205">
        <f t="shared" si="147"/>
        <v>13535.579999999998</v>
      </c>
      <c r="BB217" s="205">
        <f t="shared" si="148"/>
        <v>0</v>
      </c>
      <c r="BC217" s="205">
        <f t="shared" si="149"/>
        <v>13535.579999999998</v>
      </c>
      <c r="BD217" s="205">
        <f t="shared" si="150"/>
        <v>13535.579999999998</v>
      </c>
      <c r="BF217" s="205">
        <f t="shared" si="151"/>
        <v>0</v>
      </c>
      <c r="BG217" s="205">
        <f t="shared" si="152"/>
        <v>0</v>
      </c>
      <c r="BH217" s="209">
        <f t="shared" si="153"/>
        <v>0</v>
      </c>
      <c r="BI217" s="205">
        <f t="shared" si="154"/>
        <v>13535.579999999998</v>
      </c>
    </row>
    <row r="218" spans="1:61">
      <c r="A218" t="s">
        <v>431</v>
      </c>
      <c r="B218" s="152" t="s">
        <v>432</v>
      </c>
      <c r="C218" s="153">
        <v>292503063</v>
      </c>
      <c r="D218" s="153">
        <f>VLOOKUP(A218,'(D) 2009-10 Projection'!$H$10:$M$305,3,)</f>
        <v>2679584.7399999988</v>
      </c>
      <c r="E218" s="153">
        <v>1151795</v>
      </c>
      <c r="F218" s="153">
        <v>399800</v>
      </c>
      <c r="G218" s="153">
        <v>205323</v>
      </c>
      <c r="H218" s="153">
        <f t="shared" si="119"/>
        <v>3284707.7399999988</v>
      </c>
      <c r="I218" s="175">
        <f>'(E) State &amp; Lid Adjustment'!$B$8</f>
        <v>2.06</v>
      </c>
      <c r="J218" s="175">
        <f t="shared" si="120"/>
        <v>1.3668232937444487</v>
      </c>
      <c r="K218" s="183">
        <f t="shared" si="121"/>
        <v>3.4268232937444489</v>
      </c>
      <c r="M218" s="158">
        <f>VLOOKUP(A218,'(D) 2009-10 Projection'!$H$10:$M$305,6,)</f>
        <v>2918724.7589395251</v>
      </c>
      <c r="N218" s="187">
        <v>611523</v>
      </c>
      <c r="O218" s="187">
        <v>399800</v>
      </c>
      <c r="P218" s="187">
        <v>209961</v>
      </c>
      <c r="Q218" s="153">
        <f t="shared" si="117"/>
        <v>3528485.7589395251</v>
      </c>
      <c r="R218" s="175">
        <f>'(E) State &amp; Lid Adjustment'!$B$18</f>
        <v>3.010635571061405</v>
      </c>
      <c r="S218" s="175">
        <f t="shared" si="122"/>
        <v>1.3668232937444487</v>
      </c>
      <c r="T218" s="183">
        <f t="shared" si="123"/>
        <v>4.3774588648058534</v>
      </c>
      <c r="V218" s="158">
        <f t="shared" si="124"/>
        <v>239140.01893952629</v>
      </c>
      <c r="W218" s="153">
        <f t="shared" si="125"/>
        <v>-540272</v>
      </c>
      <c r="X218" s="153">
        <f t="shared" si="126"/>
        <v>0</v>
      </c>
      <c r="Y218" s="153">
        <f t="shared" si="127"/>
        <v>4638</v>
      </c>
      <c r="Z218" s="153">
        <f t="shared" si="128"/>
        <v>243778.01893952629</v>
      </c>
      <c r="AA218" s="153">
        <f t="shared" si="129"/>
        <v>0</v>
      </c>
      <c r="AB218" s="189">
        <f t="shared" si="130"/>
        <v>0.95063557106140495</v>
      </c>
      <c r="AC218" s="189">
        <f t="shared" si="131"/>
        <v>0</v>
      </c>
      <c r="AD218" s="183">
        <f t="shared" si="132"/>
        <v>0.95063557106140451</v>
      </c>
      <c r="AF218" s="160">
        <f t="shared" si="133"/>
        <v>7.4216045455394578E-2</v>
      </c>
      <c r="AG218" s="206">
        <f t="shared" si="118"/>
        <v>7.4216045455394578E-2</v>
      </c>
      <c r="AH218" s="160">
        <f t="shared" si="134"/>
        <v>0.27741015207780273</v>
      </c>
      <c r="AJ218">
        <f t="shared" si="135"/>
        <v>0</v>
      </c>
      <c r="AK218">
        <f t="shared" si="136"/>
        <v>1</v>
      </c>
      <c r="AL218">
        <f t="shared" si="137"/>
        <v>0</v>
      </c>
      <c r="AM218">
        <f t="shared" si="138"/>
        <v>1</v>
      </c>
      <c r="AN218">
        <f t="shared" si="139"/>
        <v>1</v>
      </c>
      <c r="AO218" s="211">
        <f t="shared" si="140"/>
        <v>1</v>
      </c>
      <c r="AP218" s="211">
        <f t="shared" si="141"/>
        <v>0</v>
      </c>
      <c r="AQ218" s="215">
        <f t="shared" si="142"/>
        <v>0</v>
      </c>
      <c r="AR218" s="215">
        <f t="shared" si="143"/>
        <v>1</v>
      </c>
      <c r="AS218" s="215">
        <f t="shared" si="144"/>
        <v>0</v>
      </c>
      <c r="AT218" s="215">
        <f t="shared" si="145"/>
        <v>0</v>
      </c>
      <c r="AV218" s="12">
        <f>VLOOKUP(A218,'(B) MSOC Applied to 2009-10'!$A$7:$C$302,3,)</f>
        <v>381.31</v>
      </c>
      <c r="AX218" s="205">
        <f t="shared" si="146"/>
        <v>381.31</v>
      </c>
      <c r="AZ218" s="205">
        <f t="shared" si="147"/>
        <v>0</v>
      </c>
      <c r="BB218" s="205">
        <f t="shared" si="148"/>
        <v>0</v>
      </c>
      <c r="BC218" s="205">
        <f t="shared" si="149"/>
        <v>381.31</v>
      </c>
      <c r="BD218" s="205">
        <f t="shared" si="150"/>
        <v>381.31</v>
      </c>
      <c r="BF218" s="205">
        <f t="shared" si="151"/>
        <v>0</v>
      </c>
      <c r="BG218" s="205">
        <f t="shared" si="152"/>
        <v>381.31</v>
      </c>
      <c r="BH218" s="209">
        <f t="shared" si="153"/>
        <v>0</v>
      </c>
      <c r="BI218" s="205">
        <f t="shared" si="154"/>
        <v>0</v>
      </c>
    </row>
    <row r="219" spans="1:61">
      <c r="A219" t="s">
        <v>433</v>
      </c>
      <c r="B219" s="152" t="s">
        <v>434</v>
      </c>
      <c r="C219" s="153">
        <v>5697076828</v>
      </c>
      <c r="D219" s="153">
        <f>VLOOKUP(A219,'(D) 2009-10 Projection'!$H$10:$M$305,3,)</f>
        <v>60298785.460000008</v>
      </c>
      <c r="E219" s="153">
        <v>23927010</v>
      </c>
      <c r="F219" s="153">
        <v>17318000</v>
      </c>
      <c r="G219" s="153">
        <v>4745524</v>
      </c>
      <c r="H219" s="153">
        <f t="shared" si="119"/>
        <v>82362309.460000008</v>
      </c>
      <c r="I219" s="175">
        <f>'(E) State &amp; Lid Adjustment'!$B$8</f>
        <v>2.06</v>
      </c>
      <c r="J219" s="175">
        <f t="shared" si="120"/>
        <v>3.039804538862013</v>
      </c>
      <c r="K219" s="183">
        <f t="shared" si="121"/>
        <v>5.0998045388620135</v>
      </c>
      <c r="M219" s="158">
        <f>VLOOKUP(A219,'(D) 2009-10 Projection'!$H$10:$M$305,6,)</f>
        <v>66680835.074024655</v>
      </c>
      <c r="N219" s="187">
        <v>12927872</v>
      </c>
      <c r="O219" s="187">
        <v>7811420</v>
      </c>
      <c r="P219" s="187">
        <v>5116452</v>
      </c>
      <c r="Q219" s="153">
        <f t="shared" si="117"/>
        <v>79608707.074024647</v>
      </c>
      <c r="R219" s="175">
        <f>'(E) State &amp; Lid Adjustment'!$B$18</f>
        <v>3.010635571061405</v>
      </c>
      <c r="S219" s="175">
        <f t="shared" si="122"/>
        <v>1.371127726698089</v>
      </c>
      <c r="T219" s="183">
        <f t="shared" si="123"/>
        <v>4.3817632977594938</v>
      </c>
      <c r="V219" s="158">
        <f t="shared" si="124"/>
        <v>6382049.6140246466</v>
      </c>
      <c r="W219" s="153">
        <f t="shared" si="125"/>
        <v>-10999138</v>
      </c>
      <c r="X219" s="153">
        <f t="shared" si="126"/>
        <v>-9506580</v>
      </c>
      <c r="Y219" s="153">
        <f t="shared" si="127"/>
        <v>370928</v>
      </c>
      <c r="Z219" s="153">
        <f t="shared" si="128"/>
        <v>-2753602.3859753609</v>
      </c>
      <c r="AA219" s="153">
        <f t="shared" si="129"/>
        <v>2753602.3859753609</v>
      </c>
      <c r="AB219" s="189">
        <f t="shared" si="130"/>
        <v>0.95063557106140495</v>
      </c>
      <c r="AC219" s="189">
        <f t="shared" si="131"/>
        <v>-1.6686768121639239</v>
      </c>
      <c r="AD219" s="183">
        <f t="shared" si="132"/>
        <v>-0.71804124110251966</v>
      </c>
      <c r="AF219" s="160">
        <f t="shared" si="133"/>
        <v>-3.3432797162064432E-2</v>
      </c>
      <c r="AG219" s="206">
        <f t="shared" si="118"/>
        <v>0</v>
      </c>
      <c r="AH219" s="160">
        <f t="shared" si="134"/>
        <v>-0.14079779639216244</v>
      </c>
      <c r="AJ219">
        <f t="shared" si="135"/>
        <v>1</v>
      </c>
      <c r="AK219">
        <f t="shared" si="136"/>
        <v>0</v>
      </c>
      <c r="AL219">
        <f t="shared" si="137"/>
        <v>1</v>
      </c>
      <c r="AM219">
        <f t="shared" si="138"/>
        <v>0</v>
      </c>
      <c r="AN219">
        <f t="shared" si="139"/>
        <v>0</v>
      </c>
      <c r="AO219" s="211">
        <f t="shared" si="140"/>
        <v>0</v>
      </c>
      <c r="AP219" s="211">
        <f t="shared" si="141"/>
        <v>1</v>
      </c>
      <c r="AQ219" s="215">
        <f t="shared" si="142"/>
        <v>0</v>
      </c>
      <c r="AR219" s="215">
        <f t="shared" si="143"/>
        <v>0</v>
      </c>
      <c r="AS219" s="215">
        <f t="shared" si="144"/>
        <v>1</v>
      </c>
      <c r="AT219" s="215">
        <f t="shared" si="145"/>
        <v>0</v>
      </c>
      <c r="AV219" s="12">
        <f>VLOOKUP(A219,'(B) MSOC Applied to 2009-10'!$A$7:$C$302,3,)</f>
        <v>10456.519999999999</v>
      </c>
      <c r="AX219" s="205">
        <f t="shared" si="146"/>
        <v>0</v>
      </c>
      <c r="AZ219" s="205">
        <f t="shared" si="147"/>
        <v>10456.519999999999</v>
      </c>
      <c r="BB219" s="205">
        <f t="shared" si="148"/>
        <v>10456.519999999999</v>
      </c>
      <c r="BC219" s="205">
        <f t="shared" si="149"/>
        <v>0</v>
      </c>
      <c r="BD219" s="205">
        <f t="shared" si="150"/>
        <v>0</v>
      </c>
      <c r="BF219" s="205">
        <f t="shared" si="151"/>
        <v>0</v>
      </c>
      <c r="BG219" s="205">
        <f t="shared" si="152"/>
        <v>0</v>
      </c>
      <c r="BH219" s="209">
        <f t="shared" si="153"/>
        <v>10456.519999999999</v>
      </c>
      <c r="BI219" s="205">
        <f t="shared" si="154"/>
        <v>0</v>
      </c>
    </row>
    <row r="220" spans="1:61">
      <c r="A220" t="s">
        <v>435</v>
      </c>
      <c r="B220" s="152" t="s">
        <v>436</v>
      </c>
      <c r="C220" s="153">
        <v>2093254102</v>
      </c>
      <c r="D220" s="153">
        <f>VLOOKUP(A220,'(D) 2009-10 Projection'!$H$10:$M$305,3,)</f>
        <v>12101995.110000001</v>
      </c>
      <c r="E220" s="153">
        <v>4855482</v>
      </c>
      <c r="F220" s="153">
        <v>3688000</v>
      </c>
      <c r="G220" s="153">
        <v>0</v>
      </c>
      <c r="H220" s="153">
        <f t="shared" si="119"/>
        <v>15789995.110000001</v>
      </c>
      <c r="I220" s="175">
        <f>'(E) State &amp; Lid Adjustment'!$B$8</f>
        <v>2.06</v>
      </c>
      <c r="J220" s="175">
        <f t="shared" si="120"/>
        <v>1.7618501243954567</v>
      </c>
      <c r="K220" s="183">
        <f t="shared" si="121"/>
        <v>3.821850124395457</v>
      </c>
      <c r="M220" s="158">
        <f>VLOOKUP(A220,'(D) 2009-10 Projection'!$H$10:$M$305,6,)</f>
        <v>13329630.976340828</v>
      </c>
      <c r="N220" s="187">
        <v>2613444</v>
      </c>
      <c r="O220" s="187">
        <v>2613444</v>
      </c>
      <c r="P220" s="187">
        <v>0</v>
      </c>
      <c r="Q220" s="153">
        <f t="shared" si="117"/>
        <v>15943074.976340828</v>
      </c>
      <c r="R220" s="175">
        <f>'(E) State &amp; Lid Adjustment'!$B$18</f>
        <v>3.010635571061405</v>
      </c>
      <c r="S220" s="175">
        <f t="shared" si="122"/>
        <v>1.2485077647778091</v>
      </c>
      <c r="T220" s="183">
        <f t="shared" si="123"/>
        <v>4.2591433358392141</v>
      </c>
      <c r="V220" s="158">
        <f t="shared" si="124"/>
        <v>1227635.8663408272</v>
      </c>
      <c r="W220" s="153">
        <f t="shared" si="125"/>
        <v>-2242038</v>
      </c>
      <c r="X220" s="153">
        <f t="shared" si="126"/>
        <v>-1074556</v>
      </c>
      <c r="Y220" s="153">
        <f t="shared" si="127"/>
        <v>0</v>
      </c>
      <c r="Z220" s="153">
        <f t="shared" si="128"/>
        <v>153079.8663408272</v>
      </c>
      <c r="AA220" s="153">
        <f t="shared" si="129"/>
        <v>0</v>
      </c>
      <c r="AB220" s="189">
        <f t="shared" si="130"/>
        <v>0.95063557106140495</v>
      </c>
      <c r="AC220" s="189">
        <f t="shared" si="131"/>
        <v>-0.51334235961764763</v>
      </c>
      <c r="AD220" s="183">
        <f t="shared" si="132"/>
        <v>0.4372932114437571</v>
      </c>
      <c r="AF220" s="160">
        <f t="shared" si="133"/>
        <v>9.6947380461112238E-3</v>
      </c>
      <c r="AG220" s="206">
        <f t="shared" si="118"/>
        <v>9.6947380461112238E-3</v>
      </c>
      <c r="AH220" s="160">
        <f t="shared" si="134"/>
        <v>0.11441924649332723</v>
      </c>
      <c r="AJ220">
        <f t="shared" si="135"/>
        <v>0</v>
      </c>
      <c r="AK220">
        <f t="shared" si="136"/>
        <v>0</v>
      </c>
      <c r="AL220">
        <f t="shared" si="137"/>
        <v>0</v>
      </c>
      <c r="AM220">
        <f t="shared" si="138"/>
        <v>1</v>
      </c>
      <c r="AN220">
        <f t="shared" si="139"/>
        <v>1</v>
      </c>
      <c r="AO220" s="211">
        <f t="shared" si="140"/>
        <v>0</v>
      </c>
      <c r="AP220" s="211">
        <f t="shared" si="141"/>
        <v>1</v>
      </c>
      <c r="AQ220" s="215">
        <f t="shared" si="142"/>
        <v>0</v>
      </c>
      <c r="AR220" s="215">
        <f t="shared" si="143"/>
        <v>0</v>
      </c>
      <c r="AS220" s="215">
        <f t="shared" si="144"/>
        <v>0</v>
      </c>
      <c r="AT220" s="215">
        <f t="shared" si="145"/>
        <v>1</v>
      </c>
      <c r="AV220" s="12">
        <f>VLOOKUP(A220,'(B) MSOC Applied to 2009-10'!$A$7:$C$302,3,)</f>
        <v>2087.2800000000002</v>
      </c>
      <c r="AX220" s="205">
        <f t="shared" si="146"/>
        <v>0</v>
      </c>
      <c r="AZ220" s="205">
        <f t="shared" si="147"/>
        <v>2087.2800000000002</v>
      </c>
      <c r="BB220" s="205">
        <f t="shared" si="148"/>
        <v>0</v>
      </c>
      <c r="BC220" s="205">
        <f t="shared" si="149"/>
        <v>2087.2800000000002</v>
      </c>
      <c r="BD220" s="205">
        <f t="shared" si="150"/>
        <v>2087.2800000000002</v>
      </c>
      <c r="BF220" s="205">
        <f t="shared" si="151"/>
        <v>0</v>
      </c>
      <c r="BG220" s="205">
        <f t="shared" si="152"/>
        <v>0</v>
      </c>
      <c r="BH220" s="209">
        <f t="shared" si="153"/>
        <v>0</v>
      </c>
      <c r="BI220" s="205">
        <f t="shared" si="154"/>
        <v>2087.2800000000002</v>
      </c>
    </row>
    <row r="221" spans="1:61">
      <c r="A221" t="s">
        <v>437</v>
      </c>
      <c r="B221" s="152" t="s">
        <v>438</v>
      </c>
      <c r="C221" s="153">
        <v>287979944</v>
      </c>
      <c r="D221" s="153">
        <f>VLOOKUP(A221,'(D) 2009-10 Projection'!$H$10:$M$305,3,)</f>
        <v>2662491.71</v>
      </c>
      <c r="E221" s="153">
        <v>1213026</v>
      </c>
      <c r="F221" s="153">
        <v>881000</v>
      </c>
      <c r="G221" s="153">
        <v>163856</v>
      </c>
      <c r="H221" s="153">
        <f t="shared" si="119"/>
        <v>3707347.71</v>
      </c>
      <c r="I221" s="175">
        <f>'(E) State &amp; Lid Adjustment'!$B$8</f>
        <v>2.06</v>
      </c>
      <c r="J221" s="175">
        <f t="shared" si="120"/>
        <v>3.0592408199093195</v>
      </c>
      <c r="K221" s="183">
        <f t="shared" si="121"/>
        <v>5.1192408199093196</v>
      </c>
      <c r="M221" s="158">
        <f>VLOOKUP(A221,'(D) 2009-10 Projection'!$H$10:$M$305,6,)</f>
        <v>2734539.5409645028</v>
      </c>
      <c r="N221" s="187">
        <v>698315</v>
      </c>
      <c r="O221" s="187">
        <v>553498</v>
      </c>
      <c r="P221" s="187">
        <v>144817</v>
      </c>
      <c r="Q221" s="153">
        <f t="shared" si="117"/>
        <v>3432854.5409645028</v>
      </c>
      <c r="R221" s="175">
        <f>'(E) State &amp; Lid Adjustment'!$B$18</f>
        <v>3.010635571061405</v>
      </c>
      <c r="S221" s="175">
        <f t="shared" si="122"/>
        <v>1.9220019016324277</v>
      </c>
      <c r="T221" s="183">
        <f t="shared" si="123"/>
        <v>4.9326374726938322</v>
      </c>
      <c r="V221" s="158">
        <f t="shared" si="124"/>
        <v>72047.830964502878</v>
      </c>
      <c r="W221" s="153">
        <f t="shared" si="125"/>
        <v>-514711</v>
      </c>
      <c r="X221" s="153">
        <f t="shared" si="126"/>
        <v>-327502</v>
      </c>
      <c r="Y221" s="153">
        <f t="shared" si="127"/>
        <v>-19039</v>
      </c>
      <c r="Z221" s="153">
        <f t="shared" si="128"/>
        <v>-274493.16903549712</v>
      </c>
      <c r="AA221" s="153">
        <f t="shared" si="129"/>
        <v>274493.16903549712</v>
      </c>
      <c r="AB221" s="189">
        <f t="shared" si="130"/>
        <v>0.95063557106140495</v>
      </c>
      <c r="AC221" s="189">
        <f t="shared" si="131"/>
        <v>-1.1372389182768918</v>
      </c>
      <c r="AD221" s="183">
        <f t="shared" si="132"/>
        <v>-0.18660334721548733</v>
      </c>
      <c r="AF221" s="160">
        <f t="shared" si="133"/>
        <v>-7.404030873475774E-2</v>
      </c>
      <c r="AG221" s="206">
        <f t="shared" si="118"/>
        <v>0</v>
      </c>
      <c r="AH221" s="160">
        <f t="shared" si="134"/>
        <v>-3.6451371166163024E-2</v>
      </c>
      <c r="AJ221">
        <f t="shared" si="135"/>
        <v>1</v>
      </c>
      <c r="AK221">
        <f t="shared" si="136"/>
        <v>0</v>
      </c>
      <c r="AL221">
        <f t="shared" si="137"/>
        <v>1</v>
      </c>
      <c r="AM221">
        <f t="shared" si="138"/>
        <v>0</v>
      </c>
      <c r="AN221">
        <f t="shared" si="139"/>
        <v>0</v>
      </c>
      <c r="AO221" s="211">
        <f t="shared" si="140"/>
        <v>0</v>
      </c>
      <c r="AP221" s="211">
        <f t="shared" si="141"/>
        <v>1</v>
      </c>
      <c r="AQ221" s="215">
        <f t="shared" si="142"/>
        <v>0</v>
      </c>
      <c r="AR221" s="215">
        <f t="shared" si="143"/>
        <v>0</v>
      </c>
      <c r="AS221" s="215">
        <f t="shared" si="144"/>
        <v>1</v>
      </c>
      <c r="AT221" s="215">
        <f t="shared" si="145"/>
        <v>0</v>
      </c>
      <c r="AV221" s="12">
        <f>VLOOKUP(A221,'(B) MSOC Applied to 2009-10'!$A$7:$C$302,3,)</f>
        <v>330.88</v>
      </c>
      <c r="AX221" s="205">
        <f t="shared" si="146"/>
        <v>0</v>
      </c>
      <c r="AZ221" s="205">
        <f t="shared" si="147"/>
        <v>330.88</v>
      </c>
      <c r="BB221" s="205">
        <f t="shared" si="148"/>
        <v>330.88</v>
      </c>
      <c r="BC221" s="205">
        <f t="shared" si="149"/>
        <v>0</v>
      </c>
      <c r="BD221" s="205">
        <f t="shared" si="150"/>
        <v>0</v>
      </c>
      <c r="BF221" s="205">
        <f t="shared" si="151"/>
        <v>0</v>
      </c>
      <c r="BG221" s="205">
        <f t="shared" si="152"/>
        <v>0</v>
      </c>
      <c r="BH221" s="209">
        <f t="shared" si="153"/>
        <v>330.88</v>
      </c>
      <c r="BI221" s="205">
        <f t="shared" si="154"/>
        <v>0</v>
      </c>
    </row>
    <row r="222" spans="1:61">
      <c r="A222" t="s">
        <v>439</v>
      </c>
      <c r="B222" s="152" t="s">
        <v>440</v>
      </c>
      <c r="C222" s="153">
        <v>939121882</v>
      </c>
      <c r="D222" s="153">
        <f>VLOOKUP(A222,'(D) 2009-10 Projection'!$H$10:$M$305,3,)</f>
        <v>10913688.24</v>
      </c>
      <c r="E222" s="153">
        <v>4287571</v>
      </c>
      <c r="F222" s="153">
        <v>2455000</v>
      </c>
      <c r="G222" s="153">
        <v>954046</v>
      </c>
      <c r="H222" s="153">
        <f t="shared" si="119"/>
        <v>14322734.24</v>
      </c>
      <c r="I222" s="175">
        <f>'(E) State &amp; Lid Adjustment'!$B$8</f>
        <v>2.06</v>
      </c>
      <c r="J222" s="175">
        <f t="shared" si="120"/>
        <v>2.6141441777202674</v>
      </c>
      <c r="K222" s="183">
        <f t="shared" si="121"/>
        <v>4.674144177720267</v>
      </c>
      <c r="M222" s="158">
        <f>VLOOKUP(A222,'(D) 2009-10 Projection'!$H$10:$M$305,6,)</f>
        <v>11518473.225504078</v>
      </c>
      <c r="N222" s="187">
        <v>2234880</v>
      </c>
      <c r="O222" s="187">
        <v>1287404</v>
      </c>
      <c r="P222" s="187">
        <v>947476</v>
      </c>
      <c r="Q222" s="153">
        <f t="shared" si="117"/>
        <v>13753353.225504078</v>
      </c>
      <c r="R222" s="175">
        <f>'(E) State &amp; Lid Adjustment'!$B$18</f>
        <v>3.010635571061405</v>
      </c>
      <c r="S222" s="175">
        <f t="shared" si="122"/>
        <v>1.3708593364455328</v>
      </c>
      <c r="T222" s="183">
        <f t="shared" si="123"/>
        <v>4.381494907506938</v>
      </c>
      <c r="V222" s="158">
        <f t="shared" si="124"/>
        <v>604784.98550407775</v>
      </c>
      <c r="W222" s="153">
        <f t="shared" si="125"/>
        <v>-2052691</v>
      </c>
      <c r="X222" s="153">
        <f t="shared" si="126"/>
        <v>-1167596</v>
      </c>
      <c r="Y222" s="153">
        <f t="shared" si="127"/>
        <v>-6570</v>
      </c>
      <c r="Z222" s="153">
        <f t="shared" si="128"/>
        <v>-569381.01449592225</v>
      </c>
      <c r="AA222" s="153">
        <f t="shared" si="129"/>
        <v>569381.01449592225</v>
      </c>
      <c r="AB222" s="189">
        <f t="shared" si="130"/>
        <v>0.95063557106140495</v>
      </c>
      <c r="AC222" s="189">
        <f t="shared" si="131"/>
        <v>-1.2432848412747346</v>
      </c>
      <c r="AD222" s="183">
        <f t="shared" si="132"/>
        <v>-0.29264927021332898</v>
      </c>
      <c r="AF222" s="160">
        <f t="shared" si="133"/>
        <v>-3.9753653524183676E-2</v>
      </c>
      <c r="AG222" s="206">
        <f t="shared" si="118"/>
        <v>0</v>
      </c>
      <c r="AH222" s="160">
        <f t="shared" si="134"/>
        <v>-6.2610236031714284E-2</v>
      </c>
      <c r="AJ222">
        <f t="shared" si="135"/>
        <v>1</v>
      </c>
      <c r="AK222">
        <f t="shared" si="136"/>
        <v>0</v>
      </c>
      <c r="AL222">
        <f t="shared" si="137"/>
        <v>1</v>
      </c>
      <c r="AM222">
        <f t="shared" si="138"/>
        <v>0</v>
      </c>
      <c r="AN222">
        <f t="shared" si="139"/>
        <v>0</v>
      </c>
      <c r="AO222" s="211">
        <f t="shared" si="140"/>
        <v>0</v>
      </c>
      <c r="AP222" s="211">
        <f t="shared" si="141"/>
        <v>1</v>
      </c>
      <c r="AQ222" s="215">
        <f t="shared" si="142"/>
        <v>0</v>
      </c>
      <c r="AR222" s="215">
        <f t="shared" si="143"/>
        <v>0</v>
      </c>
      <c r="AS222" s="215">
        <f t="shared" si="144"/>
        <v>1</v>
      </c>
      <c r="AT222" s="215">
        <f t="shared" si="145"/>
        <v>0</v>
      </c>
      <c r="AV222" s="12">
        <f>VLOOKUP(A222,'(B) MSOC Applied to 2009-10'!$A$7:$C$302,3,)</f>
        <v>1610.48</v>
      </c>
      <c r="AX222" s="205">
        <f t="shared" si="146"/>
        <v>0</v>
      </c>
      <c r="AZ222" s="205">
        <f t="shared" si="147"/>
        <v>1610.48</v>
      </c>
      <c r="BB222" s="205">
        <f t="shared" si="148"/>
        <v>1610.48</v>
      </c>
      <c r="BC222" s="205">
        <f t="shared" si="149"/>
        <v>0</v>
      </c>
      <c r="BD222" s="205">
        <f t="shared" si="150"/>
        <v>0</v>
      </c>
      <c r="BF222" s="205">
        <f t="shared" si="151"/>
        <v>0</v>
      </c>
      <c r="BG222" s="205">
        <f t="shared" si="152"/>
        <v>0</v>
      </c>
      <c r="BH222" s="209">
        <f t="shared" si="153"/>
        <v>1610.48</v>
      </c>
      <c r="BI222" s="205">
        <f t="shared" si="154"/>
        <v>0</v>
      </c>
    </row>
    <row r="223" spans="1:61">
      <c r="A223" t="s">
        <v>441</v>
      </c>
      <c r="B223" s="152" t="s">
        <v>442</v>
      </c>
      <c r="C223" s="153">
        <v>3520104672</v>
      </c>
      <c r="D223" s="153">
        <f>VLOOKUP(A223,'(D) 2009-10 Projection'!$H$10:$M$305,3,)</f>
        <v>18494628.720000003</v>
      </c>
      <c r="E223" s="153">
        <v>6946361</v>
      </c>
      <c r="F223" s="153">
        <v>5829000</v>
      </c>
      <c r="G223" s="153">
        <v>0</v>
      </c>
      <c r="H223" s="153">
        <f t="shared" si="119"/>
        <v>24323628.720000003</v>
      </c>
      <c r="I223" s="175">
        <f>'(E) State &amp; Lid Adjustment'!$B$8</f>
        <v>2.06</v>
      </c>
      <c r="J223" s="175">
        <f t="shared" si="120"/>
        <v>1.6559166681507134</v>
      </c>
      <c r="K223" s="183">
        <f t="shared" si="121"/>
        <v>3.7159166681507134</v>
      </c>
      <c r="M223" s="158">
        <f>VLOOKUP(A223,'(D) 2009-10 Projection'!$H$10:$M$305,6,)</f>
        <v>20760544.468213297</v>
      </c>
      <c r="N223" s="187">
        <v>3918628</v>
      </c>
      <c r="O223" s="187">
        <v>3918628</v>
      </c>
      <c r="P223" s="187">
        <v>0</v>
      </c>
      <c r="Q223" s="153">
        <f t="shared" si="117"/>
        <v>24679172.468213297</v>
      </c>
      <c r="R223" s="175">
        <f>'(E) State &amp; Lid Adjustment'!$B$18</f>
        <v>3.010635571061405</v>
      </c>
      <c r="S223" s="175">
        <f t="shared" si="122"/>
        <v>1.1132134879880073</v>
      </c>
      <c r="T223" s="183">
        <f t="shared" si="123"/>
        <v>4.1238490590494123</v>
      </c>
      <c r="V223" s="158">
        <f t="shared" si="124"/>
        <v>2265915.7482132949</v>
      </c>
      <c r="W223" s="153">
        <f t="shared" si="125"/>
        <v>-3027733</v>
      </c>
      <c r="X223" s="153">
        <f t="shared" si="126"/>
        <v>-1910372</v>
      </c>
      <c r="Y223" s="153">
        <f t="shared" si="127"/>
        <v>0</v>
      </c>
      <c r="Z223" s="153">
        <f t="shared" si="128"/>
        <v>355543.74821329489</v>
      </c>
      <c r="AA223" s="153">
        <f t="shared" si="129"/>
        <v>0</v>
      </c>
      <c r="AB223" s="189">
        <f t="shared" si="130"/>
        <v>0.95063557106140495</v>
      </c>
      <c r="AC223" s="189">
        <f t="shared" si="131"/>
        <v>-0.54270318016270602</v>
      </c>
      <c r="AD223" s="183">
        <f t="shared" si="132"/>
        <v>0.40793239089869893</v>
      </c>
      <c r="AF223" s="160">
        <f t="shared" si="133"/>
        <v>1.4617216547173758E-2</v>
      </c>
      <c r="AG223" s="206">
        <f t="shared" si="118"/>
        <v>1.4617216547173758E-2</v>
      </c>
      <c r="AH223" s="160">
        <f t="shared" si="134"/>
        <v>0.10977974678364172</v>
      </c>
      <c r="AJ223">
        <f t="shared" si="135"/>
        <v>0</v>
      </c>
      <c r="AK223">
        <f t="shared" si="136"/>
        <v>0</v>
      </c>
      <c r="AL223">
        <f t="shared" si="137"/>
        <v>0</v>
      </c>
      <c r="AM223">
        <f t="shared" si="138"/>
        <v>1</v>
      </c>
      <c r="AN223">
        <f t="shared" si="139"/>
        <v>1</v>
      </c>
      <c r="AO223" s="211">
        <f t="shared" si="140"/>
        <v>1</v>
      </c>
      <c r="AP223" s="211">
        <f t="shared" si="141"/>
        <v>0</v>
      </c>
      <c r="AQ223" s="215">
        <f t="shared" si="142"/>
        <v>0</v>
      </c>
      <c r="AR223" s="215">
        <f t="shared" si="143"/>
        <v>1</v>
      </c>
      <c r="AS223" s="215">
        <f t="shared" si="144"/>
        <v>0</v>
      </c>
      <c r="AT223" s="215">
        <f t="shared" si="145"/>
        <v>0</v>
      </c>
      <c r="AV223" s="12">
        <f>VLOOKUP(A223,'(B) MSOC Applied to 2009-10'!$A$7:$C$302,3,)</f>
        <v>3074.08</v>
      </c>
      <c r="AX223" s="205">
        <f t="shared" si="146"/>
        <v>3074.08</v>
      </c>
      <c r="AZ223" s="205">
        <f t="shared" si="147"/>
        <v>0</v>
      </c>
      <c r="BB223" s="205">
        <f t="shared" si="148"/>
        <v>0</v>
      </c>
      <c r="BC223" s="205">
        <f t="shared" si="149"/>
        <v>3074.08</v>
      </c>
      <c r="BD223" s="205">
        <f t="shared" si="150"/>
        <v>3074.08</v>
      </c>
      <c r="BF223" s="205">
        <f t="shared" si="151"/>
        <v>0</v>
      </c>
      <c r="BG223" s="205">
        <f t="shared" si="152"/>
        <v>3074.08</v>
      </c>
      <c r="BH223" s="209">
        <f t="shared" si="153"/>
        <v>0</v>
      </c>
      <c r="BI223" s="205">
        <f t="shared" si="154"/>
        <v>0</v>
      </c>
    </row>
    <row r="224" spans="1:61">
      <c r="A224" t="s">
        <v>443</v>
      </c>
      <c r="B224" s="152" t="s">
        <v>444</v>
      </c>
      <c r="C224" s="153">
        <v>1245526639</v>
      </c>
      <c r="D224" s="153">
        <f>VLOOKUP(A224,'(D) 2009-10 Projection'!$H$10:$M$305,3,)</f>
        <v>14477540.059999997</v>
      </c>
      <c r="E224" s="153">
        <v>4993463</v>
      </c>
      <c r="F224" s="153">
        <v>3388000</v>
      </c>
      <c r="G224" s="153">
        <v>918997</v>
      </c>
      <c r="H224" s="153">
        <f t="shared" si="119"/>
        <v>18784537.059999995</v>
      </c>
      <c r="I224" s="175">
        <f>'(E) State &amp; Lid Adjustment'!$B$8</f>
        <v>2.06</v>
      </c>
      <c r="J224" s="175">
        <f t="shared" si="120"/>
        <v>2.7201345149230485</v>
      </c>
      <c r="K224" s="183">
        <f t="shared" si="121"/>
        <v>4.7801345149230485</v>
      </c>
      <c r="M224" s="158">
        <f>VLOOKUP(A224,'(D) 2009-10 Projection'!$H$10:$M$305,6,)</f>
        <v>15601242.471795212</v>
      </c>
      <c r="N224" s="187">
        <v>2667056</v>
      </c>
      <c r="O224" s="187">
        <v>1707863</v>
      </c>
      <c r="P224" s="187">
        <v>959193</v>
      </c>
      <c r="Q224" s="153">
        <f t="shared" si="117"/>
        <v>18268298.471795212</v>
      </c>
      <c r="R224" s="175">
        <f>'(E) State &amp; Lid Adjustment'!$B$18</f>
        <v>3.010635571061405</v>
      </c>
      <c r="S224" s="175">
        <f t="shared" si="122"/>
        <v>1.3711974890968188</v>
      </c>
      <c r="T224" s="183">
        <f t="shared" si="123"/>
        <v>4.3818330601582236</v>
      </c>
      <c r="V224" s="158">
        <f t="shared" si="124"/>
        <v>1123702.4117952157</v>
      </c>
      <c r="W224" s="153">
        <f t="shared" si="125"/>
        <v>-2326407</v>
      </c>
      <c r="X224" s="153">
        <f t="shared" si="126"/>
        <v>-1680137</v>
      </c>
      <c r="Y224" s="153">
        <f t="shared" si="127"/>
        <v>40196</v>
      </c>
      <c r="Z224" s="153">
        <f t="shared" si="128"/>
        <v>-516238.58820478246</v>
      </c>
      <c r="AA224" s="153">
        <f t="shared" si="129"/>
        <v>516238.58820478246</v>
      </c>
      <c r="AB224" s="189">
        <f t="shared" si="130"/>
        <v>0.95063557106140495</v>
      </c>
      <c r="AC224" s="189">
        <f t="shared" si="131"/>
        <v>-1.3489370258262297</v>
      </c>
      <c r="AD224" s="183">
        <f t="shared" si="132"/>
        <v>-0.39830145476482492</v>
      </c>
      <c r="AF224" s="160">
        <f t="shared" si="133"/>
        <v>-2.7482103314862453E-2</v>
      </c>
      <c r="AG224" s="206">
        <f t="shared" si="118"/>
        <v>0</v>
      </c>
      <c r="AH224" s="160">
        <f t="shared" si="134"/>
        <v>-8.3324319330632238E-2</v>
      </c>
      <c r="AJ224">
        <f t="shared" si="135"/>
        <v>1</v>
      </c>
      <c r="AK224">
        <f t="shared" si="136"/>
        <v>0</v>
      </c>
      <c r="AL224">
        <f t="shared" si="137"/>
        <v>1</v>
      </c>
      <c r="AM224">
        <f t="shared" si="138"/>
        <v>0</v>
      </c>
      <c r="AN224">
        <f t="shared" si="139"/>
        <v>0</v>
      </c>
      <c r="AO224" s="211">
        <f t="shared" si="140"/>
        <v>0</v>
      </c>
      <c r="AP224" s="211">
        <f t="shared" si="141"/>
        <v>1</v>
      </c>
      <c r="AQ224" s="215">
        <f t="shared" si="142"/>
        <v>0</v>
      </c>
      <c r="AR224" s="215">
        <f t="shared" si="143"/>
        <v>0</v>
      </c>
      <c r="AS224" s="215">
        <f t="shared" si="144"/>
        <v>1</v>
      </c>
      <c r="AT224" s="215">
        <f t="shared" si="145"/>
        <v>0</v>
      </c>
      <c r="AV224" s="12">
        <f>VLOOKUP(A224,'(B) MSOC Applied to 2009-10'!$A$7:$C$302,3,)</f>
        <v>2015.1399999999999</v>
      </c>
      <c r="AX224" s="205">
        <f t="shared" si="146"/>
        <v>0</v>
      </c>
      <c r="AZ224" s="205">
        <f t="shared" si="147"/>
        <v>2015.1399999999999</v>
      </c>
      <c r="BB224" s="205">
        <f t="shared" si="148"/>
        <v>2015.1399999999999</v>
      </c>
      <c r="BC224" s="205">
        <f t="shared" si="149"/>
        <v>0</v>
      </c>
      <c r="BD224" s="205">
        <f t="shared" si="150"/>
        <v>0</v>
      </c>
      <c r="BF224" s="205">
        <f t="shared" si="151"/>
        <v>0</v>
      </c>
      <c r="BG224" s="205">
        <f t="shared" si="152"/>
        <v>0</v>
      </c>
      <c r="BH224" s="209">
        <f t="shared" si="153"/>
        <v>2015.1399999999999</v>
      </c>
      <c r="BI224" s="205">
        <f t="shared" si="154"/>
        <v>0</v>
      </c>
    </row>
    <row r="225" spans="1:61">
      <c r="A225" t="s">
        <v>445</v>
      </c>
      <c r="B225" s="152" t="s">
        <v>446</v>
      </c>
      <c r="C225" s="153">
        <v>70767691</v>
      </c>
      <c r="D225" s="153">
        <f>VLOOKUP(A225,'(D) 2009-10 Projection'!$H$10:$M$305,3,)</f>
        <v>430361.41</v>
      </c>
      <c r="E225" s="153">
        <v>196411</v>
      </c>
      <c r="F225" s="153">
        <v>0</v>
      </c>
      <c r="G225" s="153">
        <v>0</v>
      </c>
      <c r="H225" s="153">
        <f t="shared" si="119"/>
        <v>430361.41</v>
      </c>
      <c r="I225" s="175">
        <f>'(E) State &amp; Lid Adjustment'!$B$8</f>
        <v>2.06</v>
      </c>
      <c r="J225" s="175">
        <f t="shared" si="120"/>
        <v>0</v>
      </c>
      <c r="K225" s="183">
        <f t="shared" si="121"/>
        <v>2.06</v>
      </c>
      <c r="M225" s="158">
        <f>VLOOKUP(A225,'(D) 2009-10 Projection'!$H$10:$M$305,6,)</f>
        <v>438140.65498212213</v>
      </c>
      <c r="N225" s="187">
        <v>100041</v>
      </c>
      <c r="O225" s="187">
        <v>0</v>
      </c>
      <c r="P225" s="187">
        <v>0</v>
      </c>
      <c r="Q225" s="153">
        <f t="shared" si="117"/>
        <v>438140.65498212213</v>
      </c>
      <c r="R225" s="175">
        <f>'(E) State &amp; Lid Adjustment'!$B$18</f>
        <v>3.010635571061405</v>
      </c>
      <c r="S225" s="175">
        <f t="shared" si="122"/>
        <v>0</v>
      </c>
      <c r="T225" s="183">
        <f t="shared" si="123"/>
        <v>3.010635571061405</v>
      </c>
      <c r="V225" s="158">
        <f t="shared" si="124"/>
        <v>7779.2449821221526</v>
      </c>
      <c r="W225" s="153">
        <f t="shared" si="125"/>
        <v>-96370</v>
      </c>
      <c r="X225" s="153">
        <f t="shared" si="126"/>
        <v>0</v>
      </c>
      <c r="Y225" s="153">
        <f t="shared" si="127"/>
        <v>0</v>
      </c>
      <c r="Z225" s="153">
        <f t="shared" si="128"/>
        <v>7779.2449821221526</v>
      </c>
      <c r="AA225" s="153">
        <f t="shared" si="129"/>
        <v>0</v>
      </c>
      <c r="AB225" s="189">
        <f t="shared" si="130"/>
        <v>0.95063557106140495</v>
      </c>
      <c r="AC225" s="189">
        <f t="shared" si="131"/>
        <v>0</v>
      </c>
      <c r="AD225" s="183">
        <f t="shared" si="132"/>
        <v>0.95063557106140495</v>
      </c>
      <c r="AF225" s="160">
        <f t="shared" si="133"/>
        <v>1.80760746697111E-2</v>
      </c>
      <c r="AG225" s="206">
        <f t="shared" si="118"/>
        <v>1.80760746697111E-2</v>
      </c>
      <c r="AH225" s="160">
        <f t="shared" si="134"/>
        <v>0.461473578185148</v>
      </c>
      <c r="AJ225">
        <f t="shared" si="135"/>
        <v>0</v>
      </c>
      <c r="AK225">
        <f t="shared" si="136"/>
        <v>0</v>
      </c>
      <c r="AL225">
        <f t="shared" si="137"/>
        <v>0</v>
      </c>
      <c r="AM225">
        <f t="shared" si="138"/>
        <v>1</v>
      </c>
      <c r="AN225">
        <f t="shared" si="139"/>
        <v>1</v>
      </c>
      <c r="AO225" s="211">
        <f t="shared" si="140"/>
        <v>1</v>
      </c>
      <c r="AP225" s="211">
        <f t="shared" si="141"/>
        <v>0</v>
      </c>
      <c r="AQ225" s="215">
        <f t="shared" si="142"/>
        <v>0</v>
      </c>
      <c r="AR225" s="215">
        <f t="shared" si="143"/>
        <v>1</v>
      </c>
      <c r="AS225" s="215">
        <f t="shared" si="144"/>
        <v>0</v>
      </c>
      <c r="AT225" s="215">
        <f t="shared" si="145"/>
        <v>0</v>
      </c>
      <c r="AV225" s="12">
        <f>VLOOKUP(A225,'(B) MSOC Applied to 2009-10'!$A$7:$C$302,3,)</f>
        <v>34.129999999999995</v>
      </c>
      <c r="AX225" s="205">
        <f t="shared" si="146"/>
        <v>34.129999999999995</v>
      </c>
      <c r="AZ225" s="205">
        <f t="shared" si="147"/>
        <v>0</v>
      </c>
      <c r="BB225" s="205">
        <f t="shared" si="148"/>
        <v>0</v>
      </c>
      <c r="BC225" s="205">
        <f t="shared" si="149"/>
        <v>34.129999999999995</v>
      </c>
      <c r="BD225" s="205">
        <f t="shared" si="150"/>
        <v>34.129999999999995</v>
      </c>
      <c r="BF225" s="205">
        <f t="shared" si="151"/>
        <v>0</v>
      </c>
      <c r="BG225" s="205">
        <f t="shared" si="152"/>
        <v>34.129999999999995</v>
      </c>
      <c r="BH225" s="209">
        <f t="shared" si="153"/>
        <v>0</v>
      </c>
      <c r="BI225" s="205">
        <f t="shared" si="154"/>
        <v>0</v>
      </c>
    </row>
    <row r="226" spans="1:61">
      <c r="A226" t="s">
        <v>447</v>
      </c>
      <c r="B226" s="152" t="s">
        <v>448</v>
      </c>
      <c r="C226" s="153">
        <v>109282259</v>
      </c>
      <c r="D226" s="153">
        <f>VLOOKUP(A226,'(D) 2009-10 Projection'!$H$10:$M$305,3,)</f>
        <v>2032647.3099999996</v>
      </c>
      <c r="E226" s="153">
        <v>784765</v>
      </c>
      <c r="F226" s="153">
        <v>526301</v>
      </c>
      <c r="G226" s="153">
        <v>253940</v>
      </c>
      <c r="H226" s="153">
        <f t="shared" si="119"/>
        <v>2812888.3099999996</v>
      </c>
      <c r="I226" s="175">
        <f>'(E) State &amp; Lid Adjustment'!$B$8</f>
        <v>2.06</v>
      </c>
      <c r="J226" s="175">
        <f t="shared" si="120"/>
        <v>4.8159784105487793</v>
      </c>
      <c r="K226" s="183">
        <f t="shared" si="121"/>
        <v>6.8759784105487789</v>
      </c>
      <c r="M226" s="158">
        <f>VLOOKUP(A226,'(D) 2009-10 Projection'!$H$10:$M$305,6,)</f>
        <v>2132660.0510533359</v>
      </c>
      <c r="N226" s="187">
        <v>407403</v>
      </c>
      <c r="O226" s="187">
        <v>149826</v>
      </c>
      <c r="P226" s="187">
        <v>257577</v>
      </c>
      <c r="Q226" s="153">
        <f t="shared" si="117"/>
        <v>2540063.0510533359</v>
      </c>
      <c r="R226" s="175">
        <f>'(E) State &amp; Lid Adjustment'!$B$18</f>
        <v>3.010635571061405</v>
      </c>
      <c r="S226" s="175">
        <f t="shared" si="122"/>
        <v>1.3710002096497658</v>
      </c>
      <c r="T226" s="183">
        <f t="shared" si="123"/>
        <v>4.3816357807111705</v>
      </c>
      <c r="V226" s="158">
        <f t="shared" si="124"/>
        <v>100012.7410533363</v>
      </c>
      <c r="W226" s="153">
        <f t="shared" si="125"/>
        <v>-377362</v>
      </c>
      <c r="X226" s="153">
        <f t="shared" si="126"/>
        <v>-376475</v>
      </c>
      <c r="Y226" s="153">
        <f t="shared" si="127"/>
        <v>3637</v>
      </c>
      <c r="Z226" s="153">
        <f t="shared" si="128"/>
        <v>-272825.2589466637</v>
      </c>
      <c r="AA226" s="153">
        <f t="shared" si="129"/>
        <v>272825.2589466637</v>
      </c>
      <c r="AB226" s="189">
        <f t="shared" si="130"/>
        <v>0.95063557106140495</v>
      </c>
      <c r="AC226" s="189">
        <f t="shared" si="131"/>
        <v>-3.4449782008990137</v>
      </c>
      <c r="AD226" s="183">
        <f t="shared" si="132"/>
        <v>-2.4943426298376083</v>
      </c>
      <c r="AF226" s="160">
        <f t="shared" si="133"/>
        <v>-9.6991145356448136E-2</v>
      </c>
      <c r="AG226" s="206">
        <f t="shared" si="118"/>
        <v>0</v>
      </c>
      <c r="AH226" s="160">
        <f t="shared" si="134"/>
        <v>-0.36276184724648258</v>
      </c>
      <c r="AJ226">
        <f t="shared" si="135"/>
        <v>1</v>
      </c>
      <c r="AK226">
        <f t="shared" si="136"/>
        <v>0</v>
      </c>
      <c r="AL226">
        <f t="shared" si="137"/>
        <v>1</v>
      </c>
      <c r="AM226">
        <f t="shared" si="138"/>
        <v>0</v>
      </c>
      <c r="AN226">
        <f t="shared" si="139"/>
        <v>0</v>
      </c>
      <c r="AO226" s="211">
        <f t="shared" si="140"/>
        <v>0</v>
      </c>
      <c r="AP226" s="211">
        <f t="shared" si="141"/>
        <v>1</v>
      </c>
      <c r="AQ226" s="215">
        <f t="shared" si="142"/>
        <v>0</v>
      </c>
      <c r="AR226" s="215">
        <f t="shared" si="143"/>
        <v>0</v>
      </c>
      <c r="AS226" s="215">
        <f t="shared" si="144"/>
        <v>1</v>
      </c>
      <c r="AT226" s="215">
        <f t="shared" si="145"/>
        <v>0</v>
      </c>
      <c r="AV226" s="12">
        <f>VLOOKUP(A226,'(B) MSOC Applied to 2009-10'!$A$7:$C$302,3,)</f>
        <v>209.23</v>
      </c>
      <c r="AX226" s="205">
        <f t="shared" si="146"/>
        <v>0</v>
      </c>
      <c r="AZ226" s="205">
        <f t="shared" si="147"/>
        <v>209.23</v>
      </c>
      <c r="BB226" s="205">
        <f t="shared" si="148"/>
        <v>209.23</v>
      </c>
      <c r="BC226" s="205">
        <f t="shared" si="149"/>
        <v>0</v>
      </c>
      <c r="BD226" s="205">
        <f t="shared" si="150"/>
        <v>0</v>
      </c>
      <c r="BF226" s="205">
        <f t="shared" si="151"/>
        <v>0</v>
      </c>
      <c r="BG226" s="205">
        <f t="shared" si="152"/>
        <v>0</v>
      </c>
      <c r="BH226" s="209">
        <f t="shared" si="153"/>
        <v>209.23</v>
      </c>
      <c r="BI226" s="205">
        <f t="shared" si="154"/>
        <v>0</v>
      </c>
    </row>
    <row r="227" spans="1:61">
      <c r="A227" t="s">
        <v>449</v>
      </c>
      <c r="B227" s="152" t="s">
        <v>450</v>
      </c>
      <c r="C227" s="153">
        <v>481713851</v>
      </c>
      <c r="D227" s="153">
        <f>VLOOKUP(A227,'(D) 2009-10 Projection'!$H$10:$M$305,3,)</f>
        <v>8704837.2300000023</v>
      </c>
      <c r="E227" s="153">
        <v>4002877</v>
      </c>
      <c r="F227" s="153">
        <v>970000</v>
      </c>
      <c r="G227" s="153">
        <v>1391133</v>
      </c>
      <c r="H227" s="153">
        <f t="shared" si="119"/>
        <v>11065970.230000002</v>
      </c>
      <c r="I227" s="175">
        <f>'(E) State &amp; Lid Adjustment'!$B$8</f>
        <v>2.06</v>
      </c>
      <c r="J227" s="175">
        <f t="shared" si="120"/>
        <v>2.0136435728106141</v>
      </c>
      <c r="K227" s="183">
        <f t="shared" si="121"/>
        <v>4.0736435728106137</v>
      </c>
      <c r="M227" s="158">
        <f>VLOOKUP(A227,'(D) 2009-10 Projection'!$H$10:$M$305,6,)</f>
        <v>9842333.9563763179</v>
      </c>
      <c r="N227" s="187">
        <v>2172353</v>
      </c>
      <c r="O227" s="187">
        <v>660376</v>
      </c>
      <c r="P227" s="187">
        <v>1511977</v>
      </c>
      <c r="Q227" s="153">
        <f t="shared" si="117"/>
        <v>12014686.956376318</v>
      </c>
      <c r="R227" s="175">
        <f>'(E) State &amp; Lid Adjustment'!$B$18</f>
        <v>3.010635571061405</v>
      </c>
      <c r="S227" s="175">
        <f t="shared" si="122"/>
        <v>1.3708885443694665</v>
      </c>
      <c r="T227" s="183">
        <f t="shared" si="123"/>
        <v>4.3815241154308717</v>
      </c>
      <c r="V227" s="158">
        <f t="shared" si="124"/>
        <v>1137496.7263763156</v>
      </c>
      <c r="W227" s="153">
        <f t="shared" si="125"/>
        <v>-1830524</v>
      </c>
      <c r="X227" s="153">
        <f t="shared" si="126"/>
        <v>-309624</v>
      </c>
      <c r="Y227" s="153">
        <f t="shared" si="127"/>
        <v>120844</v>
      </c>
      <c r="Z227" s="153">
        <f t="shared" si="128"/>
        <v>948716.72637631558</v>
      </c>
      <c r="AA227" s="153">
        <f t="shared" si="129"/>
        <v>0</v>
      </c>
      <c r="AB227" s="189">
        <f t="shared" si="130"/>
        <v>0.95063557106140495</v>
      </c>
      <c r="AC227" s="189">
        <f t="shared" si="131"/>
        <v>-0.64275502844114762</v>
      </c>
      <c r="AD227" s="183">
        <f t="shared" si="132"/>
        <v>0.30788054262025799</v>
      </c>
      <c r="AF227" s="160">
        <f t="shared" si="133"/>
        <v>8.5732810287554459E-2</v>
      </c>
      <c r="AG227" s="206">
        <f t="shared" si="118"/>
        <v>8.5732810287554459E-2</v>
      </c>
      <c r="AH227" s="160">
        <f t="shared" si="134"/>
        <v>7.5578664926699901E-2</v>
      </c>
      <c r="AJ227">
        <f t="shared" si="135"/>
        <v>0</v>
      </c>
      <c r="AK227">
        <f t="shared" si="136"/>
        <v>1</v>
      </c>
      <c r="AL227">
        <f t="shared" si="137"/>
        <v>0</v>
      </c>
      <c r="AM227">
        <f t="shared" si="138"/>
        <v>1</v>
      </c>
      <c r="AN227">
        <f t="shared" si="139"/>
        <v>1</v>
      </c>
      <c r="AO227" s="211">
        <f t="shared" si="140"/>
        <v>1</v>
      </c>
      <c r="AP227" s="211">
        <f t="shared" si="141"/>
        <v>0</v>
      </c>
      <c r="AQ227" s="215">
        <f t="shared" si="142"/>
        <v>0</v>
      </c>
      <c r="AR227" s="215">
        <f t="shared" si="143"/>
        <v>1</v>
      </c>
      <c r="AS227" s="215">
        <f t="shared" si="144"/>
        <v>0</v>
      </c>
      <c r="AT227" s="215">
        <f t="shared" si="145"/>
        <v>0</v>
      </c>
      <c r="AV227" s="12">
        <f>VLOOKUP(A227,'(B) MSOC Applied to 2009-10'!$A$7:$C$302,3,)</f>
        <v>1398.8799999999999</v>
      </c>
      <c r="AX227" s="205">
        <f t="shared" si="146"/>
        <v>1398.8799999999999</v>
      </c>
      <c r="AZ227" s="205">
        <f t="shared" si="147"/>
        <v>0</v>
      </c>
      <c r="BB227" s="205">
        <f t="shared" si="148"/>
        <v>0</v>
      </c>
      <c r="BC227" s="205">
        <f t="shared" si="149"/>
        <v>1398.8799999999999</v>
      </c>
      <c r="BD227" s="205">
        <f t="shared" si="150"/>
        <v>1398.8799999999999</v>
      </c>
      <c r="BF227" s="205">
        <f t="shared" si="151"/>
        <v>0</v>
      </c>
      <c r="BG227" s="205">
        <f t="shared" si="152"/>
        <v>1398.8799999999999</v>
      </c>
      <c r="BH227" s="209">
        <f t="shared" si="153"/>
        <v>0</v>
      </c>
      <c r="BI227" s="205">
        <f t="shared" si="154"/>
        <v>0</v>
      </c>
    </row>
    <row r="228" spans="1:61">
      <c r="A228" t="s">
        <v>451</v>
      </c>
      <c r="B228" s="152" t="s">
        <v>452</v>
      </c>
      <c r="C228" s="153">
        <v>3780913047</v>
      </c>
      <c r="D228" s="153">
        <f>VLOOKUP(A228,'(D) 2009-10 Projection'!$H$10:$M$305,3,)</f>
        <v>5408346.2500000009</v>
      </c>
      <c r="E228" s="153">
        <v>2050884</v>
      </c>
      <c r="F228" s="153">
        <v>2050884</v>
      </c>
      <c r="G228" s="153">
        <v>0</v>
      </c>
      <c r="H228" s="153">
        <f t="shared" si="119"/>
        <v>7459230.2500000009</v>
      </c>
      <c r="I228" s="175">
        <f>'(E) State &amp; Lid Adjustment'!$B$8</f>
        <v>2.06</v>
      </c>
      <c r="J228" s="175">
        <f t="shared" si="120"/>
        <v>0.54243088230428693</v>
      </c>
      <c r="K228" s="183">
        <f t="shared" si="121"/>
        <v>2.602430882304287</v>
      </c>
      <c r="M228" s="158">
        <f>VLOOKUP(A228,'(D) 2009-10 Projection'!$H$10:$M$305,6,)</f>
        <v>5991806.9358131047</v>
      </c>
      <c r="N228" s="187">
        <v>1113250</v>
      </c>
      <c r="O228" s="187">
        <v>1113250</v>
      </c>
      <c r="P228" s="187">
        <v>0</v>
      </c>
      <c r="Q228" s="153">
        <f t="shared" si="117"/>
        <v>7105056.9358131047</v>
      </c>
      <c r="R228" s="175">
        <f>'(E) State &amp; Lid Adjustment'!$B$18</f>
        <v>3.010635571061405</v>
      </c>
      <c r="S228" s="175">
        <f t="shared" si="122"/>
        <v>0.29443946109348335</v>
      </c>
      <c r="T228" s="183">
        <f t="shared" si="123"/>
        <v>3.3050750321548885</v>
      </c>
      <c r="V228" s="158">
        <f t="shared" si="124"/>
        <v>583460.6858131038</v>
      </c>
      <c r="W228" s="153">
        <f t="shared" si="125"/>
        <v>-937634</v>
      </c>
      <c r="X228" s="153">
        <f t="shared" si="126"/>
        <v>-937634</v>
      </c>
      <c r="Y228" s="153">
        <f t="shared" si="127"/>
        <v>0</v>
      </c>
      <c r="Z228" s="153">
        <f t="shared" si="128"/>
        <v>-354173.3141868962</v>
      </c>
      <c r="AA228" s="153">
        <f t="shared" si="129"/>
        <v>354173.3141868962</v>
      </c>
      <c r="AB228" s="189">
        <f t="shared" si="130"/>
        <v>0.95063557106140495</v>
      </c>
      <c r="AC228" s="189">
        <f t="shared" si="131"/>
        <v>-0.24799142121080359</v>
      </c>
      <c r="AD228" s="183">
        <f t="shared" si="132"/>
        <v>0.70264414985060153</v>
      </c>
      <c r="AF228" s="160">
        <f t="shared" si="133"/>
        <v>-4.7481214859522017E-2</v>
      </c>
      <c r="AG228" s="206">
        <f t="shared" si="118"/>
        <v>0</v>
      </c>
      <c r="AH228" s="160">
        <f t="shared" si="134"/>
        <v>0.26999531654360587</v>
      </c>
      <c r="AJ228">
        <f t="shared" si="135"/>
        <v>1</v>
      </c>
      <c r="AK228">
        <f t="shared" si="136"/>
        <v>0</v>
      </c>
      <c r="AL228">
        <f t="shared" si="137"/>
        <v>0</v>
      </c>
      <c r="AM228">
        <f t="shared" si="138"/>
        <v>1</v>
      </c>
      <c r="AN228">
        <f t="shared" si="139"/>
        <v>1</v>
      </c>
      <c r="AO228" s="211">
        <f t="shared" si="140"/>
        <v>0</v>
      </c>
      <c r="AP228" s="211">
        <f t="shared" si="141"/>
        <v>1</v>
      </c>
      <c r="AQ228" s="215">
        <f t="shared" si="142"/>
        <v>0</v>
      </c>
      <c r="AR228" s="215">
        <f t="shared" si="143"/>
        <v>0</v>
      </c>
      <c r="AS228" s="215">
        <f t="shared" si="144"/>
        <v>0</v>
      </c>
      <c r="AT228" s="215">
        <f t="shared" si="145"/>
        <v>1</v>
      </c>
      <c r="AV228" s="12">
        <f>VLOOKUP(A228,'(B) MSOC Applied to 2009-10'!$A$7:$C$302,3,)</f>
        <v>856.02</v>
      </c>
      <c r="AX228" s="205">
        <f t="shared" si="146"/>
        <v>0</v>
      </c>
      <c r="AZ228" s="205">
        <f t="shared" si="147"/>
        <v>856.02</v>
      </c>
      <c r="BB228" s="205">
        <f t="shared" si="148"/>
        <v>0</v>
      </c>
      <c r="BC228" s="205">
        <f t="shared" si="149"/>
        <v>856.02</v>
      </c>
      <c r="BD228" s="205">
        <f t="shared" si="150"/>
        <v>856.02</v>
      </c>
      <c r="BF228" s="205">
        <f t="shared" si="151"/>
        <v>0</v>
      </c>
      <c r="BG228" s="205">
        <f t="shared" si="152"/>
        <v>0</v>
      </c>
      <c r="BH228" s="209">
        <f t="shared" si="153"/>
        <v>0</v>
      </c>
      <c r="BI228" s="205">
        <f t="shared" si="154"/>
        <v>856.02</v>
      </c>
    </row>
    <row r="229" spans="1:61">
      <c r="A229" t="s">
        <v>453</v>
      </c>
      <c r="B229" s="152" t="s">
        <v>454</v>
      </c>
      <c r="C229" s="153">
        <v>43077352</v>
      </c>
      <c r="D229" s="153">
        <f>VLOOKUP(A229,'(D) 2009-10 Projection'!$H$10:$M$305,3,)</f>
        <v>362772.04999999993</v>
      </c>
      <c r="E229" s="153">
        <v>279862</v>
      </c>
      <c r="F229" s="153">
        <v>60000</v>
      </c>
      <c r="G229" s="153">
        <v>85346</v>
      </c>
      <c r="H229" s="153">
        <f t="shared" si="119"/>
        <v>508118.04999999993</v>
      </c>
      <c r="I229" s="175">
        <f>'(E) State &amp; Lid Adjustment'!$B$8</f>
        <v>2.06</v>
      </c>
      <c r="J229" s="175">
        <f t="shared" si="120"/>
        <v>1.3928432741176848</v>
      </c>
      <c r="K229" s="183">
        <f t="shared" si="121"/>
        <v>3.4528432741176847</v>
      </c>
      <c r="M229" s="158">
        <f>VLOOKUP(A229,'(D) 2009-10 Projection'!$H$10:$M$305,6,)</f>
        <v>421645.96735690307</v>
      </c>
      <c r="N229" s="187">
        <v>154097</v>
      </c>
      <c r="O229" s="187">
        <v>59063</v>
      </c>
      <c r="P229" s="187">
        <v>95035</v>
      </c>
      <c r="Q229" s="153">
        <f t="shared" si="117"/>
        <v>575743.96735690301</v>
      </c>
      <c r="R229" s="175">
        <f>'(E) State &amp; Lid Adjustment'!$B$18</f>
        <v>3.010635571061405</v>
      </c>
      <c r="S229" s="175">
        <f t="shared" si="122"/>
        <v>1.3710917049868803</v>
      </c>
      <c r="T229" s="183">
        <f t="shared" si="123"/>
        <v>4.3817272760482853</v>
      </c>
      <c r="V229" s="158">
        <f t="shared" si="124"/>
        <v>58873.917356903141</v>
      </c>
      <c r="W229" s="153">
        <f t="shared" si="125"/>
        <v>-125765</v>
      </c>
      <c r="X229" s="153">
        <f t="shared" si="126"/>
        <v>-937</v>
      </c>
      <c r="Y229" s="153">
        <f t="shared" si="127"/>
        <v>9689</v>
      </c>
      <c r="Z229" s="153">
        <f t="shared" si="128"/>
        <v>67625.917356903083</v>
      </c>
      <c r="AA229" s="153">
        <f t="shared" si="129"/>
        <v>0</v>
      </c>
      <c r="AB229" s="189">
        <f t="shared" si="130"/>
        <v>0.95063557106140495</v>
      </c>
      <c r="AC229" s="189">
        <f t="shared" si="131"/>
        <v>-2.175156913080456E-2</v>
      </c>
      <c r="AD229" s="183">
        <f t="shared" si="132"/>
        <v>0.92888400193060061</v>
      </c>
      <c r="AF229" s="160">
        <f t="shared" si="133"/>
        <v>0.13309095663282006</v>
      </c>
      <c r="AG229" s="206">
        <f t="shared" si="118"/>
        <v>0.13309095663282006</v>
      </c>
      <c r="AH229" s="160">
        <f t="shared" si="134"/>
        <v>0.26902003021494253</v>
      </c>
      <c r="AJ229">
        <f t="shared" si="135"/>
        <v>0</v>
      </c>
      <c r="AK229">
        <f t="shared" si="136"/>
        <v>1</v>
      </c>
      <c r="AL229">
        <f t="shared" si="137"/>
        <v>0</v>
      </c>
      <c r="AM229">
        <f t="shared" si="138"/>
        <v>1</v>
      </c>
      <c r="AN229">
        <f t="shared" si="139"/>
        <v>1</v>
      </c>
      <c r="AO229" s="211">
        <f t="shared" si="140"/>
        <v>1</v>
      </c>
      <c r="AP229" s="211">
        <f t="shared" si="141"/>
        <v>0</v>
      </c>
      <c r="AQ229" s="215">
        <f t="shared" si="142"/>
        <v>0</v>
      </c>
      <c r="AR229" s="215">
        <f t="shared" si="143"/>
        <v>1</v>
      </c>
      <c r="AS229" s="215">
        <f t="shared" si="144"/>
        <v>0</v>
      </c>
      <c r="AT229" s="215">
        <f t="shared" si="145"/>
        <v>0</v>
      </c>
      <c r="AV229" s="12">
        <f>VLOOKUP(A229,'(B) MSOC Applied to 2009-10'!$A$7:$C$302,3,)</f>
        <v>100.1</v>
      </c>
      <c r="AX229" s="205">
        <f t="shared" si="146"/>
        <v>100.1</v>
      </c>
      <c r="AZ229" s="205">
        <f t="shared" si="147"/>
        <v>0</v>
      </c>
      <c r="BB229" s="205">
        <f t="shared" si="148"/>
        <v>0</v>
      </c>
      <c r="BC229" s="205">
        <f t="shared" si="149"/>
        <v>100.1</v>
      </c>
      <c r="BD229" s="205">
        <f t="shared" si="150"/>
        <v>100.1</v>
      </c>
      <c r="BF229" s="205">
        <f t="shared" si="151"/>
        <v>0</v>
      </c>
      <c r="BG229" s="205">
        <f t="shared" si="152"/>
        <v>100.1</v>
      </c>
      <c r="BH229" s="209">
        <f t="shared" si="153"/>
        <v>0</v>
      </c>
      <c r="BI229" s="205">
        <f t="shared" si="154"/>
        <v>0</v>
      </c>
    </row>
    <row r="230" spans="1:61">
      <c r="A230" t="s">
        <v>455</v>
      </c>
      <c r="B230" s="152" t="s">
        <v>456</v>
      </c>
      <c r="C230" s="153">
        <v>145447918173</v>
      </c>
      <c r="D230" s="153">
        <f>VLOOKUP(A230,'(D) 2009-10 Projection'!$H$10:$M$305,3,)</f>
        <v>292346161.89000005</v>
      </c>
      <c r="E230" s="153">
        <v>152743688</v>
      </c>
      <c r="F230" s="153">
        <v>152743688</v>
      </c>
      <c r="G230" s="153">
        <v>0</v>
      </c>
      <c r="H230" s="153">
        <f t="shared" si="119"/>
        <v>445089849.89000005</v>
      </c>
      <c r="I230" s="175">
        <f>'(E) State &amp; Lid Adjustment'!$B$8</f>
        <v>2.06</v>
      </c>
      <c r="J230" s="175">
        <f t="shared" si="120"/>
        <v>1.0501607030106967</v>
      </c>
      <c r="K230" s="183">
        <f t="shared" si="121"/>
        <v>3.1101607030106968</v>
      </c>
      <c r="M230" s="158">
        <f>VLOOKUP(A230,'(D) 2009-10 Projection'!$H$10:$M$305,6,)</f>
        <v>329811283.52931225</v>
      </c>
      <c r="N230" s="187">
        <v>104133808</v>
      </c>
      <c r="O230" s="187">
        <v>104133808</v>
      </c>
      <c r="P230" s="187">
        <v>0</v>
      </c>
      <c r="Q230" s="153">
        <f t="shared" si="117"/>
        <v>433945091.52931225</v>
      </c>
      <c r="R230" s="175">
        <f>'(E) State &amp; Lid Adjustment'!$B$18</f>
        <v>3.010635571061405</v>
      </c>
      <c r="S230" s="175">
        <f t="shared" si="122"/>
        <v>0.71595255063149277</v>
      </c>
      <c r="T230" s="183">
        <f t="shared" si="123"/>
        <v>3.726588121692898</v>
      </c>
      <c r="V230" s="158">
        <f t="shared" si="124"/>
        <v>37465121.639312208</v>
      </c>
      <c r="W230" s="153">
        <f t="shared" si="125"/>
        <v>-48609880</v>
      </c>
      <c r="X230" s="153">
        <f t="shared" si="126"/>
        <v>-48609880</v>
      </c>
      <c r="Y230" s="153">
        <f t="shared" si="127"/>
        <v>0</v>
      </c>
      <c r="Z230" s="153">
        <f t="shared" si="128"/>
        <v>-11144758.360687792</v>
      </c>
      <c r="AA230" s="153">
        <f t="shared" si="129"/>
        <v>11144758.360687792</v>
      </c>
      <c r="AB230" s="189">
        <f t="shared" si="130"/>
        <v>0.95063557106140495</v>
      </c>
      <c r="AC230" s="189">
        <f t="shared" si="131"/>
        <v>-0.33420815237920398</v>
      </c>
      <c r="AD230" s="183">
        <f t="shared" si="132"/>
        <v>0.61642741868220119</v>
      </c>
      <c r="AF230" s="160">
        <f t="shared" si="133"/>
        <v>-2.5039345119737329E-2</v>
      </c>
      <c r="AG230" s="206">
        <f t="shared" si="118"/>
        <v>0</v>
      </c>
      <c r="AH230" s="160">
        <f t="shared" si="134"/>
        <v>0.19819793172921493</v>
      </c>
      <c r="AJ230">
        <f t="shared" si="135"/>
        <v>1</v>
      </c>
      <c r="AK230">
        <f t="shared" si="136"/>
        <v>0</v>
      </c>
      <c r="AL230">
        <f t="shared" si="137"/>
        <v>0</v>
      </c>
      <c r="AM230">
        <f t="shared" si="138"/>
        <v>1</v>
      </c>
      <c r="AN230">
        <f t="shared" si="139"/>
        <v>1</v>
      </c>
      <c r="AO230" s="211">
        <f t="shared" si="140"/>
        <v>0</v>
      </c>
      <c r="AP230" s="211">
        <f t="shared" si="141"/>
        <v>1</v>
      </c>
      <c r="AQ230" s="215">
        <f t="shared" si="142"/>
        <v>0</v>
      </c>
      <c r="AR230" s="215">
        <f t="shared" si="143"/>
        <v>0</v>
      </c>
      <c r="AS230" s="215">
        <f t="shared" si="144"/>
        <v>0</v>
      </c>
      <c r="AT230" s="215">
        <f t="shared" si="145"/>
        <v>1</v>
      </c>
      <c r="AV230" s="12">
        <f>VLOOKUP(A230,'(B) MSOC Applied to 2009-10'!$A$7:$C$302,3,)</f>
        <v>43467.380000000005</v>
      </c>
      <c r="AX230" s="205">
        <f t="shared" si="146"/>
        <v>0</v>
      </c>
      <c r="AZ230" s="205">
        <f t="shared" si="147"/>
        <v>43467.380000000005</v>
      </c>
      <c r="BB230" s="205">
        <f t="shared" si="148"/>
        <v>0</v>
      </c>
      <c r="BC230" s="205">
        <f t="shared" si="149"/>
        <v>43467.380000000005</v>
      </c>
      <c r="BD230" s="205">
        <f t="shared" si="150"/>
        <v>43467.380000000005</v>
      </c>
      <c r="BF230" s="205">
        <f t="shared" si="151"/>
        <v>0</v>
      </c>
      <c r="BG230" s="205">
        <f t="shared" si="152"/>
        <v>0</v>
      </c>
      <c r="BH230" s="209">
        <f t="shared" si="153"/>
        <v>0</v>
      </c>
      <c r="BI230" s="205">
        <f t="shared" si="154"/>
        <v>43467.380000000005</v>
      </c>
    </row>
    <row r="231" spans="1:61">
      <c r="A231" t="s">
        <v>457</v>
      </c>
      <c r="B231" s="152" t="s">
        <v>458</v>
      </c>
      <c r="C231" s="153">
        <v>3043902169</v>
      </c>
      <c r="D231" s="153">
        <f>VLOOKUP(A231,'(D) 2009-10 Projection'!$H$10:$M$305,3,)</f>
        <v>25121793.260000005</v>
      </c>
      <c r="E231" s="153">
        <v>10070187</v>
      </c>
      <c r="F231" s="153">
        <v>7150000</v>
      </c>
      <c r="G231" s="153">
        <v>1178102</v>
      </c>
      <c r="H231" s="153">
        <f t="shared" si="119"/>
        <v>33449895.260000005</v>
      </c>
      <c r="I231" s="175">
        <f>'(E) State &amp; Lid Adjustment'!$B$8</f>
        <v>2.06</v>
      </c>
      <c r="J231" s="175">
        <f t="shared" si="120"/>
        <v>2.3489585417092949</v>
      </c>
      <c r="K231" s="183">
        <f t="shared" si="121"/>
        <v>4.4089585417092945</v>
      </c>
      <c r="M231" s="158">
        <f>VLOOKUP(A231,'(D) 2009-10 Projection'!$H$10:$M$305,6,)</f>
        <v>28281167.490514454</v>
      </c>
      <c r="N231" s="187">
        <v>5509632</v>
      </c>
      <c r="O231" s="187">
        <v>4173318</v>
      </c>
      <c r="P231" s="187">
        <v>1336314</v>
      </c>
      <c r="Q231" s="153">
        <f t="shared" si="117"/>
        <v>33790799.490514457</v>
      </c>
      <c r="R231" s="175">
        <f>'(E) State &amp; Lid Adjustment'!$B$18</f>
        <v>3.010635571061405</v>
      </c>
      <c r="S231" s="175">
        <f t="shared" si="122"/>
        <v>1.3710420927789022</v>
      </c>
      <c r="T231" s="183">
        <f t="shared" si="123"/>
        <v>4.381677663840307</v>
      </c>
      <c r="V231" s="158">
        <f t="shared" si="124"/>
        <v>3159374.2305144481</v>
      </c>
      <c r="W231" s="153">
        <f t="shared" si="125"/>
        <v>-4560555</v>
      </c>
      <c r="X231" s="153">
        <f t="shared" si="126"/>
        <v>-2976682</v>
      </c>
      <c r="Y231" s="153">
        <f t="shared" si="127"/>
        <v>158212</v>
      </c>
      <c r="Z231" s="153">
        <f t="shared" si="128"/>
        <v>340904.23051445186</v>
      </c>
      <c r="AA231" s="153">
        <f t="shared" si="129"/>
        <v>0</v>
      </c>
      <c r="AB231" s="189">
        <f t="shared" si="130"/>
        <v>0.95063557106140495</v>
      </c>
      <c r="AC231" s="189">
        <f t="shared" si="131"/>
        <v>-0.97791644893039265</v>
      </c>
      <c r="AD231" s="183">
        <f t="shared" si="132"/>
        <v>-2.7280877868987474E-2</v>
      </c>
      <c r="AF231" s="160">
        <f t="shared" si="133"/>
        <v>1.0191488728579409E-2</v>
      </c>
      <c r="AG231" s="206">
        <f t="shared" si="118"/>
        <v>1.0191488728579409E-2</v>
      </c>
      <c r="AH231" s="160">
        <f t="shared" si="134"/>
        <v>-6.1876013600279944E-3</v>
      </c>
      <c r="AJ231">
        <f t="shared" si="135"/>
        <v>0</v>
      </c>
      <c r="AK231">
        <f t="shared" si="136"/>
        <v>0</v>
      </c>
      <c r="AL231">
        <f t="shared" si="137"/>
        <v>1</v>
      </c>
      <c r="AM231">
        <f t="shared" si="138"/>
        <v>0</v>
      </c>
      <c r="AN231">
        <f t="shared" si="139"/>
        <v>0</v>
      </c>
      <c r="AO231" s="211">
        <f t="shared" si="140"/>
        <v>1</v>
      </c>
      <c r="AP231" s="211">
        <f t="shared" si="141"/>
        <v>0</v>
      </c>
      <c r="AQ231" s="215">
        <f t="shared" si="142"/>
        <v>1</v>
      </c>
      <c r="AR231" s="215">
        <f t="shared" si="143"/>
        <v>0</v>
      </c>
      <c r="AS231" s="215">
        <f t="shared" si="144"/>
        <v>0</v>
      </c>
      <c r="AT231" s="215">
        <f t="shared" si="145"/>
        <v>0</v>
      </c>
      <c r="AV231" s="12">
        <f>VLOOKUP(A231,'(B) MSOC Applied to 2009-10'!$A$7:$C$302,3,)</f>
        <v>4064.26</v>
      </c>
      <c r="AX231" s="205">
        <f t="shared" si="146"/>
        <v>4064.26</v>
      </c>
      <c r="AZ231" s="205">
        <f t="shared" si="147"/>
        <v>0</v>
      </c>
      <c r="BB231" s="205">
        <f t="shared" si="148"/>
        <v>4064.26</v>
      </c>
      <c r="BC231" s="205">
        <f t="shared" si="149"/>
        <v>0</v>
      </c>
      <c r="BD231" s="205">
        <f t="shared" si="150"/>
        <v>0</v>
      </c>
      <c r="BF231" s="205">
        <f t="shared" si="151"/>
        <v>4064.26</v>
      </c>
      <c r="BG231" s="205">
        <f t="shared" si="152"/>
        <v>0</v>
      </c>
      <c r="BH231" s="209">
        <f t="shared" si="153"/>
        <v>0</v>
      </c>
      <c r="BI231" s="205">
        <f t="shared" si="154"/>
        <v>0</v>
      </c>
    </row>
    <row r="232" spans="1:61">
      <c r="A232" t="s">
        <v>459</v>
      </c>
      <c r="B232" s="152" t="s">
        <v>460</v>
      </c>
      <c r="C232" s="153">
        <v>1537626377.5</v>
      </c>
      <c r="D232" s="153">
        <f>VLOOKUP(A232,'(D) 2009-10 Projection'!$H$10:$M$305,3,)</f>
        <v>19373652.979999997</v>
      </c>
      <c r="E232" s="153">
        <v>7782696</v>
      </c>
      <c r="F232" s="153">
        <v>4849537</v>
      </c>
      <c r="G232" s="153">
        <v>1943368</v>
      </c>
      <c r="H232" s="153">
        <f t="shared" si="119"/>
        <v>26166557.979999997</v>
      </c>
      <c r="I232" s="175">
        <f>'(E) State &amp; Lid Adjustment'!$B$8</f>
        <v>2.06</v>
      </c>
      <c r="J232" s="175">
        <f t="shared" si="120"/>
        <v>3.1539111652629019</v>
      </c>
      <c r="K232" s="183">
        <f t="shared" si="121"/>
        <v>5.2139111652629015</v>
      </c>
      <c r="M232" s="158">
        <f>VLOOKUP(A232,'(D) 2009-10 Projection'!$H$10:$M$305,6,)</f>
        <v>21610453.677360665</v>
      </c>
      <c r="N232" s="187">
        <v>4230298</v>
      </c>
      <c r="O232" s="187">
        <v>2108229</v>
      </c>
      <c r="P232" s="187">
        <v>2122068</v>
      </c>
      <c r="Q232" s="153">
        <f t="shared" si="117"/>
        <v>25840750.677360665</v>
      </c>
      <c r="R232" s="175">
        <f>'(E) State &amp; Lid Adjustment'!$B$18</f>
        <v>3.010635571061405</v>
      </c>
      <c r="S232" s="175">
        <f t="shared" si="122"/>
        <v>1.3710931542600959</v>
      </c>
      <c r="T232" s="183">
        <f t="shared" si="123"/>
        <v>4.3817287253215014</v>
      </c>
      <c r="V232" s="158">
        <f t="shared" si="124"/>
        <v>2236800.6973606683</v>
      </c>
      <c r="W232" s="153">
        <f t="shared" si="125"/>
        <v>-3552398</v>
      </c>
      <c r="X232" s="153">
        <f t="shared" si="126"/>
        <v>-2741308</v>
      </c>
      <c r="Y232" s="153">
        <f t="shared" si="127"/>
        <v>178700</v>
      </c>
      <c r="Z232" s="153">
        <f t="shared" si="128"/>
        <v>-325807.30263933167</v>
      </c>
      <c r="AA232" s="153">
        <f t="shared" si="129"/>
        <v>325807.30263933167</v>
      </c>
      <c r="AB232" s="189">
        <f t="shared" si="130"/>
        <v>0.95063557106140495</v>
      </c>
      <c r="AC232" s="189">
        <f t="shared" si="131"/>
        <v>-1.782818011002806</v>
      </c>
      <c r="AD232" s="183">
        <f t="shared" si="132"/>
        <v>-0.83218243994140018</v>
      </c>
      <c r="AF232" s="160">
        <f t="shared" si="133"/>
        <v>-1.2451286213813733E-2</v>
      </c>
      <c r="AG232" s="206">
        <f t="shared" si="118"/>
        <v>0</v>
      </c>
      <c r="AH232" s="160">
        <f t="shared" si="134"/>
        <v>-0.15960809717774296</v>
      </c>
      <c r="AJ232">
        <f t="shared" si="135"/>
        <v>1</v>
      </c>
      <c r="AK232">
        <f t="shared" si="136"/>
        <v>0</v>
      </c>
      <c r="AL232">
        <f t="shared" si="137"/>
        <v>1</v>
      </c>
      <c r="AM232">
        <f t="shared" si="138"/>
        <v>0</v>
      </c>
      <c r="AN232">
        <f t="shared" si="139"/>
        <v>0</v>
      </c>
      <c r="AO232" s="211">
        <f t="shared" si="140"/>
        <v>0</v>
      </c>
      <c r="AP232" s="211">
        <f t="shared" si="141"/>
        <v>1</v>
      </c>
      <c r="AQ232" s="215">
        <f t="shared" si="142"/>
        <v>0</v>
      </c>
      <c r="AR232" s="215">
        <f t="shared" si="143"/>
        <v>0</v>
      </c>
      <c r="AS232" s="215">
        <f t="shared" si="144"/>
        <v>1</v>
      </c>
      <c r="AT232" s="215">
        <f t="shared" si="145"/>
        <v>0</v>
      </c>
      <c r="AV232" s="12">
        <f>VLOOKUP(A232,'(B) MSOC Applied to 2009-10'!$A$7:$C$302,3,)</f>
        <v>3304.77</v>
      </c>
      <c r="AX232" s="205">
        <f t="shared" si="146"/>
        <v>0</v>
      </c>
      <c r="AZ232" s="205">
        <f t="shared" si="147"/>
        <v>3304.77</v>
      </c>
      <c r="BB232" s="205">
        <f t="shared" si="148"/>
        <v>3304.77</v>
      </c>
      <c r="BC232" s="205">
        <f t="shared" si="149"/>
        <v>0</v>
      </c>
      <c r="BD232" s="205">
        <f t="shared" si="150"/>
        <v>0</v>
      </c>
      <c r="BF232" s="205">
        <f t="shared" si="151"/>
        <v>0</v>
      </c>
      <c r="BG232" s="205">
        <f t="shared" si="152"/>
        <v>0</v>
      </c>
      <c r="BH232" s="209">
        <f t="shared" si="153"/>
        <v>3304.77</v>
      </c>
      <c r="BI232" s="205">
        <f t="shared" si="154"/>
        <v>0</v>
      </c>
    </row>
    <row r="233" spans="1:61">
      <c r="A233" t="s">
        <v>461</v>
      </c>
      <c r="B233" s="152" t="s">
        <v>462</v>
      </c>
      <c r="C233" s="153">
        <v>298772823</v>
      </c>
      <c r="D233" s="153">
        <f>VLOOKUP(A233,'(D) 2009-10 Projection'!$H$10:$M$305,3,)</f>
        <v>2423133.5</v>
      </c>
      <c r="E233" s="153">
        <v>1049136</v>
      </c>
      <c r="F233" s="153">
        <v>352203</v>
      </c>
      <c r="G233" s="153">
        <v>111471</v>
      </c>
      <c r="H233" s="153">
        <f t="shared" si="119"/>
        <v>2886807.5</v>
      </c>
      <c r="I233" s="175">
        <f>'(E) State &amp; Lid Adjustment'!$B$8</f>
        <v>2.06</v>
      </c>
      <c r="J233" s="175">
        <f t="shared" si="120"/>
        <v>1.1788321188771578</v>
      </c>
      <c r="K233" s="183">
        <f t="shared" si="121"/>
        <v>3.2388321188771578</v>
      </c>
      <c r="M233" s="158">
        <f>VLOOKUP(A233,'(D) 2009-10 Projection'!$H$10:$M$305,6,)</f>
        <v>2502479.5124701718</v>
      </c>
      <c r="N233" s="187">
        <v>563902</v>
      </c>
      <c r="O233" s="187">
        <v>352203</v>
      </c>
      <c r="P233" s="187">
        <v>86574</v>
      </c>
      <c r="Q233" s="153">
        <f t="shared" si="117"/>
        <v>2941256.5124701718</v>
      </c>
      <c r="R233" s="175">
        <f>'(E) State &amp; Lid Adjustment'!$B$18</f>
        <v>3.010635571061405</v>
      </c>
      <c r="S233" s="175">
        <f t="shared" si="122"/>
        <v>1.1788321188771578</v>
      </c>
      <c r="T233" s="183">
        <f t="shared" si="123"/>
        <v>4.1894676899385628</v>
      </c>
      <c r="V233" s="158">
        <f t="shared" si="124"/>
        <v>79346.012470171787</v>
      </c>
      <c r="W233" s="153">
        <f t="shared" si="125"/>
        <v>-485234</v>
      </c>
      <c r="X233" s="153">
        <f t="shared" si="126"/>
        <v>0</v>
      </c>
      <c r="Y233" s="153">
        <f t="shared" si="127"/>
        <v>-24897</v>
      </c>
      <c r="Z233" s="153">
        <f t="shared" si="128"/>
        <v>54449.012470171787</v>
      </c>
      <c r="AA233" s="153">
        <f t="shared" si="129"/>
        <v>0</v>
      </c>
      <c r="AB233" s="189">
        <f t="shared" si="130"/>
        <v>0.95063557106140495</v>
      </c>
      <c r="AC233" s="189">
        <f t="shared" si="131"/>
        <v>0</v>
      </c>
      <c r="AD233" s="183">
        <f t="shared" si="132"/>
        <v>0.95063557106140495</v>
      </c>
      <c r="AF233" s="160">
        <f t="shared" si="133"/>
        <v>1.8861324307274312E-2</v>
      </c>
      <c r="AG233" s="206">
        <f t="shared" si="118"/>
        <v>1.8861324307274312E-2</v>
      </c>
      <c r="AH233" s="160">
        <f t="shared" si="134"/>
        <v>0.29351183888807808</v>
      </c>
      <c r="AJ233">
        <f t="shared" si="135"/>
        <v>0</v>
      </c>
      <c r="AK233">
        <f t="shared" si="136"/>
        <v>0</v>
      </c>
      <c r="AL233">
        <f t="shared" si="137"/>
        <v>0</v>
      </c>
      <c r="AM233">
        <f t="shared" si="138"/>
        <v>1</v>
      </c>
      <c r="AN233">
        <f t="shared" si="139"/>
        <v>1</v>
      </c>
      <c r="AO233" s="211">
        <f t="shared" si="140"/>
        <v>1</v>
      </c>
      <c r="AP233" s="211">
        <f t="shared" si="141"/>
        <v>0</v>
      </c>
      <c r="AQ233" s="215">
        <f t="shared" si="142"/>
        <v>0</v>
      </c>
      <c r="AR233" s="215">
        <f t="shared" si="143"/>
        <v>1</v>
      </c>
      <c r="AS233" s="215">
        <f t="shared" si="144"/>
        <v>0</v>
      </c>
      <c r="AT233" s="215">
        <f t="shared" si="145"/>
        <v>0</v>
      </c>
      <c r="AV233" s="12">
        <f>VLOOKUP(A233,'(B) MSOC Applied to 2009-10'!$A$7:$C$302,3,)</f>
        <v>264.69</v>
      </c>
      <c r="AX233" s="205">
        <f t="shared" si="146"/>
        <v>264.69</v>
      </c>
      <c r="AZ233" s="205">
        <f t="shared" si="147"/>
        <v>0</v>
      </c>
      <c r="BB233" s="205">
        <f t="shared" si="148"/>
        <v>0</v>
      </c>
      <c r="BC233" s="205">
        <f t="shared" si="149"/>
        <v>264.69</v>
      </c>
      <c r="BD233" s="205">
        <f t="shared" si="150"/>
        <v>264.69</v>
      </c>
      <c r="BF233" s="205">
        <f t="shared" si="151"/>
        <v>0</v>
      </c>
      <c r="BG233" s="205">
        <f t="shared" si="152"/>
        <v>264.69</v>
      </c>
      <c r="BH233" s="209">
        <f t="shared" si="153"/>
        <v>0</v>
      </c>
      <c r="BI233" s="205">
        <f t="shared" si="154"/>
        <v>0</v>
      </c>
    </row>
    <row r="234" spans="1:61">
      <c r="A234" t="s">
        <v>463</v>
      </c>
      <c r="B234" s="152" t="s">
        <v>464</v>
      </c>
      <c r="C234" s="153">
        <v>4813457334</v>
      </c>
      <c r="D234" s="153">
        <f>VLOOKUP(A234,'(D) 2009-10 Projection'!$H$10:$M$305,3,)</f>
        <v>17249485.310000002</v>
      </c>
      <c r="E234" s="153">
        <v>6699710</v>
      </c>
      <c r="F234" s="153">
        <v>4050000</v>
      </c>
      <c r="G234" s="153">
        <v>0</v>
      </c>
      <c r="H234" s="153">
        <f t="shared" si="119"/>
        <v>21299485.310000002</v>
      </c>
      <c r="I234" s="175">
        <f>'(E) State &amp; Lid Adjustment'!$B$8</f>
        <v>2.06</v>
      </c>
      <c r="J234" s="175">
        <f t="shared" si="120"/>
        <v>0.84139106654019846</v>
      </c>
      <c r="K234" s="183">
        <f t="shared" si="121"/>
        <v>2.9013910665401985</v>
      </c>
      <c r="M234" s="158">
        <f>VLOOKUP(A234,'(D) 2009-10 Projection'!$H$10:$M$305,6,)</f>
        <v>18985960.699584719</v>
      </c>
      <c r="N234" s="187">
        <v>3612719</v>
      </c>
      <c r="O234" s="187">
        <v>3612719</v>
      </c>
      <c r="P234" s="187">
        <v>0</v>
      </c>
      <c r="Q234" s="153">
        <f t="shared" si="117"/>
        <v>22598679.699584719</v>
      </c>
      <c r="R234" s="175">
        <f>'(E) State &amp; Lid Adjustment'!$B$18</f>
        <v>3.010635571061405</v>
      </c>
      <c r="S234" s="175">
        <f t="shared" si="122"/>
        <v>0.75054555370865161</v>
      </c>
      <c r="T234" s="183">
        <f t="shared" si="123"/>
        <v>3.7611811247700566</v>
      </c>
      <c r="V234" s="158">
        <f t="shared" si="124"/>
        <v>1736475.3895847164</v>
      </c>
      <c r="W234" s="153">
        <f t="shared" si="125"/>
        <v>-3086991</v>
      </c>
      <c r="X234" s="153">
        <f t="shared" si="126"/>
        <v>-437281</v>
      </c>
      <c r="Y234" s="153">
        <f t="shared" si="127"/>
        <v>0</v>
      </c>
      <c r="Z234" s="153">
        <f t="shared" si="128"/>
        <v>1299194.3895847164</v>
      </c>
      <c r="AA234" s="153">
        <f t="shared" si="129"/>
        <v>0</v>
      </c>
      <c r="AB234" s="189">
        <f t="shared" si="130"/>
        <v>0.95063557106140495</v>
      </c>
      <c r="AC234" s="189">
        <f t="shared" si="131"/>
        <v>-9.0845512831546849E-2</v>
      </c>
      <c r="AD234" s="183">
        <f t="shared" si="132"/>
        <v>0.8597900582298581</v>
      </c>
      <c r="AF234" s="160">
        <f t="shared" si="133"/>
        <v>6.0996515675181648E-2</v>
      </c>
      <c r="AG234" s="206">
        <f t="shared" si="118"/>
        <v>6.0996515675181648E-2</v>
      </c>
      <c r="AH234" s="160">
        <f t="shared" si="134"/>
        <v>0.29633718396159742</v>
      </c>
      <c r="AJ234">
        <f t="shared" si="135"/>
        <v>0</v>
      </c>
      <c r="AK234">
        <f t="shared" si="136"/>
        <v>1</v>
      </c>
      <c r="AL234">
        <f t="shared" si="137"/>
        <v>0</v>
      </c>
      <c r="AM234">
        <f t="shared" si="138"/>
        <v>1</v>
      </c>
      <c r="AN234">
        <f t="shared" si="139"/>
        <v>1</v>
      </c>
      <c r="AO234" s="211">
        <f t="shared" si="140"/>
        <v>1</v>
      </c>
      <c r="AP234" s="211">
        <f t="shared" si="141"/>
        <v>0</v>
      </c>
      <c r="AQ234" s="215">
        <f t="shared" si="142"/>
        <v>0</v>
      </c>
      <c r="AR234" s="215">
        <f t="shared" si="143"/>
        <v>1</v>
      </c>
      <c r="AS234" s="215">
        <f t="shared" si="144"/>
        <v>0</v>
      </c>
      <c r="AT234" s="215">
        <f t="shared" si="145"/>
        <v>0</v>
      </c>
      <c r="AV234" s="12">
        <f>VLOOKUP(A234,'(B) MSOC Applied to 2009-10'!$A$7:$C$302,3,)</f>
        <v>2827.75</v>
      </c>
      <c r="AX234" s="205">
        <f t="shared" si="146"/>
        <v>2827.75</v>
      </c>
      <c r="AZ234" s="205">
        <f t="shared" si="147"/>
        <v>0</v>
      </c>
      <c r="BB234" s="205">
        <f t="shared" si="148"/>
        <v>0</v>
      </c>
      <c r="BC234" s="205">
        <f t="shared" si="149"/>
        <v>2827.75</v>
      </c>
      <c r="BD234" s="205">
        <f t="shared" si="150"/>
        <v>2827.75</v>
      </c>
      <c r="BF234" s="205">
        <f t="shared" si="151"/>
        <v>0</v>
      </c>
      <c r="BG234" s="205">
        <f t="shared" si="152"/>
        <v>2827.75</v>
      </c>
      <c r="BH234" s="209">
        <f t="shared" si="153"/>
        <v>0</v>
      </c>
      <c r="BI234" s="205">
        <f t="shared" si="154"/>
        <v>0</v>
      </c>
    </row>
    <row r="235" spans="1:61">
      <c r="A235" t="s">
        <v>465</v>
      </c>
      <c r="B235" s="152" t="s">
        <v>466</v>
      </c>
      <c r="C235" s="153">
        <v>242031229</v>
      </c>
      <c r="D235" s="153">
        <f>VLOOKUP(A235,'(D) 2009-10 Projection'!$H$10:$M$305,3,)</f>
        <v>302298.76999999996</v>
      </c>
      <c r="E235" s="153">
        <v>132660</v>
      </c>
      <c r="F235" s="153">
        <v>0</v>
      </c>
      <c r="G235" s="153">
        <v>0</v>
      </c>
      <c r="H235" s="153">
        <f t="shared" si="119"/>
        <v>302298.76999999996</v>
      </c>
      <c r="I235" s="175">
        <f>'(E) State &amp; Lid Adjustment'!$B$8</f>
        <v>2.06</v>
      </c>
      <c r="J235" s="175">
        <f t="shared" si="120"/>
        <v>0</v>
      </c>
      <c r="K235" s="183">
        <f t="shared" si="121"/>
        <v>2.06</v>
      </c>
      <c r="M235" s="158">
        <f>VLOOKUP(A235,'(D) 2009-10 Projection'!$H$10:$M$305,6,)</f>
        <v>311720.94938119466</v>
      </c>
      <c r="N235" s="187">
        <v>85885</v>
      </c>
      <c r="O235" s="187">
        <v>0</v>
      </c>
      <c r="P235" s="187">
        <v>0</v>
      </c>
      <c r="Q235" s="153">
        <f t="shared" si="117"/>
        <v>311720.94938119466</v>
      </c>
      <c r="R235" s="175">
        <f>'(E) State &amp; Lid Adjustment'!$B$18</f>
        <v>3.010635571061405</v>
      </c>
      <c r="S235" s="175">
        <f t="shared" si="122"/>
        <v>0</v>
      </c>
      <c r="T235" s="183">
        <f t="shared" si="123"/>
        <v>3.010635571061405</v>
      </c>
      <c r="V235" s="158">
        <f t="shared" si="124"/>
        <v>9422.1793811946991</v>
      </c>
      <c r="W235" s="153">
        <f t="shared" si="125"/>
        <v>-46775</v>
      </c>
      <c r="X235" s="153">
        <f t="shared" si="126"/>
        <v>0</v>
      </c>
      <c r="Y235" s="153">
        <f t="shared" si="127"/>
        <v>0</v>
      </c>
      <c r="Z235" s="153">
        <f t="shared" si="128"/>
        <v>9422.1793811946991</v>
      </c>
      <c r="AA235" s="153">
        <f t="shared" si="129"/>
        <v>0</v>
      </c>
      <c r="AB235" s="189">
        <f t="shared" si="130"/>
        <v>0.95063557106140495</v>
      </c>
      <c r="AC235" s="189">
        <f t="shared" si="131"/>
        <v>0</v>
      </c>
      <c r="AD235" s="183">
        <f t="shared" si="132"/>
        <v>0.95063557106140495</v>
      </c>
      <c r="AF235" s="160">
        <f t="shared" si="133"/>
        <v>3.1168434397515744E-2</v>
      </c>
      <c r="AG235" s="206">
        <f t="shared" si="118"/>
        <v>3.1168434397515744E-2</v>
      </c>
      <c r="AH235" s="160">
        <f t="shared" si="134"/>
        <v>0.461473578185148</v>
      </c>
      <c r="AJ235">
        <f t="shared" si="135"/>
        <v>0</v>
      </c>
      <c r="AK235">
        <f t="shared" si="136"/>
        <v>0</v>
      </c>
      <c r="AL235">
        <f t="shared" si="137"/>
        <v>0</v>
      </c>
      <c r="AM235">
        <f t="shared" si="138"/>
        <v>1</v>
      </c>
      <c r="AN235">
        <f t="shared" si="139"/>
        <v>1</v>
      </c>
      <c r="AO235" s="211">
        <f t="shared" si="140"/>
        <v>1</v>
      </c>
      <c r="AP235" s="211">
        <f t="shared" si="141"/>
        <v>0</v>
      </c>
      <c r="AQ235" s="215">
        <f t="shared" si="142"/>
        <v>0</v>
      </c>
      <c r="AR235" s="215">
        <f t="shared" si="143"/>
        <v>1</v>
      </c>
      <c r="AS235" s="215">
        <f t="shared" si="144"/>
        <v>0</v>
      </c>
      <c r="AT235" s="215">
        <f t="shared" si="145"/>
        <v>0</v>
      </c>
      <c r="AV235" s="12">
        <f>VLOOKUP(A235,'(B) MSOC Applied to 2009-10'!$A$7:$C$302,3,)</f>
        <v>16.02</v>
      </c>
      <c r="AX235" s="205">
        <f t="shared" si="146"/>
        <v>16.02</v>
      </c>
      <c r="AZ235" s="205">
        <f t="shared" si="147"/>
        <v>0</v>
      </c>
      <c r="BB235" s="205">
        <f t="shared" si="148"/>
        <v>0</v>
      </c>
      <c r="BC235" s="205">
        <f t="shared" si="149"/>
        <v>16.02</v>
      </c>
      <c r="BD235" s="205">
        <f t="shared" si="150"/>
        <v>16.02</v>
      </c>
      <c r="BF235" s="205">
        <f t="shared" si="151"/>
        <v>0</v>
      </c>
      <c r="BG235" s="205">
        <f t="shared" si="152"/>
        <v>16.02</v>
      </c>
      <c r="BH235" s="209">
        <f t="shared" si="153"/>
        <v>0</v>
      </c>
      <c r="BI235" s="205">
        <f t="shared" si="154"/>
        <v>0</v>
      </c>
    </row>
    <row r="236" spans="1:61">
      <c r="A236" t="s">
        <v>467</v>
      </c>
      <c r="B236" s="152" t="s">
        <v>468</v>
      </c>
      <c r="C236" s="153">
        <v>2198671795</v>
      </c>
      <c r="D236" s="153">
        <f>VLOOKUP(A236,'(D) 2009-10 Projection'!$H$10:$M$305,3,)</f>
        <v>25526371.199999999</v>
      </c>
      <c r="E236" s="153">
        <v>8325477</v>
      </c>
      <c r="F236" s="153">
        <v>6100000</v>
      </c>
      <c r="G236" s="153">
        <v>1376584</v>
      </c>
      <c r="H236" s="153">
        <f t="shared" si="119"/>
        <v>33002955.199999999</v>
      </c>
      <c r="I236" s="175">
        <f>'(E) State &amp; Lid Adjustment'!$B$8</f>
        <v>2.06</v>
      </c>
      <c r="J236" s="175">
        <f t="shared" si="120"/>
        <v>2.7744022613434218</v>
      </c>
      <c r="K236" s="183">
        <f t="shared" si="121"/>
        <v>4.8344022613434223</v>
      </c>
      <c r="M236" s="158">
        <f>VLOOKUP(A236,'(D) 2009-10 Projection'!$H$10:$M$305,6,)</f>
        <v>28202498.490714252</v>
      </c>
      <c r="N236" s="187">
        <v>4486316</v>
      </c>
      <c r="O236" s="187">
        <v>3015068</v>
      </c>
      <c r="P236" s="187">
        <v>1471248</v>
      </c>
      <c r="Q236" s="153">
        <f t="shared" si="117"/>
        <v>32688814.490714252</v>
      </c>
      <c r="R236" s="175">
        <f>'(E) State &amp; Lid Adjustment'!$B$18</f>
        <v>3.010635571061405</v>
      </c>
      <c r="S236" s="175">
        <f t="shared" si="122"/>
        <v>1.3713133569351126</v>
      </c>
      <c r="T236" s="183">
        <f t="shared" si="123"/>
        <v>4.3819489279965174</v>
      </c>
      <c r="V236" s="158">
        <f t="shared" si="124"/>
        <v>2676127.2907142527</v>
      </c>
      <c r="W236" s="153">
        <f t="shared" si="125"/>
        <v>-3839161</v>
      </c>
      <c r="X236" s="153">
        <f t="shared" si="126"/>
        <v>-3084932</v>
      </c>
      <c r="Y236" s="153">
        <f t="shared" si="127"/>
        <v>94664</v>
      </c>
      <c r="Z236" s="153">
        <f t="shared" si="128"/>
        <v>-314140.70928574726</v>
      </c>
      <c r="AA236" s="153">
        <f t="shared" si="129"/>
        <v>314140.70928574726</v>
      </c>
      <c r="AB236" s="189">
        <f t="shared" si="130"/>
        <v>0.95063557106140495</v>
      </c>
      <c r="AC236" s="189">
        <f t="shared" si="131"/>
        <v>-1.4030889044083092</v>
      </c>
      <c r="AD236" s="183">
        <f t="shared" si="132"/>
        <v>-0.45245333334690496</v>
      </c>
      <c r="AF236" s="160">
        <f t="shared" si="133"/>
        <v>-9.5185630311599261E-3</v>
      </c>
      <c r="AG236" s="206">
        <f t="shared" si="118"/>
        <v>0</v>
      </c>
      <c r="AH236" s="160">
        <f t="shared" si="134"/>
        <v>-9.3590336278961947E-2</v>
      </c>
      <c r="AJ236">
        <f t="shared" si="135"/>
        <v>1</v>
      </c>
      <c r="AK236">
        <f t="shared" si="136"/>
        <v>0</v>
      </c>
      <c r="AL236">
        <f t="shared" si="137"/>
        <v>1</v>
      </c>
      <c r="AM236">
        <f t="shared" si="138"/>
        <v>0</v>
      </c>
      <c r="AN236">
        <f t="shared" si="139"/>
        <v>0</v>
      </c>
      <c r="AO236" s="211">
        <f t="shared" si="140"/>
        <v>0</v>
      </c>
      <c r="AP236" s="211">
        <f t="shared" si="141"/>
        <v>1</v>
      </c>
      <c r="AQ236" s="215">
        <f t="shared" si="142"/>
        <v>0</v>
      </c>
      <c r="AR236" s="215">
        <f t="shared" si="143"/>
        <v>0</v>
      </c>
      <c r="AS236" s="215">
        <f t="shared" si="144"/>
        <v>1</v>
      </c>
      <c r="AT236" s="215">
        <f t="shared" si="145"/>
        <v>0</v>
      </c>
      <c r="AV236" s="12">
        <f>VLOOKUP(A236,'(B) MSOC Applied to 2009-10'!$A$7:$C$302,3,)</f>
        <v>3384.42</v>
      </c>
      <c r="AX236" s="205">
        <f t="shared" si="146"/>
        <v>0</v>
      </c>
      <c r="AZ236" s="205">
        <f t="shared" si="147"/>
        <v>3384.42</v>
      </c>
      <c r="BB236" s="205">
        <f t="shared" si="148"/>
        <v>3384.42</v>
      </c>
      <c r="BC236" s="205">
        <f t="shared" si="149"/>
        <v>0</v>
      </c>
      <c r="BD236" s="205">
        <f t="shared" si="150"/>
        <v>0</v>
      </c>
      <c r="BF236" s="205">
        <f t="shared" si="151"/>
        <v>0</v>
      </c>
      <c r="BG236" s="205">
        <f t="shared" si="152"/>
        <v>0</v>
      </c>
      <c r="BH236" s="209">
        <f t="shared" si="153"/>
        <v>3384.42</v>
      </c>
      <c r="BI236" s="205">
        <f t="shared" si="154"/>
        <v>0</v>
      </c>
    </row>
    <row r="237" spans="1:61">
      <c r="A237" t="s">
        <v>469</v>
      </c>
      <c r="B237" s="152" t="s">
        <v>470</v>
      </c>
      <c r="C237" s="153">
        <v>10254213641</v>
      </c>
      <c r="D237" s="153">
        <f>VLOOKUP(A237,'(D) 2009-10 Projection'!$H$10:$M$305,3,)</f>
        <v>54313377.210000008</v>
      </c>
      <c r="E237" s="153">
        <v>22777619</v>
      </c>
      <c r="F237" s="153">
        <v>21500000</v>
      </c>
      <c r="G237" s="153">
        <v>0</v>
      </c>
      <c r="H237" s="153">
        <f t="shared" si="119"/>
        <v>75813377.210000008</v>
      </c>
      <c r="I237" s="175">
        <f>'(E) State &amp; Lid Adjustment'!$B$8</f>
        <v>2.06</v>
      </c>
      <c r="J237" s="175">
        <f t="shared" si="120"/>
        <v>2.0966990500407889</v>
      </c>
      <c r="K237" s="183">
        <f t="shared" si="121"/>
        <v>4.156699050040789</v>
      </c>
      <c r="M237" s="158">
        <f>VLOOKUP(A237,'(D) 2009-10 Projection'!$H$10:$M$305,6,)</f>
        <v>60836126.390022822</v>
      </c>
      <c r="N237" s="187">
        <v>14045951</v>
      </c>
      <c r="O237" s="187">
        <v>14045951</v>
      </c>
      <c r="P237" s="187">
        <v>0</v>
      </c>
      <c r="Q237" s="153">
        <f t="shared" si="117"/>
        <v>74882077.390022814</v>
      </c>
      <c r="R237" s="175">
        <f>'(E) State &amp; Lid Adjustment'!$B$18</f>
        <v>3.010635571061405</v>
      </c>
      <c r="S237" s="175">
        <f t="shared" si="122"/>
        <v>1.3697735869125334</v>
      </c>
      <c r="T237" s="183">
        <f t="shared" si="123"/>
        <v>4.3804091579739382</v>
      </c>
      <c r="V237" s="158">
        <f t="shared" si="124"/>
        <v>6522749.1800228134</v>
      </c>
      <c r="W237" s="153">
        <f t="shared" si="125"/>
        <v>-8731668</v>
      </c>
      <c r="X237" s="153">
        <f t="shared" si="126"/>
        <v>-7454049</v>
      </c>
      <c r="Y237" s="153">
        <f t="shared" si="127"/>
        <v>0</v>
      </c>
      <c r="Z237" s="153">
        <f t="shared" si="128"/>
        <v>-931299.81997719407</v>
      </c>
      <c r="AA237" s="153">
        <f t="shared" si="129"/>
        <v>931299.81997719407</v>
      </c>
      <c r="AB237" s="189">
        <f t="shared" si="130"/>
        <v>0.95063557106140495</v>
      </c>
      <c r="AC237" s="189">
        <f t="shared" si="131"/>
        <v>-0.72692546312825557</v>
      </c>
      <c r="AD237" s="183">
        <f t="shared" si="132"/>
        <v>0.22371010793314916</v>
      </c>
      <c r="AF237" s="160">
        <f t="shared" si="133"/>
        <v>-1.2284109404564989E-2</v>
      </c>
      <c r="AG237" s="206">
        <f t="shared" si="118"/>
        <v>0</v>
      </c>
      <c r="AH237" s="160">
        <f t="shared" si="134"/>
        <v>5.3819173637541531E-2</v>
      </c>
      <c r="AJ237">
        <f t="shared" si="135"/>
        <v>1</v>
      </c>
      <c r="AK237">
        <f t="shared" si="136"/>
        <v>0</v>
      </c>
      <c r="AL237">
        <f t="shared" si="137"/>
        <v>0</v>
      </c>
      <c r="AM237">
        <f t="shared" si="138"/>
        <v>1</v>
      </c>
      <c r="AN237">
        <f t="shared" si="139"/>
        <v>0</v>
      </c>
      <c r="AO237" s="211">
        <f t="shared" si="140"/>
        <v>0</v>
      </c>
      <c r="AP237" s="211">
        <f t="shared" si="141"/>
        <v>1</v>
      </c>
      <c r="AQ237" s="215">
        <f t="shared" si="142"/>
        <v>0</v>
      </c>
      <c r="AR237" s="215">
        <f t="shared" si="143"/>
        <v>0</v>
      </c>
      <c r="AS237" s="215">
        <f t="shared" si="144"/>
        <v>0</v>
      </c>
      <c r="AT237" s="215">
        <f t="shared" si="145"/>
        <v>1</v>
      </c>
      <c r="AV237" s="12">
        <f>VLOOKUP(A237,'(B) MSOC Applied to 2009-10'!$A$7:$C$302,3,)</f>
        <v>8624.83</v>
      </c>
      <c r="AX237" s="205">
        <f t="shared" si="146"/>
        <v>0</v>
      </c>
      <c r="AZ237" s="205">
        <f t="shared" si="147"/>
        <v>8624.83</v>
      </c>
      <c r="BB237" s="205">
        <f t="shared" si="148"/>
        <v>0</v>
      </c>
      <c r="BC237" s="205">
        <f t="shared" si="149"/>
        <v>8624.83</v>
      </c>
      <c r="BD237" s="205">
        <f t="shared" si="150"/>
        <v>0</v>
      </c>
      <c r="BF237" s="205">
        <f t="shared" si="151"/>
        <v>0</v>
      </c>
      <c r="BG237" s="205">
        <f t="shared" si="152"/>
        <v>0</v>
      </c>
      <c r="BH237" s="209">
        <f t="shared" si="153"/>
        <v>0</v>
      </c>
      <c r="BI237" s="205">
        <f t="shared" si="154"/>
        <v>8624.83</v>
      </c>
    </row>
    <row r="238" spans="1:61">
      <c r="A238" t="s">
        <v>471</v>
      </c>
      <c r="B238" s="152" t="s">
        <v>472</v>
      </c>
      <c r="C238" s="153">
        <v>141117066</v>
      </c>
      <c r="D238" s="153">
        <f>VLOOKUP(A238,'(D) 2009-10 Projection'!$H$10:$M$305,3,)</f>
        <v>508762.32000000007</v>
      </c>
      <c r="E238" s="153">
        <v>285334</v>
      </c>
      <c r="F238" s="153">
        <v>0</v>
      </c>
      <c r="G238" s="153">
        <v>0</v>
      </c>
      <c r="H238" s="153">
        <f t="shared" si="119"/>
        <v>508762.32000000007</v>
      </c>
      <c r="I238" s="175">
        <f>'(E) State &amp; Lid Adjustment'!$B$8</f>
        <v>2.06</v>
      </c>
      <c r="J238" s="175">
        <f t="shared" si="120"/>
        <v>0</v>
      </c>
      <c r="K238" s="183">
        <f t="shared" si="121"/>
        <v>2.06</v>
      </c>
      <c r="M238" s="158">
        <f>VLOOKUP(A238,'(D) 2009-10 Projection'!$H$10:$M$305,6,)</f>
        <v>539919.75964131951</v>
      </c>
      <c r="N238" s="187">
        <v>148800</v>
      </c>
      <c r="O238" s="187">
        <v>0</v>
      </c>
      <c r="P238" s="187">
        <v>0</v>
      </c>
      <c r="Q238" s="153">
        <f t="shared" si="117"/>
        <v>539919.75964131951</v>
      </c>
      <c r="R238" s="175">
        <f>'(E) State &amp; Lid Adjustment'!$B$18</f>
        <v>3.010635571061405</v>
      </c>
      <c r="S238" s="175">
        <f t="shared" si="122"/>
        <v>0</v>
      </c>
      <c r="T238" s="183">
        <f t="shared" si="123"/>
        <v>3.010635571061405</v>
      </c>
      <c r="V238" s="158">
        <f t="shared" si="124"/>
        <v>31157.439641319448</v>
      </c>
      <c r="W238" s="153">
        <f t="shared" si="125"/>
        <v>-136534</v>
      </c>
      <c r="X238" s="153">
        <f t="shared" si="126"/>
        <v>0</v>
      </c>
      <c r="Y238" s="153">
        <f t="shared" si="127"/>
        <v>0</v>
      </c>
      <c r="Z238" s="153">
        <f t="shared" si="128"/>
        <v>31157.439641319448</v>
      </c>
      <c r="AA238" s="153">
        <f t="shared" si="129"/>
        <v>0</v>
      </c>
      <c r="AB238" s="189">
        <f t="shared" si="130"/>
        <v>0.95063557106140495</v>
      </c>
      <c r="AC238" s="189">
        <f t="shared" si="131"/>
        <v>0</v>
      </c>
      <c r="AD238" s="183">
        <f t="shared" si="132"/>
        <v>0.95063557106140495</v>
      </c>
      <c r="AF238" s="160">
        <f t="shared" si="133"/>
        <v>6.1241641561268614E-2</v>
      </c>
      <c r="AG238" s="206">
        <f t="shared" si="118"/>
        <v>6.1241641561268614E-2</v>
      </c>
      <c r="AH238" s="160">
        <f t="shared" si="134"/>
        <v>0.461473578185148</v>
      </c>
      <c r="AJ238">
        <f t="shared" si="135"/>
        <v>0</v>
      </c>
      <c r="AK238">
        <f t="shared" si="136"/>
        <v>1</v>
      </c>
      <c r="AL238">
        <f t="shared" si="137"/>
        <v>0</v>
      </c>
      <c r="AM238">
        <f t="shared" si="138"/>
        <v>1</v>
      </c>
      <c r="AN238">
        <f t="shared" si="139"/>
        <v>1</v>
      </c>
      <c r="AO238" s="211">
        <f t="shared" si="140"/>
        <v>1</v>
      </c>
      <c r="AP238" s="211">
        <f t="shared" si="141"/>
        <v>0</v>
      </c>
      <c r="AQ238" s="215">
        <f t="shared" si="142"/>
        <v>0</v>
      </c>
      <c r="AR238" s="215">
        <f t="shared" si="143"/>
        <v>1</v>
      </c>
      <c r="AS238" s="215">
        <f t="shared" si="144"/>
        <v>0</v>
      </c>
      <c r="AT238" s="215">
        <f t="shared" si="145"/>
        <v>0</v>
      </c>
      <c r="AV238" s="12">
        <f>VLOOKUP(A238,'(B) MSOC Applied to 2009-10'!$A$7:$C$302,3,)</f>
        <v>72.89</v>
      </c>
      <c r="AX238" s="205">
        <f t="shared" si="146"/>
        <v>72.89</v>
      </c>
      <c r="AZ238" s="205">
        <f t="shared" si="147"/>
        <v>0</v>
      </c>
      <c r="BB238" s="205">
        <f t="shared" si="148"/>
        <v>0</v>
      </c>
      <c r="BC238" s="205">
        <f t="shared" si="149"/>
        <v>72.89</v>
      </c>
      <c r="BD238" s="205">
        <f t="shared" si="150"/>
        <v>72.89</v>
      </c>
      <c r="BF238" s="205">
        <f t="shared" si="151"/>
        <v>0</v>
      </c>
      <c r="BG238" s="205">
        <f t="shared" si="152"/>
        <v>72.89</v>
      </c>
      <c r="BH238" s="209">
        <f t="shared" si="153"/>
        <v>0</v>
      </c>
      <c r="BI238" s="205">
        <f t="shared" si="154"/>
        <v>0</v>
      </c>
    </row>
    <row r="239" spans="1:61">
      <c r="A239" t="s">
        <v>473</v>
      </c>
      <c r="B239" s="152" t="s">
        <v>474</v>
      </c>
      <c r="C239" s="153">
        <v>160384478</v>
      </c>
      <c r="D239" s="153">
        <f>VLOOKUP(A239,'(D) 2009-10 Projection'!$H$10:$M$305,3,)</f>
        <v>1434770.1700000002</v>
      </c>
      <c r="E239" s="153">
        <v>512002</v>
      </c>
      <c r="F239" s="153">
        <v>276725</v>
      </c>
      <c r="G239" s="153">
        <v>40407</v>
      </c>
      <c r="H239" s="153">
        <f t="shared" si="119"/>
        <v>1751902.1700000002</v>
      </c>
      <c r="I239" s="175">
        <f>'(E) State &amp; Lid Adjustment'!$B$8</f>
        <v>2.06</v>
      </c>
      <c r="J239" s="175">
        <f t="shared" si="120"/>
        <v>1.7253851710013983</v>
      </c>
      <c r="K239" s="183">
        <f t="shared" si="121"/>
        <v>3.7853851710013986</v>
      </c>
      <c r="M239" s="158">
        <f>VLOOKUP(A239,'(D) 2009-10 Projection'!$H$10:$M$305,6,)</f>
        <v>1445927.2299058044</v>
      </c>
      <c r="N239" s="187">
        <v>270243</v>
      </c>
      <c r="O239" s="187">
        <v>244905</v>
      </c>
      <c r="P239" s="187">
        <v>25338</v>
      </c>
      <c r="Q239" s="153">
        <f t="shared" si="117"/>
        <v>1716170.2299058044</v>
      </c>
      <c r="R239" s="175">
        <f>'(E) State &amp; Lid Adjustment'!$B$18</f>
        <v>3.010635571061405</v>
      </c>
      <c r="S239" s="175">
        <f t="shared" si="122"/>
        <v>1.5269869195197308</v>
      </c>
      <c r="T239" s="183">
        <f t="shared" si="123"/>
        <v>4.5376224905811355</v>
      </c>
      <c r="V239" s="158">
        <f t="shared" si="124"/>
        <v>11157.059905804228</v>
      </c>
      <c r="W239" s="153">
        <f t="shared" si="125"/>
        <v>-241759</v>
      </c>
      <c r="X239" s="153">
        <f t="shared" si="126"/>
        <v>-31820</v>
      </c>
      <c r="Y239" s="153">
        <f t="shared" si="127"/>
        <v>-15069</v>
      </c>
      <c r="Z239" s="153">
        <f t="shared" si="128"/>
        <v>-35731.940094195772</v>
      </c>
      <c r="AA239" s="153">
        <f t="shared" si="129"/>
        <v>35731.940094195772</v>
      </c>
      <c r="AB239" s="189">
        <f t="shared" si="130"/>
        <v>0.95063557106140495</v>
      </c>
      <c r="AC239" s="189">
        <f t="shared" si="131"/>
        <v>-0.19839825148166756</v>
      </c>
      <c r="AD239" s="183">
        <f t="shared" si="132"/>
        <v>0.75223731957973694</v>
      </c>
      <c r="AF239" s="160">
        <f t="shared" si="133"/>
        <v>-2.0396081873793083E-2</v>
      </c>
      <c r="AG239" s="206">
        <f t="shared" si="118"/>
        <v>0</v>
      </c>
      <c r="AH239" s="160">
        <f t="shared" si="134"/>
        <v>0.19872147366729859</v>
      </c>
      <c r="AJ239">
        <f t="shared" si="135"/>
        <v>1</v>
      </c>
      <c r="AK239">
        <f t="shared" si="136"/>
        <v>0</v>
      </c>
      <c r="AL239">
        <f t="shared" si="137"/>
        <v>0</v>
      </c>
      <c r="AM239">
        <f t="shared" si="138"/>
        <v>1</v>
      </c>
      <c r="AN239">
        <f t="shared" si="139"/>
        <v>1</v>
      </c>
      <c r="AO239" s="211">
        <f t="shared" si="140"/>
        <v>0</v>
      </c>
      <c r="AP239" s="211">
        <f t="shared" si="141"/>
        <v>1</v>
      </c>
      <c r="AQ239" s="215">
        <f t="shared" si="142"/>
        <v>0</v>
      </c>
      <c r="AR239" s="215">
        <f t="shared" si="143"/>
        <v>0</v>
      </c>
      <c r="AS239" s="215">
        <f t="shared" si="144"/>
        <v>0</v>
      </c>
      <c r="AT239" s="215">
        <f t="shared" si="145"/>
        <v>1</v>
      </c>
      <c r="AV239" s="12">
        <f>VLOOKUP(A239,'(B) MSOC Applied to 2009-10'!$A$7:$C$302,3,)</f>
        <v>52.06</v>
      </c>
      <c r="AX239" s="205">
        <f t="shared" si="146"/>
        <v>0</v>
      </c>
      <c r="AZ239" s="205">
        <f t="shared" si="147"/>
        <v>52.06</v>
      </c>
      <c r="BB239" s="205">
        <f t="shared" si="148"/>
        <v>0</v>
      </c>
      <c r="BC239" s="205">
        <f t="shared" si="149"/>
        <v>52.06</v>
      </c>
      <c r="BD239" s="205">
        <f t="shared" si="150"/>
        <v>52.06</v>
      </c>
      <c r="BF239" s="205">
        <f t="shared" si="151"/>
        <v>0</v>
      </c>
      <c r="BG239" s="205">
        <f t="shared" si="152"/>
        <v>0</v>
      </c>
      <c r="BH239" s="209">
        <f t="shared" si="153"/>
        <v>0</v>
      </c>
      <c r="BI239" s="205">
        <f t="shared" si="154"/>
        <v>52.06</v>
      </c>
    </row>
    <row r="240" spans="1:61">
      <c r="A240" t="s">
        <v>475</v>
      </c>
      <c r="B240" s="152" t="s">
        <v>476</v>
      </c>
      <c r="C240" s="153">
        <v>7627046587</v>
      </c>
      <c r="D240" s="153">
        <f>VLOOKUP(A240,'(D) 2009-10 Projection'!$H$10:$M$305,3,)</f>
        <v>58617139.340000004</v>
      </c>
      <c r="E240" s="153">
        <v>21782354</v>
      </c>
      <c r="F240" s="153">
        <v>18685000</v>
      </c>
      <c r="G240" s="153">
        <v>1227927</v>
      </c>
      <c r="H240" s="153">
        <f t="shared" si="119"/>
        <v>78530066.340000004</v>
      </c>
      <c r="I240" s="175">
        <f>'(E) State &amp; Lid Adjustment'!$B$8</f>
        <v>2.06</v>
      </c>
      <c r="J240" s="175">
        <f t="shared" si="120"/>
        <v>2.449834255876691</v>
      </c>
      <c r="K240" s="183">
        <f t="shared" si="121"/>
        <v>4.5098342558766911</v>
      </c>
      <c r="M240" s="158">
        <f>VLOOKUP(A240,'(D) 2009-10 Projection'!$H$10:$M$305,6,)</f>
        <v>65152860.340018667</v>
      </c>
      <c r="N240" s="187">
        <v>11875627</v>
      </c>
      <c r="O240" s="187">
        <v>10456959</v>
      </c>
      <c r="P240" s="187">
        <v>1418668</v>
      </c>
      <c r="Q240" s="153">
        <f t="shared" si="117"/>
        <v>77028487.34001866</v>
      </c>
      <c r="R240" s="175">
        <f>'(E) State &amp; Lid Adjustment'!$B$18</f>
        <v>3.010635571061405</v>
      </c>
      <c r="S240" s="175">
        <f t="shared" si="122"/>
        <v>1.3710364661759737</v>
      </c>
      <c r="T240" s="183">
        <f t="shared" si="123"/>
        <v>4.3816720372373785</v>
      </c>
      <c r="V240" s="158">
        <f t="shared" si="124"/>
        <v>6535721.0000186637</v>
      </c>
      <c r="W240" s="153">
        <f t="shared" si="125"/>
        <v>-9906727</v>
      </c>
      <c r="X240" s="153">
        <f t="shared" si="126"/>
        <v>-8228041</v>
      </c>
      <c r="Y240" s="153">
        <f t="shared" si="127"/>
        <v>190741</v>
      </c>
      <c r="Z240" s="153">
        <f t="shared" si="128"/>
        <v>-1501578.9999813437</v>
      </c>
      <c r="AA240" s="153">
        <f t="shared" si="129"/>
        <v>1501578.9999813437</v>
      </c>
      <c r="AB240" s="189">
        <f t="shared" si="130"/>
        <v>0.95063557106140495</v>
      </c>
      <c r="AC240" s="189">
        <f t="shared" si="131"/>
        <v>-1.0787977897007173</v>
      </c>
      <c r="AD240" s="183">
        <f t="shared" si="132"/>
        <v>-0.12816221863931254</v>
      </c>
      <c r="AF240" s="160">
        <f t="shared" si="133"/>
        <v>-1.9121071329294175E-2</v>
      </c>
      <c r="AG240" s="206">
        <f t="shared" si="118"/>
        <v>0</v>
      </c>
      <c r="AH240" s="160">
        <f t="shared" si="134"/>
        <v>-2.8418387764984145E-2</v>
      </c>
      <c r="AJ240">
        <f t="shared" si="135"/>
        <v>1</v>
      </c>
      <c r="AK240">
        <f t="shared" si="136"/>
        <v>0</v>
      </c>
      <c r="AL240">
        <f t="shared" si="137"/>
        <v>1</v>
      </c>
      <c r="AM240">
        <f t="shared" si="138"/>
        <v>0</v>
      </c>
      <c r="AN240">
        <f t="shared" si="139"/>
        <v>0</v>
      </c>
      <c r="AO240" s="211">
        <f t="shared" si="140"/>
        <v>0</v>
      </c>
      <c r="AP240" s="211">
        <f t="shared" si="141"/>
        <v>1</v>
      </c>
      <c r="AQ240" s="215">
        <f t="shared" si="142"/>
        <v>0</v>
      </c>
      <c r="AR240" s="215">
        <f t="shared" si="143"/>
        <v>0</v>
      </c>
      <c r="AS240" s="215">
        <f t="shared" si="144"/>
        <v>1</v>
      </c>
      <c r="AT240" s="215">
        <f t="shared" si="145"/>
        <v>0</v>
      </c>
      <c r="AV240" s="12">
        <f>VLOOKUP(A240,'(B) MSOC Applied to 2009-10'!$A$7:$C$302,3,)</f>
        <v>9559.07</v>
      </c>
      <c r="AX240" s="205">
        <f t="shared" si="146"/>
        <v>0</v>
      </c>
      <c r="AZ240" s="205">
        <f t="shared" si="147"/>
        <v>9559.07</v>
      </c>
      <c r="BB240" s="205">
        <f t="shared" si="148"/>
        <v>9559.07</v>
      </c>
      <c r="BC240" s="205">
        <f t="shared" si="149"/>
        <v>0</v>
      </c>
      <c r="BD240" s="205">
        <f t="shared" si="150"/>
        <v>0</v>
      </c>
      <c r="BF240" s="205">
        <f t="shared" si="151"/>
        <v>0</v>
      </c>
      <c r="BG240" s="205">
        <f t="shared" si="152"/>
        <v>0</v>
      </c>
      <c r="BH240" s="209">
        <f t="shared" si="153"/>
        <v>9559.07</v>
      </c>
      <c r="BI240" s="205">
        <f t="shared" si="154"/>
        <v>0</v>
      </c>
    </row>
    <row r="241" spans="1:61">
      <c r="A241" t="s">
        <v>477</v>
      </c>
      <c r="B241" s="152" t="s">
        <v>478</v>
      </c>
      <c r="C241" s="153">
        <v>7106068787</v>
      </c>
      <c r="D241" s="153">
        <f>VLOOKUP(A241,'(D) 2009-10 Projection'!$H$10:$M$305,3,)</f>
        <v>33626616.920000002</v>
      </c>
      <c r="E241" s="153">
        <v>12629168</v>
      </c>
      <c r="F241" s="153">
        <v>12310000</v>
      </c>
      <c r="G241" s="153">
        <v>0</v>
      </c>
      <c r="H241" s="153">
        <f t="shared" si="119"/>
        <v>45936616.920000002</v>
      </c>
      <c r="I241" s="175">
        <f>'(E) State &amp; Lid Adjustment'!$B$8</f>
        <v>2.06</v>
      </c>
      <c r="J241" s="175">
        <f t="shared" si="120"/>
        <v>1.7323220994595756</v>
      </c>
      <c r="K241" s="183">
        <f t="shared" si="121"/>
        <v>3.7923220994595757</v>
      </c>
      <c r="M241" s="158">
        <f>VLOOKUP(A241,'(D) 2009-10 Projection'!$H$10:$M$305,6,)</f>
        <v>37474897.509741895</v>
      </c>
      <c r="N241" s="187">
        <v>7109074</v>
      </c>
      <c r="O241" s="187">
        <v>7109074</v>
      </c>
      <c r="P241" s="187">
        <v>0</v>
      </c>
      <c r="Q241" s="153">
        <f t="shared" si="117"/>
        <v>44583971.509741895</v>
      </c>
      <c r="R241" s="175">
        <f>'(E) State &amp; Lid Adjustment'!$B$18</f>
        <v>3.010635571061405</v>
      </c>
      <c r="S241" s="175">
        <f t="shared" si="122"/>
        <v>1.0004229079523546</v>
      </c>
      <c r="T241" s="183">
        <f t="shared" si="123"/>
        <v>4.0110584790137596</v>
      </c>
      <c r="V241" s="158">
        <f t="shared" si="124"/>
        <v>3848280.5897418931</v>
      </c>
      <c r="W241" s="153">
        <f t="shared" si="125"/>
        <v>-5520094</v>
      </c>
      <c r="X241" s="153">
        <f t="shared" si="126"/>
        <v>-5200926</v>
      </c>
      <c r="Y241" s="153">
        <f t="shared" si="127"/>
        <v>0</v>
      </c>
      <c r="Z241" s="153">
        <f t="shared" si="128"/>
        <v>-1352645.4102581069</v>
      </c>
      <c r="AA241" s="153">
        <f t="shared" si="129"/>
        <v>1352645.4102581069</v>
      </c>
      <c r="AB241" s="189">
        <f t="shared" si="130"/>
        <v>0.95063557106140495</v>
      </c>
      <c r="AC241" s="189">
        <f t="shared" si="131"/>
        <v>-0.73189919150722105</v>
      </c>
      <c r="AD241" s="183">
        <f t="shared" si="132"/>
        <v>0.2187363795541839</v>
      </c>
      <c r="AF241" s="160">
        <f t="shared" si="133"/>
        <v>-2.9445908317841069E-2</v>
      </c>
      <c r="AG241" s="206">
        <f t="shared" si="118"/>
        <v>0</v>
      </c>
      <c r="AH241" s="160">
        <f t="shared" si="134"/>
        <v>5.7678745058431326E-2</v>
      </c>
      <c r="AJ241">
        <f t="shared" si="135"/>
        <v>1</v>
      </c>
      <c r="AK241">
        <f t="shared" si="136"/>
        <v>0</v>
      </c>
      <c r="AL241">
        <f t="shared" si="137"/>
        <v>0</v>
      </c>
      <c r="AM241">
        <f t="shared" si="138"/>
        <v>1</v>
      </c>
      <c r="AN241">
        <f t="shared" si="139"/>
        <v>0</v>
      </c>
      <c r="AO241" s="211">
        <f t="shared" si="140"/>
        <v>0</v>
      </c>
      <c r="AP241" s="211">
        <f t="shared" si="141"/>
        <v>1</v>
      </c>
      <c r="AQ241" s="215">
        <f t="shared" si="142"/>
        <v>0</v>
      </c>
      <c r="AR241" s="215">
        <f t="shared" si="143"/>
        <v>0</v>
      </c>
      <c r="AS241" s="215">
        <f t="shared" si="144"/>
        <v>0</v>
      </c>
      <c r="AT241" s="215">
        <f t="shared" si="145"/>
        <v>1</v>
      </c>
      <c r="AV241" s="12">
        <f>VLOOKUP(A241,'(B) MSOC Applied to 2009-10'!$A$7:$C$302,3,)</f>
        <v>5723.68</v>
      </c>
      <c r="AX241" s="205">
        <f t="shared" si="146"/>
        <v>0</v>
      </c>
      <c r="AZ241" s="205">
        <f t="shared" si="147"/>
        <v>5723.68</v>
      </c>
      <c r="BB241" s="205">
        <f t="shared" si="148"/>
        <v>0</v>
      </c>
      <c r="BC241" s="205">
        <f t="shared" si="149"/>
        <v>5723.68</v>
      </c>
      <c r="BD241" s="205">
        <f t="shared" si="150"/>
        <v>0</v>
      </c>
      <c r="BF241" s="205">
        <f t="shared" si="151"/>
        <v>0</v>
      </c>
      <c r="BG241" s="205">
        <f t="shared" si="152"/>
        <v>0</v>
      </c>
      <c r="BH241" s="209">
        <f t="shared" si="153"/>
        <v>0</v>
      </c>
      <c r="BI241" s="205">
        <f t="shared" si="154"/>
        <v>5723.68</v>
      </c>
    </row>
    <row r="242" spans="1:61">
      <c r="A242" t="s">
        <v>479</v>
      </c>
      <c r="B242" s="152" t="s">
        <v>480</v>
      </c>
      <c r="C242" s="153">
        <v>190125447</v>
      </c>
      <c r="D242" s="153">
        <f>VLOOKUP(A242,'(D) 2009-10 Projection'!$H$10:$M$305,3,)</f>
        <v>3017308.36</v>
      </c>
      <c r="E242" s="153">
        <v>1491711</v>
      </c>
      <c r="F242" s="153">
        <v>624391</v>
      </c>
      <c r="G242" s="153">
        <v>504969</v>
      </c>
      <c r="H242" s="153">
        <f t="shared" si="119"/>
        <v>4146668.36</v>
      </c>
      <c r="I242" s="175">
        <f>'(E) State &amp; Lid Adjustment'!$B$8</f>
        <v>2.06</v>
      </c>
      <c r="J242" s="175">
        <f t="shared" si="120"/>
        <v>3.2841001026022574</v>
      </c>
      <c r="K242" s="183">
        <f t="shared" si="121"/>
        <v>5.3441001026022574</v>
      </c>
      <c r="M242" s="158">
        <f>VLOOKUP(A242,'(D) 2009-10 Projection'!$H$10:$M$305,6,)</f>
        <v>3332785.0208400595</v>
      </c>
      <c r="N242" s="187">
        <v>793235</v>
      </c>
      <c r="O242" s="187">
        <v>260672</v>
      </c>
      <c r="P242" s="187">
        <v>532562</v>
      </c>
      <c r="Q242" s="153">
        <f t="shared" si="117"/>
        <v>4126019.0208400595</v>
      </c>
      <c r="R242" s="175">
        <f>'(E) State &amp; Lid Adjustment'!$B$18</f>
        <v>3.010635571061405</v>
      </c>
      <c r="S242" s="175">
        <f t="shared" si="122"/>
        <v>1.3710526608255653</v>
      </c>
      <c r="T242" s="183">
        <f t="shared" si="123"/>
        <v>4.3816882318869705</v>
      </c>
      <c r="V242" s="158">
        <f t="shared" si="124"/>
        <v>315476.66084005963</v>
      </c>
      <c r="W242" s="153">
        <f t="shared" si="125"/>
        <v>-698476</v>
      </c>
      <c r="X242" s="153">
        <f t="shared" si="126"/>
        <v>-363719</v>
      </c>
      <c r="Y242" s="153">
        <f t="shared" si="127"/>
        <v>27593</v>
      </c>
      <c r="Z242" s="153">
        <f t="shared" si="128"/>
        <v>-20649.339159940369</v>
      </c>
      <c r="AA242" s="153">
        <f t="shared" si="129"/>
        <v>20649.339159940369</v>
      </c>
      <c r="AB242" s="189">
        <f t="shared" si="130"/>
        <v>0.95063557106140495</v>
      </c>
      <c r="AC242" s="189">
        <f t="shared" si="131"/>
        <v>-1.9130474417766921</v>
      </c>
      <c r="AD242" s="183">
        <f t="shared" si="132"/>
        <v>-0.96241187071528689</v>
      </c>
      <c r="AF242" s="160">
        <f t="shared" si="133"/>
        <v>-4.9797421368754863E-3</v>
      </c>
      <c r="AG242" s="206">
        <f t="shared" si="118"/>
        <v>0</v>
      </c>
      <c r="AH242" s="160">
        <f t="shared" si="134"/>
        <v>-0.18008866829546286</v>
      </c>
      <c r="AJ242">
        <f t="shared" si="135"/>
        <v>1</v>
      </c>
      <c r="AK242">
        <f t="shared" si="136"/>
        <v>0</v>
      </c>
      <c r="AL242">
        <f t="shared" si="137"/>
        <v>1</v>
      </c>
      <c r="AM242">
        <f t="shared" si="138"/>
        <v>0</v>
      </c>
      <c r="AN242">
        <f t="shared" si="139"/>
        <v>0</v>
      </c>
      <c r="AO242" s="211">
        <f t="shared" si="140"/>
        <v>0</v>
      </c>
      <c r="AP242" s="211">
        <f t="shared" si="141"/>
        <v>1</v>
      </c>
      <c r="AQ242" s="215">
        <f t="shared" si="142"/>
        <v>0</v>
      </c>
      <c r="AR242" s="215">
        <f t="shared" si="143"/>
        <v>0</v>
      </c>
      <c r="AS242" s="215">
        <f t="shared" si="144"/>
        <v>1</v>
      </c>
      <c r="AT242" s="215">
        <f t="shared" si="145"/>
        <v>0</v>
      </c>
      <c r="AV242" s="12">
        <f>VLOOKUP(A242,'(B) MSOC Applied to 2009-10'!$A$7:$C$302,3,)</f>
        <v>451.41</v>
      </c>
      <c r="AX242" s="205">
        <f t="shared" si="146"/>
        <v>0</v>
      </c>
      <c r="AZ242" s="205">
        <f t="shared" si="147"/>
        <v>451.41</v>
      </c>
      <c r="BB242" s="205">
        <f t="shared" si="148"/>
        <v>451.41</v>
      </c>
      <c r="BC242" s="205">
        <f t="shared" si="149"/>
        <v>0</v>
      </c>
      <c r="BD242" s="205">
        <f t="shared" si="150"/>
        <v>0</v>
      </c>
      <c r="BF242" s="205">
        <f t="shared" si="151"/>
        <v>0</v>
      </c>
      <c r="BG242" s="205">
        <f t="shared" si="152"/>
        <v>0</v>
      </c>
      <c r="BH242" s="209">
        <f t="shared" si="153"/>
        <v>451.41</v>
      </c>
      <c r="BI242" s="205">
        <f t="shared" si="154"/>
        <v>0</v>
      </c>
    </row>
    <row r="243" spans="1:61">
      <c r="A243" t="s">
        <v>481</v>
      </c>
      <c r="B243" s="152" t="s">
        <v>482</v>
      </c>
      <c r="C243" s="153">
        <v>195494575</v>
      </c>
      <c r="D243" s="153">
        <f>VLOOKUP(A243,'(D) 2009-10 Projection'!$H$10:$M$305,3,)</f>
        <v>4138923.3200000008</v>
      </c>
      <c r="E243" s="153">
        <v>1558901</v>
      </c>
      <c r="F243" s="153">
        <v>669000</v>
      </c>
      <c r="G243" s="153">
        <v>531755</v>
      </c>
      <c r="H243" s="153">
        <f t="shared" si="119"/>
        <v>5339678.32</v>
      </c>
      <c r="I243" s="175">
        <f>'(E) State &amp; Lid Adjustment'!$B$8</f>
        <v>2.06</v>
      </c>
      <c r="J243" s="175">
        <f t="shared" si="120"/>
        <v>3.4220898457156679</v>
      </c>
      <c r="K243" s="183">
        <f t="shared" si="121"/>
        <v>5.4820898457156684</v>
      </c>
      <c r="M243" s="158">
        <f>VLOOKUP(A243,'(D) 2009-10 Projection'!$H$10:$M$305,6,)</f>
        <v>4425399.5630177027</v>
      </c>
      <c r="N243" s="187">
        <v>822474</v>
      </c>
      <c r="O243" s="187">
        <v>268032</v>
      </c>
      <c r="P243" s="187">
        <v>554442</v>
      </c>
      <c r="Q243" s="153">
        <f t="shared" si="117"/>
        <v>5247873.5630177027</v>
      </c>
      <c r="R243" s="175">
        <f>'(E) State &amp; Lid Adjustment'!$B$18</f>
        <v>3.010635571061405</v>
      </c>
      <c r="S243" s="175">
        <f t="shared" si="122"/>
        <v>1.3710457182763256</v>
      </c>
      <c r="T243" s="183">
        <f t="shared" si="123"/>
        <v>4.381681289337731</v>
      </c>
      <c r="V243" s="158">
        <f t="shared" si="124"/>
        <v>286476.2430177019</v>
      </c>
      <c r="W243" s="153">
        <f t="shared" si="125"/>
        <v>-736427</v>
      </c>
      <c r="X243" s="153">
        <f t="shared" si="126"/>
        <v>-400968</v>
      </c>
      <c r="Y243" s="153">
        <f t="shared" si="127"/>
        <v>22687</v>
      </c>
      <c r="Z243" s="153">
        <f t="shared" si="128"/>
        <v>-91804.756982297637</v>
      </c>
      <c r="AA243" s="153">
        <f t="shared" si="129"/>
        <v>91804.756982297637</v>
      </c>
      <c r="AB243" s="189">
        <f t="shared" si="130"/>
        <v>0.95063557106140495</v>
      </c>
      <c r="AC243" s="189">
        <f t="shared" si="131"/>
        <v>-2.0510441274393423</v>
      </c>
      <c r="AD243" s="183">
        <f t="shared" si="132"/>
        <v>-1.1004085563779373</v>
      </c>
      <c r="AF243" s="160">
        <f t="shared" si="133"/>
        <v>-1.7192937754028904E-2</v>
      </c>
      <c r="AG243" s="206">
        <f t="shared" si="118"/>
        <v>0</v>
      </c>
      <c r="AH243" s="160">
        <f t="shared" si="134"/>
        <v>-0.20072793174630699</v>
      </c>
      <c r="AJ243">
        <f t="shared" si="135"/>
        <v>1</v>
      </c>
      <c r="AK243">
        <f t="shared" si="136"/>
        <v>0</v>
      </c>
      <c r="AL243">
        <f t="shared" si="137"/>
        <v>1</v>
      </c>
      <c r="AM243">
        <f t="shared" si="138"/>
        <v>0</v>
      </c>
      <c r="AN243">
        <f t="shared" si="139"/>
        <v>0</v>
      </c>
      <c r="AO243" s="211">
        <f t="shared" si="140"/>
        <v>0</v>
      </c>
      <c r="AP243" s="211">
        <f t="shared" si="141"/>
        <v>1</v>
      </c>
      <c r="AQ243" s="215">
        <f t="shared" si="142"/>
        <v>0</v>
      </c>
      <c r="AR243" s="215">
        <f t="shared" si="143"/>
        <v>0</v>
      </c>
      <c r="AS243" s="215">
        <f t="shared" si="144"/>
        <v>1</v>
      </c>
      <c r="AT243" s="215">
        <f t="shared" si="145"/>
        <v>0</v>
      </c>
      <c r="AV243" s="12">
        <f>VLOOKUP(A243,'(B) MSOC Applied to 2009-10'!$A$7:$C$302,3,)</f>
        <v>500.12</v>
      </c>
      <c r="AX243" s="205">
        <f t="shared" si="146"/>
        <v>0</v>
      </c>
      <c r="AZ243" s="205">
        <f t="shared" si="147"/>
        <v>500.12</v>
      </c>
      <c r="BB243" s="205">
        <f t="shared" si="148"/>
        <v>500.12</v>
      </c>
      <c r="BC243" s="205">
        <f t="shared" si="149"/>
        <v>0</v>
      </c>
      <c r="BD243" s="205">
        <f t="shared" si="150"/>
        <v>0</v>
      </c>
      <c r="BF243" s="205">
        <f t="shared" si="151"/>
        <v>0</v>
      </c>
      <c r="BG243" s="205">
        <f t="shared" si="152"/>
        <v>0</v>
      </c>
      <c r="BH243" s="209">
        <f t="shared" si="153"/>
        <v>500.12</v>
      </c>
      <c r="BI243" s="205">
        <f t="shared" si="154"/>
        <v>0</v>
      </c>
    </row>
    <row r="244" spans="1:61">
      <c r="A244" t="s">
        <v>483</v>
      </c>
      <c r="B244" s="152" t="s">
        <v>484</v>
      </c>
      <c r="C244" s="153">
        <v>7605358432</v>
      </c>
      <c r="D244" s="153">
        <f>VLOOKUP(A244,'(D) 2009-10 Projection'!$H$10:$M$305,3,)</f>
        <v>60452385.729999989</v>
      </c>
      <c r="E244" s="153">
        <v>23374216</v>
      </c>
      <c r="F244" s="153">
        <v>16882000</v>
      </c>
      <c r="G244" s="153">
        <v>2053038</v>
      </c>
      <c r="H244" s="153">
        <f t="shared" si="119"/>
        <v>79387423.729999989</v>
      </c>
      <c r="I244" s="175">
        <f>'(E) State &amp; Lid Adjustment'!$B$8</f>
        <v>2.06</v>
      </c>
      <c r="J244" s="175">
        <f t="shared" si="120"/>
        <v>2.219750739027365</v>
      </c>
      <c r="K244" s="183">
        <f t="shared" si="121"/>
        <v>4.2797507390273655</v>
      </c>
      <c r="M244" s="158">
        <f>VLOOKUP(A244,'(D) 2009-10 Projection'!$H$10:$M$305,6,)</f>
        <v>67433396.167495549</v>
      </c>
      <c r="N244" s="187">
        <v>12740279</v>
      </c>
      <c r="O244" s="187">
        <v>10428014</v>
      </c>
      <c r="P244" s="187">
        <v>2312265</v>
      </c>
      <c r="Q244" s="153">
        <f t="shared" si="117"/>
        <v>80173675.167495549</v>
      </c>
      <c r="R244" s="175">
        <f>'(E) State &amp; Lid Adjustment'!$B$18</f>
        <v>3.010635571061405</v>
      </c>
      <c r="S244" s="175">
        <f t="shared" si="122"/>
        <v>1.3711403733614325</v>
      </c>
      <c r="T244" s="183">
        <f t="shared" si="123"/>
        <v>4.3817759444228379</v>
      </c>
      <c r="V244" s="158">
        <f t="shared" si="124"/>
        <v>6981010.4374955595</v>
      </c>
      <c r="W244" s="153">
        <f t="shared" si="125"/>
        <v>-10633937</v>
      </c>
      <c r="X244" s="153">
        <f t="shared" si="126"/>
        <v>-6453986</v>
      </c>
      <c r="Y244" s="153">
        <f t="shared" si="127"/>
        <v>259227</v>
      </c>
      <c r="Z244" s="153">
        <f t="shared" si="128"/>
        <v>786251.43749555945</v>
      </c>
      <c r="AA244" s="153">
        <f t="shared" si="129"/>
        <v>0</v>
      </c>
      <c r="AB244" s="189">
        <f t="shared" si="130"/>
        <v>0.95063557106140495</v>
      </c>
      <c r="AC244" s="189">
        <f t="shared" si="131"/>
        <v>-0.84861036566593251</v>
      </c>
      <c r="AD244" s="183">
        <f t="shared" si="132"/>
        <v>0.10202520539547244</v>
      </c>
      <c r="AF244" s="160">
        <f t="shared" si="133"/>
        <v>9.9039797559073595E-3</v>
      </c>
      <c r="AG244" s="206">
        <f t="shared" si="118"/>
        <v>9.9039797559073595E-3</v>
      </c>
      <c r="AH244" s="160">
        <f t="shared" si="134"/>
        <v>2.3839053163796902E-2</v>
      </c>
      <c r="AJ244">
        <f t="shared" si="135"/>
        <v>0</v>
      </c>
      <c r="AK244">
        <f t="shared" si="136"/>
        <v>0</v>
      </c>
      <c r="AL244">
        <f t="shared" si="137"/>
        <v>0</v>
      </c>
      <c r="AM244">
        <f t="shared" si="138"/>
        <v>1</v>
      </c>
      <c r="AN244">
        <f t="shared" si="139"/>
        <v>0</v>
      </c>
      <c r="AO244" s="211">
        <f t="shared" si="140"/>
        <v>0</v>
      </c>
      <c r="AP244" s="211">
        <f t="shared" si="141"/>
        <v>1</v>
      </c>
      <c r="AQ244" s="215">
        <f t="shared" si="142"/>
        <v>0</v>
      </c>
      <c r="AR244" s="215">
        <f t="shared" si="143"/>
        <v>0</v>
      </c>
      <c r="AS244" s="215">
        <f t="shared" si="144"/>
        <v>0</v>
      </c>
      <c r="AT244" s="215">
        <f t="shared" si="145"/>
        <v>1</v>
      </c>
      <c r="AV244" s="12">
        <f>VLOOKUP(A244,'(B) MSOC Applied to 2009-10'!$A$7:$C$302,3,)</f>
        <v>9818.5700000000015</v>
      </c>
      <c r="AX244" s="205">
        <f t="shared" si="146"/>
        <v>0</v>
      </c>
      <c r="AZ244" s="205">
        <f t="shared" si="147"/>
        <v>9818.5700000000015</v>
      </c>
      <c r="BB244" s="205">
        <f t="shared" si="148"/>
        <v>0</v>
      </c>
      <c r="BC244" s="205">
        <f t="shared" si="149"/>
        <v>9818.5700000000015</v>
      </c>
      <c r="BD244" s="205">
        <f t="shared" si="150"/>
        <v>0</v>
      </c>
      <c r="BF244" s="205">
        <f t="shared" si="151"/>
        <v>0</v>
      </c>
      <c r="BG244" s="205">
        <f t="shared" si="152"/>
        <v>0</v>
      </c>
      <c r="BH244" s="209">
        <f t="shared" si="153"/>
        <v>0</v>
      </c>
      <c r="BI244" s="205">
        <f t="shared" si="154"/>
        <v>9818.5700000000015</v>
      </c>
    </row>
    <row r="245" spans="1:61">
      <c r="A245" t="s">
        <v>485</v>
      </c>
      <c r="B245" s="152" t="s">
        <v>486</v>
      </c>
      <c r="C245" s="153">
        <v>4766722281.0550003</v>
      </c>
      <c r="D245" s="153">
        <f>VLOOKUP(A245,'(D) 2009-10 Projection'!$H$10:$M$305,3,)</f>
        <v>10823408.51</v>
      </c>
      <c r="E245" s="153">
        <v>4059393</v>
      </c>
      <c r="F245" s="153">
        <v>3950000</v>
      </c>
      <c r="G245" s="153">
        <v>0</v>
      </c>
      <c r="H245" s="153">
        <f t="shared" si="119"/>
        <v>14773408.51</v>
      </c>
      <c r="I245" s="175">
        <f>'(E) State &amp; Lid Adjustment'!$B$8</f>
        <v>2.06</v>
      </c>
      <c r="J245" s="175">
        <f t="shared" si="120"/>
        <v>0.82866166038222844</v>
      </c>
      <c r="K245" s="183">
        <f t="shared" si="121"/>
        <v>2.8886616603822284</v>
      </c>
      <c r="M245" s="158">
        <f>VLOOKUP(A245,'(D) 2009-10 Projection'!$H$10:$M$305,6,)</f>
        <v>12111472.790467139</v>
      </c>
      <c r="N245" s="187">
        <v>2224147</v>
      </c>
      <c r="O245" s="187">
        <v>2224147</v>
      </c>
      <c r="P245" s="187">
        <v>0</v>
      </c>
      <c r="Q245" s="153">
        <f t="shared" si="117"/>
        <v>14335619.790467139</v>
      </c>
      <c r="R245" s="175">
        <f>'(E) State &amp; Lid Adjustment'!$B$18</f>
        <v>3.010635571061405</v>
      </c>
      <c r="S245" s="175">
        <f t="shared" si="122"/>
        <v>0.4665988217605449</v>
      </c>
      <c r="T245" s="183">
        <f t="shared" si="123"/>
        <v>3.4772343928219498</v>
      </c>
      <c r="V245" s="158">
        <f t="shared" si="124"/>
        <v>1288064.2804671396</v>
      </c>
      <c r="W245" s="153">
        <f t="shared" si="125"/>
        <v>-1835246</v>
      </c>
      <c r="X245" s="153">
        <f t="shared" si="126"/>
        <v>-1725853</v>
      </c>
      <c r="Y245" s="153">
        <f t="shared" si="127"/>
        <v>0</v>
      </c>
      <c r="Z245" s="153">
        <f t="shared" si="128"/>
        <v>-437788.71953286044</v>
      </c>
      <c r="AA245" s="153">
        <f t="shared" si="129"/>
        <v>437788.71953286044</v>
      </c>
      <c r="AB245" s="189">
        <f t="shared" si="130"/>
        <v>0.95063557106140495</v>
      </c>
      <c r="AC245" s="189">
        <f t="shared" si="131"/>
        <v>-0.36206283862168354</v>
      </c>
      <c r="AD245" s="183">
        <f t="shared" si="132"/>
        <v>0.58857273243972141</v>
      </c>
      <c r="AF245" s="160">
        <f t="shared" si="133"/>
        <v>-2.963356216925328E-2</v>
      </c>
      <c r="AG245" s="206">
        <f t="shared" si="118"/>
        <v>0</v>
      </c>
      <c r="AH245" s="160">
        <f t="shared" si="134"/>
        <v>0.20375274145530817</v>
      </c>
      <c r="AJ245">
        <f t="shared" si="135"/>
        <v>1</v>
      </c>
      <c r="AK245">
        <f t="shared" si="136"/>
        <v>0</v>
      </c>
      <c r="AL245">
        <f t="shared" si="137"/>
        <v>0</v>
      </c>
      <c r="AM245">
        <f t="shared" si="138"/>
        <v>1</v>
      </c>
      <c r="AN245">
        <f t="shared" si="139"/>
        <v>1</v>
      </c>
      <c r="AO245" s="211">
        <f t="shared" si="140"/>
        <v>0</v>
      </c>
      <c r="AP245" s="211">
        <f t="shared" si="141"/>
        <v>1</v>
      </c>
      <c r="AQ245" s="215">
        <f t="shared" si="142"/>
        <v>0</v>
      </c>
      <c r="AR245" s="215">
        <f t="shared" si="143"/>
        <v>0</v>
      </c>
      <c r="AS245" s="215">
        <f t="shared" si="144"/>
        <v>0</v>
      </c>
      <c r="AT245" s="215">
        <f t="shared" si="145"/>
        <v>1</v>
      </c>
      <c r="AV245" s="12">
        <f>VLOOKUP(A245,'(B) MSOC Applied to 2009-10'!$A$7:$C$302,3,)</f>
        <v>1647.1499999999999</v>
      </c>
      <c r="AX245" s="205">
        <f t="shared" si="146"/>
        <v>0</v>
      </c>
      <c r="AZ245" s="205">
        <f t="shared" si="147"/>
        <v>1647.1499999999999</v>
      </c>
      <c r="BB245" s="205">
        <f t="shared" si="148"/>
        <v>0</v>
      </c>
      <c r="BC245" s="205">
        <f t="shared" si="149"/>
        <v>1647.1499999999999</v>
      </c>
      <c r="BD245" s="205">
        <f t="shared" si="150"/>
        <v>1647.1499999999999</v>
      </c>
      <c r="BF245" s="205">
        <f t="shared" si="151"/>
        <v>0</v>
      </c>
      <c r="BG245" s="205">
        <f t="shared" si="152"/>
        <v>0</v>
      </c>
      <c r="BH245" s="209">
        <f t="shared" si="153"/>
        <v>0</v>
      </c>
      <c r="BI245" s="205">
        <f t="shared" si="154"/>
        <v>1647.1499999999999</v>
      </c>
    </row>
    <row r="246" spans="1:61">
      <c r="A246" t="s">
        <v>487</v>
      </c>
      <c r="B246" s="152" t="s">
        <v>488</v>
      </c>
      <c r="C246" s="153">
        <v>281131877</v>
      </c>
      <c r="D246" s="153">
        <f>VLOOKUP(A246,'(D) 2009-10 Projection'!$H$10:$M$305,3,)</f>
        <v>1267497.8699999996</v>
      </c>
      <c r="E246" s="153">
        <v>916372</v>
      </c>
      <c r="F246" s="153">
        <v>514000</v>
      </c>
      <c r="G246" s="153">
        <v>102038</v>
      </c>
      <c r="H246" s="153">
        <f t="shared" si="119"/>
        <v>1883535.8699999996</v>
      </c>
      <c r="I246" s="175">
        <f>'(E) State &amp; Lid Adjustment'!$B$8</f>
        <v>2.06</v>
      </c>
      <c r="J246" s="175">
        <f t="shared" si="120"/>
        <v>1.8283234383982716</v>
      </c>
      <c r="K246" s="183">
        <f t="shared" si="121"/>
        <v>3.8883234383982717</v>
      </c>
      <c r="M246" s="158">
        <f>VLOOKUP(A246,'(D) 2009-10 Projection'!$H$10:$M$305,6,)</f>
        <v>1501512.3115509183</v>
      </c>
      <c r="N246" s="187">
        <v>523640</v>
      </c>
      <c r="O246" s="187">
        <v>385352</v>
      </c>
      <c r="P246" s="187">
        <v>138288</v>
      </c>
      <c r="Q246" s="153">
        <f t="shared" si="117"/>
        <v>2025152.3115509183</v>
      </c>
      <c r="R246" s="175">
        <f>'(E) State &amp; Lid Adjustment'!$B$18</f>
        <v>3.010635571061405</v>
      </c>
      <c r="S246" s="175">
        <f t="shared" si="122"/>
        <v>1.3707161354740287</v>
      </c>
      <c r="T246" s="183">
        <f t="shared" si="123"/>
        <v>4.3813517065354333</v>
      </c>
      <c r="V246" s="158">
        <f t="shared" si="124"/>
        <v>234014.44155091862</v>
      </c>
      <c r="W246" s="153">
        <f t="shared" si="125"/>
        <v>-392732</v>
      </c>
      <c r="X246" s="153">
        <f t="shared" si="126"/>
        <v>-128648</v>
      </c>
      <c r="Y246" s="153">
        <f t="shared" si="127"/>
        <v>36250</v>
      </c>
      <c r="Z246" s="153">
        <f t="shared" si="128"/>
        <v>141616.44155091862</v>
      </c>
      <c r="AA246" s="153">
        <f t="shared" si="129"/>
        <v>0</v>
      </c>
      <c r="AB246" s="189">
        <f t="shared" si="130"/>
        <v>0.95063557106140495</v>
      </c>
      <c r="AC246" s="189">
        <f t="shared" si="131"/>
        <v>-0.4576073029242429</v>
      </c>
      <c r="AD246" s="183">
        <f t="shared" si="132"/>
        <v>0.49302826813716161</v>
      </c>
      <c r="AF246" s="160">
        <f t="shared" si="133"/>
        <v>7.5186485060631553E-2</v>
      </c>
      <c r="AG246" s="206">
        <f t="shared" si="118"/>
        <v>7.5186485060631553E-2</v>
      </c>
      <c r="AH246" s="160">
        <f t="shared" si="134"/>
        <v>0.12679713402140647</v>
      </c>
      <c r="AJ246">
        <f t="shared" si="135"/>
        <v>0</v>
      </c>
      <c r="AK246">
        <f t="shared" si="136"/>
        <v>1</v>
      </c>
      <c r="AL246">
        <f t="shared" si="137"/>
        <v>0</v>
      </c>
      <c r="AM246">
        <f t="shared" si="138"/>
        <v>1</v>
      </c>
      <c r="AN246">
        <f t="shared" si="139"/>
        <v>1</v>
      </c>
      <c r="AO246" s="211">
        <f t="shared" si="140"/>
        <v>1</v>
      </c>
      <c r="AP246" s="211">
        <f t="shared" si="141"/>
        <v>0</v>
      </c>
      <c r="AQ246" s="215">
        <f t="shared" si="142"/>
        <v>0</v>
      </c>
      <c r="AR246" s="215">
        <f t="shared" si="143"/>
        <v>1</v>
      </c>
      <c r="AS246" s="215">
        <f t="shared" si="144"/>
        <v>0</v>
      </c>
      <c r="AT246" s="215">
        <f t="shared" si="145"/>
        <v>0</v>
      </c>
      <c r="AV246" s="12">
        <f>VLOOKUP(A246,'(B) MSOC Applied to 2009-10'!$A$7:$C$302,3,)</f>
        <v>351.17</v>
      </c>
      <c r="AX246" s="205">
        <f t="shared" si="146"/>
        <v>351.17</v>
      </c>
      <c r="AZ246" s="205">
        <f t="shared" si="147"/>
        <v>0</v>
      </c>
      <c r="BB246" s="205">
        <f t="shared" si="148"/>
        <v>0</v>
      </c>
      <c r="BC246" s="205">
        <f t="shared" si="149"/>
        <v>351.17</v>
      </c>
      <c r="BD246" s="205">
        <f t="shared" si="150"/>
        <v>351.17</v>
      </c>
      <c r="BF246" s="205">
        <f t="shared" si="151"/>
        <v>0</v>
      </c>
      <c r="BG246" s="205">
        <f t="shared" si="152"/>
        <v>351.17</v>
      </c>
      <c r="BH246" s="209">
        <f t="shared" si="153"/>
        <v>0</v>
      </c>
      <c r="BI246" s="205">
        <f t="shared" si="154"/>
        <v>0</v>
      </c>
    </row>
    <row r="247" spans="1:61">
      <c r="A247" t="s">
        <v>489</v>
      </c>
      <c r="B247" s="152" t="s">
        <v>490</v>
      </c>
      <c r="C247" s="153">
        <v>17695680798</v>
      </c>
      <c r="D247" s="153">
        <f>VLOOKUP(A247,'(D) 2009-10 Projection'!$H$10:$M$305,3,)</f>
        <v>176858327.97000012</v>
      </c>
      <c r="E247" s="153">
        <v>73814989</v>
      </c>
      <c r="F247" s="153">
        <v>59567520</v>
      </c>
      <c r="G247" s="153">
        <v>14247469</v>
      </c>
      <c r="H247" s="153">
        <f t="shared" si="119"/>
        <v>250673316.97000012</v>
      </c>
      <c r="I247" s="175">
        <f>'(E) State &amp; Lid Adjustment'!$B$8</f>
        <v>2.06</v>
      </c>
      <c r="J247" s="175">
        <f t="shared" si="120"/>
        <v>3.3662180438252727</v>
      </c>
      <c r="K247" s="183">
        <f t="shared" si="121"/>
        <v>5.4262180438252727</v>
      </c>
      <c r="M247" s="158">
        <f>VLOOKUP(A247,'(D) 2009-10 Projection'!$H$10:$M$305,6,)</f>
        <v>194390183.71345323</v>
      </c>
      <c r="N247" s="187">
        <v>39794569</v>
      </c>
      <c r="O247" s="187">
        <v>24769022</v>
      </c>
      <c r="P247" s="187">
        <v>15025547</v>
      </c>
      <c r="Q247" s="153">
        <f t="shared" si="117"/>
        <v>234184752.71345323</v>
      </c>
      <c r="R247" s="175">
        <f>'(E) State &amp; Lid Adjustment'!$B$18</f>
        <v>3.010635571061405</v>
      </c>
      <c r="S247" s="175">
        <f t="shared" si="122"/>
        <v>1.3997213378080058</v>
      </c>
      <c r="T247" s="183">
        <f t="shared" si="123"/>
        <v>4.410356908869411</v>
      </c>
      <c r="V247" s="158">
        <f t="shared" si="124"/>
        <v>17531855.743453115</v>
      </c>
      <c r="W247" s="153">
        <f t="shared" si="125"/>
        <v>-34020420</v>
      </c>
      <c r="X247" s="153">
        <f t="shared" si="126"/>
        <v>-34798498</v>
      </c>
      <c r="Y247" s="153">
        <f t="shared" si="127"/>
        <v>778078</v>
      </c>
      <c r="Z247" s="153">
        <f t="shared" si="128"/>
        <v>-16488564.256546885</v>
      </c>
      <c r="AA247" s="153">
        <f t="shared" si="129"/>
        <v>16488564.256546885</v>
      </c>
      <c r="AB247" s="189">
        <f t="shared" si="130"/>
        <v>0.95063557106140495</v>
      </c>
      <c r="AC247" s="189">
        <f t="shared" si="131"/>
        <v>-1.9664967060172669</v>
      </c>
      <c r="AD247" s="183">
        <f t="shared" si="132"/>
        <v>-1.0158611349558617</v>
      </c>
      <c r="AF247" s="160">
        <f t="shared" si="133"/>
        <v>-6.5777101671017468E-2</v>
      </c>
      <c r="AG247" s="206">
        <f t="shared" si="118"/>
        <v>0</v>
      </c>
      <c r="AH247" s="160">
        <f t="shared" si="134"/>
        <v>-0.18721347479057793</v>
      </c>
      <c r="AJ247">
        <f t="shared" si="135"/>
        <v>1</v>
      </c>
      <c r="AK247">
        <f t="shared" si="136"/>
        <v>0</v>
      </c>
      <c r="AL247">
        <f t="shared" si="137"/>
        <v>1</v>
      </c>
      <c r="AM247">
        <f t="shared" si="138"/>
        <v>0</v>
      </c>
      <c r="AN247">
        <f t="shared" si="139"/>
        <v>0</v>
      </c>
      <c r="AO247" s="211">
        <f t="shared" si="140"/>
        <v>0</v>
      </c>
      <c r="AP247" s="211">
        <f t="shared" si="141"/>
        <v>1</v>
      </c>
      <c r="AQ247" s="215">
        <f t="shared" si="142"/>
        <v>0</v>
      </c>
      <c r="AR247" s="215">
        <f t="shared" si="143"/>
        <v>0</v>
      </c>
      <c r="AS247" s="215">
        <f t="shared" si="144"/>
        <v>1</v>
      </c>
      <c r="AT247" s="215">
        <f t="shared" si="145"/>
        <v>0</v>
      </c>
      <c r="AV247" s="12">
        <f>VLOOKUP(A247,'(B) MSOC Applied to 2009-10'!$A$7:$C$302,3,)</f>
        <v>27863.48</v>
      </c>
      <c r="AX247" s="205">
        <f t="shared" si="146"/>
        <v>0</v>
      </c>
      <c r="AZ247" s="205">
        <f t="shared" si="147"/>
        <v>27863.48</v>
      </c>
      <c r="BB247" s="205">
        <f t="shared" si="148"/>
        <v>27863.48</v>
      </c>
      <c r="BC247" s="205">
        <f t="shared" si="149"/>
        <v>0</v>
      </c>
      <c r="BD247" s="205">
        <f t="shared" si="150"/>
        <v>0</v>
      </c>
      <c r="BF247" s="205">
        <f t="shared" si="151"/>
        <v>0</v>
      </c>
      <c r="BG247" s="205">
        <f t="shared" si="152"/>
        <v>0</v>
      </c>
      <c r="BH247" s="209">
        <f t="shared" si="153"/>
        <v>27863.48</v>
      </c>
      <c r="BI247" s="205">
        <f t="shared" si="154"/>
        <v>0</v>
      </c>
    </row>
    <row r="248" spans="1:61">
      <c r="A248" t="s">
        <v>491</v>
      </c>
      <c r="B248" s="152" t="s">
        <v>492</v>
      </c>
      <c r="C248" s="153">
        <v>77257728</v>
      </c>
      <c r="D248" s="153">
        <f>VLOOKUP(A248,'(D) 2009-10 Projection'!$H$10:$M$305,3,)</f>
        <v>1351031.1700000004</v>
      </c>
      <c r="E248" s="153">
        <v>625715</v>
      </c>
      <c r="F248" s="153">
        <v>285000</v>
      </c>
      <c r="G248" s="153">
        <v>134043</v>
      </c>
      <c r="H248" s="153">
        <f t="shared" si="119"/>
        <v>1770074.1700000004</v>
      </c>
      <c r="I248" s="175">
        <f>'(E) State &amp; Lid Adjustment'!$B$8</f>
        <v>2.06</v>
      </c>
      <c r="J248" s="175">
        <f t="shared" si="120"/>
        <v>3.6889513499542725</v>
      </c>
      <c r="K248" s="183">
        <f t="shared" si="121"/>
        <v>5.7489513499542726</v>
      </c>
      <c r="M248" s="158">
        <f>VLOOKUP(A248,'(D) 2009-10 Projection'!$H$10:$M$305,6,)</f>
        <v>1385388.0385030257</v>
      </c>
      <c r="N248" s="187">
        <v>401712</v>
      </c>
      <c r="O248" s="187">
        <v>271049</v>
      </c>
      <c r="P248" s="187">
        <v>130663</v>
      </c>
      <c r="Q248" s="153">
        <f t="shared" si="117"/>
        <v>1787100.0385030257</v>
      </c>
      <c r="R248" s="175">
        <f>'(E) State &amp; Lid Adjustment'!$B$18</f>
        <v>3.010635571061405</v>
      </c>
      <c r="S248" s="175">
        <f t="shared" si="122"/>
        <v>3.5083739454517739</v>
      </c>
      <c r="T248" s="183">
        <f t="shared" si="123"/>
        <v>6.5190095165131794</v>
      </c>
      <c r="V248" s="158">
        <f t="shared" si="124"/>
        <v>34356.868503025267</v>
      </c>
      <c r="W248" s="153">
        <f t="shared" si="125"/>
        <v>-224003</v>
      </c>
      <c r="X248" s="153">
        <f t="shared" si="126"/>
        <v>-13951</v>
      </c>
      <c r="Y248" s="153">
        <f t="shared" si="127"/>
        <v>-3380</v>
      </c>
      <c r="Z248" s="153">
        <f t="shared" si="128"/>
        <v>17025.868503025267</v>
      </c>
      <c r="AA248" s="153">
        <f t="shared" si="129"/>
        <v>0</v>
      </c>
      <c r="AB248" s="189">
        <f t="shared" si="130"/>
        <v>0.95063557106140495</v>
      </c>
      <c r="AC248" s="189">
        <f t="shared" si="131"/>
        <v>-0.1805774045024986</v>
      </c>
      <c r="AD248" s="183">
        <f t="shared" si="132"/>
        <v>0.7700581665589068</v>
      </c>
      <c r="AF248" s="160">
        <f t="shared" si="133"/>
        <v>9.6187316845741354E-3</v>
      </c>
      <c r="AG248" s="206">
        <f t="shared" si="118"/>
        <v>9.6187316845741354E-3</v>
      </c>
      <c r="AH248" s="160">
        <f t="shared" si="134"/>
        <v>0.13394758794837111</v>
      </c>
      <c r="AJ248">
        <f t="shared" si="135"/>
        <v>0</v>
      </c>
      <c r="AK248">
        <f t="shared" si="136"/>
        <v>0</v>
      </c>
      <c r="AL248">
        <f t="shared" si="137"/>
        <v>0</v>
      </c>
      <c r="AM248">
        <f t="shared" si="138"/>
        <v>1</v>
      </c>
      <c r="AN248">
        <f t="shared" si="139"/>
        <v>1</v>
      </c>
      <c r="AO248" s="211">
        <f t="shared" si="140"/>
        <v>0</v>
      </c>
      <c r="AP248" s="211">
        <f t="shared" si="141"/>
        <v>1</v>
      </c>
      <c r="AQ248" s="215">
        <f t="shared" si="142"/>
        <v>0</v>
      </c>
      <c r="AR248" s="215">
        <f t="shared" si="143"/>
        <v>0</v>
      </c>
      <c r="AS248" s="215">
        <f t="shared" si="144"/>
        <v>0</v>
      </c>
      <c r="AT248" s="215">
        <f t="shared" si="145"/>
        <v>1</v>
      </c>
      <c r="AV248" s="12">
        <f>VLOOKUP(A248,'(B) MSOC Applied to 2009-10'!$A$7:$C$302,3,)</f>
        <v>74.03</v>
      </c>
      <c r="AX248" s="205">
        <f t="shared" si="146"/>
        <v>0</v>
      </c>
      <c r="AZ248" s="205">
        <f t="shared" si="147"/>
        <v>74.03</v>
      </c>
      <c r="BB248" s="205">
        <f t="shared" si="148"/>
        <v>0</v>
      </c>
      <c r="BC248" s="205">
        <f t="shared" si="149"/>
        <v>74.03</v>
      </c>
      <c r="BD248" s="205">
        <f t="shared" si="150"/>
        <v>74.03</v>
      </c>
      <c r="BF248" s="205">
        <f t="shared" si="151"/>
        <v>0</v>
      </c>
      <c r="BG248" s="205">
        <f t="shared" si="152"/>
        <v>0</v>
      </c>
      <c r="BH248" s="209">
        <f t="shared" si="153"/>
        <v>0</v>
      </c>
      <c r="BI248" s="205">
        <f t="shared" si="154"/>
        <v>74.03</v>
      </c>
    </row>
    <row r="249" spans="1:61">
      <c r="A249" t="s">
        <v>493</v>
      </c>
      <c r="B249" s="152" t="s">
        <v>494</v>
      </c>
      <c r="C249" s="153">
        <v>171008894</v>
      </c>
      <c r="D249" s="153">
        <f>VLOOKUP(A249,'(D) 2009-10 Projection'!$H$10:$M$305,3,)</f>
        <v>1904112.92</v>
      </c>
      <c r="E249" s="153">
        <v>745678</v>
      </c>
      <c r="F249" s="153">
        <v>330000</v>
      </c>
      <c r="G249" s="153">
        <v>156148</v>
      </c>
      <c r="H249" s="153">
        <f t="shared" si="119"/>
        <v>2390260.92</v>
      </c>
      <c r="I249" s="175">
        <f>'(E) State &amp; Lid Adjustment'!$B$8</f>
        <v>2.06</v>
      </c>
      <c r="J249" s="175">
        <f t="shared" si="120"/>
        <v>1.92972419317559</v>
      </c>
      <c r="K249" s="183">
        <f t="shared" si="121"/>
        <v>3.98972419317559</v>
      </c>
      <c r="M249" s="158">
        <f>VLOOKUP(A249,'(D) 2009-10 Projection'!$H$10:$M$305,6,)</f>
        <v>1861727.4964361396</v>
      </c>
      <c r="N249" s="187">
        <v>366535</v>
      </c>
      <c r="O249" s="187">
        <v>234493</v>
      </c>
      <c r="P249" s="187">
        <v>132042</v>
      </c>
      <c r="Q249" s="153">
        <f t="shared" si="117"/>
        <v>2228262.4964361396</v>
      </c>
      <c r="R249" s="175">
        <f>'(E) State &amp; Lid Adjustment'!$B$18</f>
        <v>3.010635571061405</v>
      </c>
      <c r="S249" s="175">
        <f t="shared" si="122"/>
        <v>1.3712327734252232</v>
      </c>
      <c r="T249" s="183">
        <f t="shared" si="123"/>
        <v>4.3818683444866284</v>
      </c>
      <c r="V249" s="158">
        <f t="shared" si="124"/>
        <v>-42385.423563860357</v>
      </c>
      <c r="W249" s="153">
        <f t="shared" si="125"/>
        <v>-379143</v>
      </c>
      <c r="X249" s="153">
        <f t="shared" si="126"/>
        <v>-95507</v>
      </c>
      <c r="Y249" s="153">
        <f t="shared" si="127"/>
        <v>-24106</v>
      </c>
      <c r="Z249" s="153">
        <f t="shared" si="128"/>
        <v>-161998.42356386036</v>
      </c>
      <c r="AA249" s="153">
        <f t="shared" si="129"/>
        <v>161998.42356386036</v>
      </c>
      <c r="AB249" s="189">
        <f t="shared" si="130"/>
        <v>0.95063557106140495</v>
      </c>
      <c r="AC249" s="189">
        <f t="shared" si="131"/>
        <v>-0.55849141975036676</v>
      </c>
      <c r="AD249" s="183">
        <f t="shared" si="132"/>
        <v>0.39214415131103841</v>
      </c>
      <c r="AF249" s="160">
        <f t="shared" si="133"/>
        <v>-6.7774368148838068E-2</v>
      </c>
      <c r="AG249" s="206">
        <f t="shared" si="118"/>
        <v>0</v>
      </c>
      <c r="AH249" s="160">
        <f t="shared" si="134"/>
        <v>9.8288536330857074E-2</v>
      </c>
      <c r="AJ249">
        <f t="shared" si="135"/>
        <v>1</v>
      </c>
      <c r="AK249">
        <f t="shared" si="136"/>
        <v>0</v>
      </c>
      <c r="AL249">
        <f t="shared" si="137"/>
        <v>0</v>
      </c>
      <c r="AM249">
        <f t="shared" si="138"/>
        <v>1</v>
      </c>
      <c r="AN249">
        <f t="shared" si="139"/>
        <v>1</v>
      </c>
      <c r="AO249" s="211">
        <f t="shared" si="140"/>
        <v>0</v>
      </c>
      <c r="AP249" s="211">
        <f t="shared" si="141"/>
        <v>1</v>
      </c>
      <c r="AQ249" s="215">
        <f t="shared" si="142"/>
        <v>0</v>
      </c>
      <c r="AR249" s="215">
        <f t="shared" si="143"/>
        <v>0</v>
      </c>
      <c r="AS249" s="215">
        <f t="shared" si="144"/>
        <v>0</v>
      </c>
      <c r="AT249" s="215">
        <f t="shared" si="145"/>
        <v>1</v>
      </c>
      <c r="AV249" s="12">
        <f>VLOOKUP(A249,'(B) MSOC Applied to 2009-10'!$A$7:$C$302,3,)</f>
        <v>169.88</v>
      </c>
      <c r="AX249" s="205">
        <f t="shared" si="146"/>
        <v>0</v>
      </c>
      <c r="AZ249" s="205">
        <f t="shared" si="147"/>
        <v>169.88</v>
      </c>
      <c r="BB249" s="205">
        <f t="shared" si="148"/>
        <v>0</v>
      </c>
      <c r="BC249" s="205">
        <f t="shared" si="149"/>
        <v>169.88</v>
      </c>
      <c r="BD249" s="205">
        <f t="shared" si="150"/>
        <v>169.88</v>
      </c>
      <c r="BF249" s="205">
        <f t="shared" si="151"/>
        <v>0</v>
      </c>
      <c r="BG249" s="205">
        <f t="shared" si="152"/>
        <v>0</v>
      </c>
      <c r="BH249" s="209">
        <f t="shared" si="153"/>
        <v>0</v>
      </c>
      <c r="BI249" s="205">
        <f t="shared" si="154"/>
        <v>169.88</v>
      </c>
    </row>
    <row r="250" spans="1:61">
      <c r="A250" t="s">
        <v>495</v>
      </c>
      <c r="B250" s="152" t="s">
        <v>496</v>
      </c>
      <c r="C250" s="153">
        <v>6230569176.8850002</v>
      </c>
      <c r="D250" s="153">
        <f>VLOOKUP(A250,'(D) 2009-10 Projection'!$H$10:$M$305,3,)</f>
        <v>31187217.210000001</v>
      </c>
      <c r="E250" s="153">
        <v>11680778</v>
      </c>
      <c r="F250" s="153">
        <v>10374063</v>
      </c>
      <c r="G250" s="153">
        <v>0</v>
      </c>
      <c r="H250" s="153">
        <f t="shared" si="119"/>
        <v>41561280.210000001</v>
      </c>
      <c r="I250" s="175">
        <f>'(E) State &amp; Lid Adjustment'!$B$8</f>
        <v>2.06</v>
      </c>
      <c r="J250" s="175">
        <f t="shared" si="120"/>
        <v>1.6650265337695129</v>
      </c>
      <c r="K250" s="183">
        <f t="shared" si="121"/>
        <v>3.7250265337695128</v>
      </c>
      <c r="M250" s="158">
        <f>VLOOKUP(A250,'(D) 2009-10 Projection'!$H$10:$M$305,6,)</f>
        <v>34599028.330872901</v>
      </c>
      <c r="N250" s="187">
        <v>6351444</v>
      </c>
      <c r="O250" s="187">
        <v>6351444</v>
      </c>
      <c r="P250" s="187">
        <v>0</v>
      </c>
      <c r="Q250" s="153">
        <f t="shared" si="117"/>
        <v>40950472.330872901</v>
      </c>
      <c r="R250" s="175">
        <f>'(E) State &amp; Lid Adjustment'!$B$18</f>
        <v>3.010635571061405</v>
      </c>
      <c r="S250" s="175">
        <f t="shared" si="122"/>
        <v>1.0194002858620745</v>
      </c>
      <c r="T250" s="183">
        <f t="shared" si="123"/>
        <v>4.0300358569234795</v>
      </c>
      <c r="V250" s="158">
        <f t="shared" si="124"/>
        <v>3411811.1208728999</v>
      </c>
      <c r="W250" s="153">
        <f t="shared" si="125"/>
        <v>-5329334</v>
      </c>
      <c r="X250" s="153">
        <f t="shared" si="126"/>
        <v>-4022619</v>
      </c>
      <c r="Y250" s="153">
        <f t="shared" si="127"/>
        <v>0</v>
      </c>
      <c r="Z250" s="153">
        <f t="shared" si="128"/>
        <v>-610807.87912710011</v>
      </c>
      <c r="AA250" s="153">
        <f t="shared" si="129"/>
        <v>610807.87912710011</v>
      </c>
      <c r="AB250" s="189">
        <f t="shared" si="130"/>
        <v>0.95063557106140495</v>
      </c>
      <c r="AC250" s="189">
        <f t="shared" si="131"/>
        <v>-0.64562624790743839</v>
      </c>
      <c r="AD250" s="183">
        <f t="shared" si="132"/>
        <v>0.30500932315396678</v>
      </c>
      <c r="AF250" s="160">
        <f t="shared" si="133"/>
        <v>-1.46965607421336E-2</v>
      </c>
      <c r="AG250" s="206">
        <f t="shared" si="118"/>
        <v>0</v>
      </c>
      <c r="AH250" s="160">
        <f t="shared" si="134"/>
        <v>8.1881114238752786E-2</v>
      </c>
      <c r="AJ250">
        <f t="shared" si="135"/>
        <v>1</v>
      </c>
      <c r="AK250">
        <f t="shared" si="136"/>
        <v>0</v>
      </c>
      <c r="AL250">
        <f t="shared" si="137"/>
        <v>0</v>
      </c>
      <c r="AM250">
        <f t="shared" si="138"/>
        <v>1</v>
      </c>
      <c r="AN250">
        <f t="shared" si="139"/>
        <v>1</v>
      </c>
      <c r="AO250" s="211">
        <f t="shared" si="140"/>
        <v>0</v>
      </c>
      <c r="AP250" s="211">
        <f t="shared" si="141"/>
        <v>1</v>
      </c>
      <c r="AQ250" s="215">
        <f t="shared" si="142"/>
        <v>0</v>
      </c>
      <c r="AR250" s="215">
        <f t="shared" si="143"/>
        <v>0</v>
      </c>
      <c r="AS250" s="215">
        <f t="shared" si="144"/>
        <v>0</v>
      </c>
      <c r="AT250" s="215">
        <f t="shared" si="145"/>
        <v>1</v>
      </c>
      <c r="AV250" s="12">
        <f>VLOOKUP(A250,'(B) MSOC Applied to 2009-10'!$A$7:$C$302,3,)</f>
        <v>4940.75</v>
      </c>
      <c r="AX250" s="205">
        <f t="shared" si="146"/>
        <v>0</v>
      </c>
      <c r="AZ250" s="205">
        <f t="shared" si="147"/>
        <v>4940.75</v>
      </c>
      <c r="BB250" s="205">
        <f t="shared" si="148"/>
        <v>0</v>
      </c>
      <c r="BC250" s="205">
        <f t="shared" si="149"/>
        <v>4940.75</v>
      </c>
      <c r="BD250" s="205">
        <f t="shared" si="150"/>
        <v>4940.75</v>
      </c>
      <c r="BF250" s="205">
        <f t="shared" si="151"/>
        <v>0</v>
      </c>
      <c r="BG250" s="205">
        <f t="shared" si="152"/>
        <v>0</v>
      </c>
      <c r="BH250" s="209">
        <f t="shared" si="153"/>
        <v>0</v>
      </c>
      <c r="BI250" s="205">
        <f t="shared" si="154"/>
        <v>4940.75</v>
      </c>
    </row>
    <row r="251" spans="1:61">
      <c r="A251" t="s">
        <v>497</v>
      </c>
      <c r="B251" s="152" t="s">
        <v>498</v>
      </c>
      <c r="C251" s="153">
        <v>25240991</v>
      </c>
      <c r="D251" s="153">
        <f>VLOOKUP(A251,'(D) 2009-10 Projection'!$H$10:$M$305,3,)</f>
        <v>259161.19</v>
      </c>
      <c r="E251" s="153">
        <v>107068</v>
      </c>
      <c r="F251" s="153">
        <v>0</v>
      </c>
      <c r="G251" s="153">
        <v>0</v>
      </c>
      <c r="H251" s="153">
        <f t="shared" si="119"/>
        <v>259161.19</v>
      </c>
      <c r="I251" s="175">
        <f>'(E) State &amp; Lid Adjustment'!$B$8</f>
        <v>2.06</v>
      </c>
      <c r="J251" s="175">
        <f t="shared" si="120"/>
        <v>0</v>
      </c>
      <c r="K251" s="183">
        <f t="shared" si="121"/>
        <v>2.06</v>
      </c>
      <c r="M251" s="158">
        <f>VLOOKUP(A251,'(D) 2009-10 Projection'!$H$10:$M$305,6,)</f>
        <v>240199.64087784782</v>
      </c>
      <c r="N251" s="187">
        <v>50496</v>
      </c>
      <c r="O251" s="187">
        <v>0</v>
      </c>
      <c r="P251" s="187">
        <v>0</v>
      </c>
      <c r="Q251" s="153">
        <f t="shared" si="117"/>
        <v>240199.64087784782</v>
      </c>
      <c r="R251" s="175">
        <f>'(E) State &amp; Lid Adjustment'!$B$18</f>
        <v>3.010635571061405</v>
      </c>
      <c r="S251" s="175">
        <f t="shared" si="122"/>
        <v>0</v>
      </c>
      <c r="T251" s="183">
        <f t="shared" si="123"/>
        <v>3.010635571061405</v>
      </c>
      <c r="V251" s="158">
        <f t="shared" si="124"/>
        <v>-18961.549122152181</v>
      </c>
      <c r="W251" s="153">
        <f t="shared" si="125"/>
        <v>-56572</v>
      </c>
      <c r="X251" s="153">
        <f t="shared" si="126"/>
        <v>0</v>
      </c>
      <c r="Y251" s="153">
        <f t="shared" si="127"/>
        <v>0</v>
      </c>
      <c r="Z251" s="153">
        <f t="shared" si="128"/>
        <v>-18961.549122152181</v>
      </c>
      <c r="AA251" s="153">
        <f t="shared" si="129"/>
        <v>18961.549122152181</v>
      </c>
      <c r="AB251" s="189">
        <f t="shared" si="130"/>
        <v>0.95063557106140495</v>
      </c>
      <c r="AC251" s="189">
        <f t="shared" si="131"/>
        <v>0</v>
      </c>
      <c r="AD251" s="183">
        <f t="shared" si="132"/>
        <v>0.95063557106140495</v>
      </c>
      <c r="AF251" s="160">
        <f t="shared" si="133"/>
        <v>-7.3165079702528682E-2</v>
      </c>
      <c r="AG251" s="206">
        <f t="shared" si="118"/>
        <v>0</v>
      </c>
      <c r="AH251" s="160">
        <f t="shared" si="134"/>
        <v>0.461473578185148</v>
      </c>
      <c r="AJ251">
        <f t="shared" si="135"/>
        <v>1</v>
      </c>
      <c r="AK251">
        <f t="shared" si="136"/>
        <v>0</v>
      </c>
      <c r="AL251">
        <f t="shared" si="137"/>
        <v>0</v>
      </c>
      <c r="AM251">
        <f t="shared" si="138"/>
        <v>1</v>
      </c>
      <c r="AN251">
        <f t="shared" si="139"/>
        <v>1</v>
      </c>
      <c r="AO251" s="211">
        <f t="shared" si="140"/>
        <v>0</v>
      </c>
      <c r="AP251" s="211">
        <f t="shared" si="141"/>
        <v>1</v>
      </c>
      <c r="AQ251" s="215">
        <f t="shared" si="142"/>
        <v>0</v>
      </c>
      <c r="AR251" s="215">
        <f t="shared" si="143"/>
        <v>0</v>
      </c>
      <c r="AS251" s="215">
        <f t="shared" si="144"/>
        <v>0</v>
      </c>
      <c r="AT251" s="215">
        <f t="shared" si="145"/>
        <v>1</v>
      </c>
      <c r="AV251" s="12">
        <f>VLOOKUP(A251,'(B) MSOC Applied to 2009-10'!$A$7:$C$302,3,)</f>
        <v>12.98</v>
      </c>
      <c r="AX251" s="205">
        <f t="shared" si="146"/>
        <v>0</v>
      </c>
      <c r="AZ251" s="205">
        <f t="shared" si="147"/>
        <v>12.98</v>
      </c>
      <c r="BB251" s="205">
        <f t="shared" si="148"/>
        <v>0</v>
      </c>
      <c r="BC251" s="205">
        <f t="shared" si="149"/>
        <v>12.98</v>
      </c>
      <c r="BD251" s="205">
        <f t="shared" si="150"/>
        <v>12.98</v>
      </c>
      <c r="BF251" s="205">
        <f t="shared" si="151"/>
        <v>0</v>
      </c>
      <c r="BG251" s="205">
        <f t="shared" si="152"/>
        <v>0</v>
      </c>
      <c r="BH251" s="209">
        <f t="shared" si="153"/>
        <v>0</v>
      </c>
      <c r="BI251" s="205">
        <f t="shared" si="154"/>
        <v>12.98</v>
      </c>
    </row>
    <row r="252" spans="1:61">
      <c r="A252" t="s">
        <v>499</v>
      </c>
      <c r="B252" s="152" t="s">
        <v>500</v>
      </c>
      <c r="C252" s="153">
        <v>28420597</v>
      </c>
      <c r="D252" s="153">
        <f>VLOOKUP(A252,'(D) 2009-10 Projection'!$H$10:$M$305,3,)</f>
        <v>496122.54000000004</v>
      </c>
      <c r="E252" s="153">
        <v>233465</v>
      </c>
      <c r="F252" s="153">
        <v>0</v>
      </c>
      <c r="G252" s="153">
        <v>0</v>
      </c>
      <c r="H252" s="153">
        <f t="shared" si="119"/>
        <v>496122.54000000004</v>
      </c>
      <c r="I252" s="175">
        <f>'(E) State &amp; Lid Adjustment'!$B$8</f>
        <v>2.06</v>
      </c>
      <c r="J252" s="175">
        <f t="shared" si="120"/>
        <v>0</v>
      </c>
      <c r="K252" s="183">
        <f t="shared" si="121"/>
        <v>2.06</v>
      </c>
      <c r="M252" s="158">
        <f>VLOOKUP(A252,'(D) 2009-10 Projection'!$H$10:$M$305,6,)</f>
        <v>455735.81909806025</v>
      </c>
      <c r="N252" s="187">
        <v>135921</v>
      </c>
      <c r="O252" s="187">
        <v>0</v>
      </c>
      <c r="P252" s="187">
        <v>0</v>
      </c>
      <c r="Q252" s="153">
        <f t="shared" si="117"/>
        <v>455735.81909806025</v>
      </c>
      <c r="R252" s="175">
        <f>'(E) State &amp; Lid Adjustment'!$B$18</f>
        <v>3.010635571061405</v>
      </c>
      <c r="S252" s="175">
        <f t="shared" si="122"/>
        <v>0</v>
      </c>
      <c r="T252" s="183">
        <f t="shared" si="123"/>
        <v>3.010635571061405</v>
      </c>
      <c r="V252" s="158">
        <f t="shared" si="124"/>
        <v>-40386.720901939785</v>
      </c>
      <c r="W252" s="153">
        <f t="shared" si="125"/>
        <v>-97544</v>
      </c>
      <c r="X252" s="153">
        <f t="shared" si="126"/>
        <v>0</v>
      </c>
      <c r="Y252" s="153">
        <f t="shared" si="127"/>
        <v>0</v>
      </c>
      <c r="Z252" s="153">
        <f t="shared" si="128"/>
        <v>-40386.720901939785</v>
      </c>
      <c r="AA252" s="153">
        <f t="shared" si="129"/>
        <v>40386.720901939785</v>
      </c>
      <c r="AB252" s="189">
        <f t="shared" si="130"/>
        <v>0.95063557106140495</v>
      </c>
      <c r="AC252" s="189">
        <f t="shared" si="131"/>
        <v>0</v>
      </c>
      <c r="AD252" s="183">
        <f t="shared" si="132"/>
        <v>0.95063557106140495</v>
      </c>
      <c r="AF252" s="160">
        <f t="shared" si="133"/>
        <v>-8.1404728964621892E-2</v>
      </c>
      <c r="AG252" s="206">
        <f t="shared" si="118"/>
        <v>0</v>
      </c>
      <c r="AH252" s="160">
        <f t="shared" si="134"/>
        <v>0.461473578185148</v>
      </c>
      <c r="AJ252">
        <f t="shared" si="135"/>
        <v>1</v>
      </c>
      <c r="AK252">
        <f t="shared" si="136"/>
        <v>0</v>
      </c>
      <c r="AL252">
        <f t="shared" si="137"/>
        <v>0</v>
      </c>
      <c r="AM252">
        <f t="shared" si="138"/>
        <v>1</v>
      </c>
      <c r="AN252">
        <f t="shared" si="139"/>
        <v>1</v>
      </c>
      <c r="AO252" s="211">
        <f t="shared" si="140"/>
        <v>0</v>
      </c>
      <c r="AP252" s="211">
        <f t="shared" si="141"/>
        <v>1</v>
      </c>
      <c r="AQ252" s="215">
        <f t="shared" si="142"/>
        <v>0</v>
      </c>
      <c r="AR252" s="215">
        <f t="shared" si="143"/>
        <v>0</v>
      </c>
      <c r="AS252" s="215">
        <f t="shared" si="144"/>
        <v>0</v>
      </c>
      <c r="AT252" s="215">
        <f t="shared" si="145"/>
        <v>1</v>
      </c>
      <c r="AV252" s="12">
        <f>VLOOKUP(A252,'(B) MSOC Applied to 2009-10'!$A$7:$C$302,3,)</f>
        <v>28.29</v>
      </c>
      <c r="AX252" s="205">
        <f t="shared" si="146"/>
        <v>0</v>
      </c>
      <c r="AZ252" s="205">
        <f t="shared" si="147"/>
        <v>28.29</v>
      </c>
      <c r="BB252" s="205">
        <f t="shared" si="148"/>
        <v>0</v>
      </c>
      <c r="BC252" s="205">
        <f t="shared" si="149"/>
        <v>28.29</v>
      </c>
      <c r="BD252" s="205">
        <f t="shared" si="150"/>
        <v>28.29</v>
      </c>
      <c r="BF252" s="205">
        <f t="shared" si="151"/>
        <v>0</v>
      </c>
      <c r="BG252" s="205">
        <f t="shared" si="152"/>
        <v>0</v>
      </c>
      <c r="BH252" s="209">
        <f t="shared" si="153"/>
        <v>0</v>
      </c>
      <c r="BI252" s="205">
        <f t="shared" si="154"/>
        <v>28.29</v>
      </c>
    </row>
    <row r="253" spans="1:61">
      <c r="A253" t="s">
        <v>501</v>
      </c>
      <c r="B253" s="152" t="s">
        <v>502</v>
      </c>
      <c r="C253" s="153">
        <v>28469819</v>
      </c>
      <c r="D253" s="153">
        <f>VLOOKUP(A253,'(D) 2009-10 Projection'!$H$10:$M$305,3,)</f>
        <v>299747.25</v>
      </c>
      <c r="E253" s="153">
        <v>123355</v>
      </c>
      <c r="F253" s="153">
        <v>0</v>
      </c>
      <c r="G253" s="153">
        <v>0</v>
      </c>
      <c r="H253" s="153">
        <f t="shared" si="119"/>
        <v>299747.25</v>
      </c>
      <c r="I253" s="175">
        <f>'(E) State &amp; Lid Adjustment'!$B$8</f>
        <v>2.06</v>
      </c>
      <c r="J253" s="175">
        <f t="shared" si="120"/>
        <v>0</v>
      </c>
      <c r="K253" s="183">
        <f t="shared" si="121"/>
        <v>2.06</v>
      </c>
      <c r="M253" s="158">
        <f>VLOOKUP(A253,'(D) 2009-10 Projection'!$H$10:$M$305,6,)</f>
        <v>312027.84335077059</v>
      </c>
      <c r="N253" s="187">
        <v>63522</v>
      </c>
      <c r="O253" s="187">
        <v>0</v>
      </c>
      <c r="P253" s="187">
        <v>0</v>
      </c>
      <c r="Q253" s="153">
        <f t="shared" si="117"/>
        <v>312027.84335077059</v>
      </c>
      <c r="R253" s="175">
        <f>'(E) State &amp; Lid Adjustment'!$B$18</f>
        <v>3.010635571061405</v>
      </c>
      <c r="S253" s="175">
        <f t="shared" si="122"/>
        <v>0</v>
      </c>
      <c r="T253" s="183">
        <f t="shared" si="123"/>
        <v>3.010635571061405</v>
      </c>
      <c r="V253" s="158">
        <f t="shared" si="124"/>
        <v>12280.593350770592</v>
      </c>
      <c r="W253" s="153">
        <f t="shared" si="125"/>
        <v>-59833</v>
      </c>
      <c r="X253" s="153">
        <f t="shared" si="126"/>
        <v>0</v>
      </c>
      <c r="Y253" s="153">
        <f t="shared" si="127"/>
        <v>0</v>
      </c>
      <c r="Z253" s="153">
        <f t="shared" si="128"/>
        <v>12280.593350770592</v>
      </c>
      <c r="AA253" s="153">
        <f t="shared" si="129"/>
        <v>0</v>
      </c>
      <c r="AB253" s="189">
        <f t="shared" si="130"/>
        <v>0.95063557106140495</v>
      </c>
      <c r="AC253" s="189">
        <f t="shared" si="131"/>
        <v>0</v>
      </c>
      <c r="AD253" s="183">
        <f t="shared" si="132"/>
        <v>0.95063557106140495</v>
      </c>
      <c r="AF253" s="160">
        <f t="shared" si="133"/>
        <v>4.0969828249535538E-2</v>
      </c>
      <c r="AG253" s="206">
        <f t="shared" si="118"/>
        <v>4.0969828249535538E-2</v>
      </c>
      <c r="AH253" s="160">
        <f t="shared" si="134"/>
        <v>0.461473578185148</v>
      </c>
      <c r="AJ253">
        <f t="shared" si="135"/>
        <v>0</v>
      </c>
      <c r="AK253">
        <f t="shared" si="136"/>
        <v>1</v>
      </c>
      <c r="AL253">
        <f t="shared" si="137"/>
        <v>0</v>
      </c>
      <c r="AM253">
        <f t="shared" si="138"/>
        <v>1</v>
      </c>
      <c r="AN253">
        <f t="shared" si="139"/>
        <v>1</v>
      </c>
      <c r="AO253" s="211">
        <f t="shared" si="140"/>
        <v>1</v>
      </c>
      <c r="AP253" s="211">
        <f t="shared" si="141"/>
        <v>0</v>
      </c>
      <c r="AQ253" s="215">
        <f t="shared" si="142"/>
        <v>0</v>
      </c>
      <c r="AR253" s="215">
        <f t="shared" si="143"/>
        <v>1</v>
      </c>
      <c r="AS253" s="215">
        <f t="shared" si="144"/>
        <v>0</v>
      </c>
      <c r="AT253" s="215">
        <f t="shared" si="145"/>
        <v>0</v>
      </c>
      <c r="AV253" s="12">
        <f>VLOOKUP(A253,'(B) MSOC Applied to 2009-10'!$A$7:$C$302,3,)</f>
        <v>20.88</v>
      </c>
      <c r="AX253" s="205">
        <f t="shared" si="146"/>
        <v>20.88</v>
      </c>
      <c r="AZ253" s="205">
        <f t="shared" si="147"/>
        <v>0</v>
      </c>
      <c r="BB253" s="205">
        <f t="shared" si="148"/>
        <v>0</v>
      </c>
      <c r="BC253" s="205">
        <f t="shared" si="149"/>
        <v>20.88</v>
      </c>
      <c r="BD253" s="205">
        <f t="shared" si="150"/>
        <v>20.88</v>
      </c>
      <c r="BF253" s="205">
        <f t="shared" si="151"/>
        <v>0</v>
      </c>
      <c r="BG253" s="205">
        <f t="shared" si="152"/>
        <v>20.88</v>
      </c>
      <c r="BH253" s="209">
        <f t="shared" si="153"/>
        <v>0</v>
      </c>
      <c r="BI253" s="205">
        <f t="shared" si="154"/>
        <v>0</v>
      </c>
    </row>
    <row r="254" spans="1:61">
      <c r="A254" t="s">
        <v>503</v>
      </c>
      <c r="B254" s="152" t="s">
        <v>504</v>
      </c>
      <c r="C254" s="153">
        <v>2993453115</v>
      </c>
      <c r="D254" s="153">
        <f>VLOOKUP(A254,'(D) 2009-10 Projection'!$H$10:$M$305,3,)</f>
        <v>26859891.570000004</v>
      </c>
      <c r="E254" s="153">
        <v>10333734</v>
      </c>
      <c r="F254" s="153">
        <v>6280495</v>
      </c>
      <c r="G254" s="153">
        <v>1209043</v>
      </c>
      <c r="H254" s="153">
        <f t="shared" si="119"/>
        <v>34349429.570000008</v>
      </c>
      <c r="I254" s="175">
        <f>'(E) State &amp; Lid Adjustment'!$B$8</f>
        <v>2.06</v>
      </c>
      <c r="J254" s="175">
        <f t="shared" si="120"/>
        <v>2.0980769561844297</v>
      </c>
      <c r="K254" s="183">
        <f t="shared" si="121"/>
        <v>4.1580769561844297</v>
      </c>
      <c r="M254" s="158">
        <f>VLOOKUP(A254,'(D) 2009-10 Projection'!$H$10:$M$305,6,)</f>
        <v>30032623.006340843</v>
      </c>
      <c r="N254" s="187">
        <v>5834555</v>
      </c>
      <c r="O254" s="187">
        <v>4466776</v>
      </c>
      <c r="P254" s="187">
        <v>1367779</v>
      </c>
      <c r="Q254" s="153">
        <f t="shared" si="117"/>
        <v>35867178.006340846</v>
      </c>
      <c r="R254" s="175">
        <f>'(E) State &amp; Lid Adjustment'!$B$18</f>
        <v>3.010635571061405</v>
      </c>
      <c r="S254" s="175">
        <f t="shared" si="122"/>
        <v>1.4921817140269458</v>
      </c>
      <c r="T254" s="183">
        <f t="shared" si="123"/>
        <v>4.5028172850883506</v>
      </c>
      <c r="V254" s="158">
        <f t="shared" si="124"/>
        <v>3172731.4363408387</v>
      </c>
      <c r="W254" s="153">
        <f t="shared" si="125"/>
        <v>-4499179</v>
      </c>
      <c r="X254" s="153">
        <f t="shared" si="126"/>
        <v>-1813719</v>
      </c>
      <c r="Y254" s="153">
        <f t="shared" si="127"/>
        <v>158736</v>
      </c>
      <c r="Z254" s="153">
        <f t="shared" si="128"/>
        <v>1517748.4363408387</v>
      </c>
      <c r="AA254" s="153">
        <f t="shared" si="129"/>
        <v>0</v>
      </c>
      <c r="AB254" s="189">
        <f t="shared" si="130"/>
        <v>0.95063557106140495</v>
      </c>
      <c r="AC254" s="189">
        <f t="shared" si="131"/>
        <v>-0.60589524215748392</v>
      </c>
      <c r="AD254" s="183">
        <f t="shared" si="132"/>
        <v>0.34474032890392081</v>
      </c>
      <c r="AF254" s="160">
        <f t="shared" si="133"/>
        <v>4.4185549959362497E-2</v>
      </c>
      <c r="AG254" s="206">
        <f t="shared" si="118"/>
        <v>4.4185549959362497E-2</v>
      </c>
      <c r="AH254" s="160">
        <f t="shared" si="134"/>
        <v>8.2908597540788276E-2</v>
      </c>
      <c r="AJ254">
        <f t="shared" si="135"/>
        <v>0</v>
      </c>
      <c r="AK254">
        <f t="shared" si="136"/>
        <v>1</v>
      </c>
      <c r="AL254">
        <f t="shared" si="137"/>
        <v>0</v>
      </c>
      <c r="AM254">
        <f t="shared" si="138"/>
        <v>1</v>
      </c>
      <c r="AN254">
        <f t="shared" si="139"/>
        <v>1</v>
      </c>
      <c r="AO254" s="211">
        <f t="shared" si="140"/>
        <v>1</v>
      </c>
      <c r="AP254" s="211">
        <f t="shared" si="141"/>
        <v>0</v>
      </c>
      <c r="AQ254" s="215">
        <f t="shared" si="142"/>
        <v>0</v>
      </c>
      <c r="AR254" s="215">
        <f t="shared" si="143"/>
        <v>1</v>
      </c>
      <c r="AS254" s="215">
        <f t="shared" si="144"/>
        <v>0</v>
      </c>
      <c r="AT254" s="215">
        <f t="shared" si="145"/>
        <v>0</v>
      </c>
      <c r="AV254" s="12">
        <f>VLOOKUP(A254,'(B) MSOC Applied to 2009-10'!$A$7:$C$302,3,)</f>
        <v>5101.53</v>
      </c>
      <c r="AX254" s="205">
        <f t="shared" si="146"/>
        <v>5101.53</v>
      </c>
      <c r="AZ254" s="205">
        <f t="shared" si="147"/>
        <v>0</v>
      </c>
      <c r="BB254" s="205">
        <f t="shared" si="148"/>
        <v>0</v>
      </c>
      <c r="BC254" s="205">
        <f t="shared" si="149"/>
        <v>5101.53</v>
      </c>
      <c r="BD254" s="205">
        <f t="shared" si="150"/>
        <v>5101.53</v>
      </c>
      <c r="BF254" s="205">
        <f t="shared" si="151"/>
        <v>0</v>
      </c>
      <c r="BG254" s="205">
        <f t="shared" si="152"/>
        <v>5101.53</v>
      </c>
      <c r="BH254" s="209">
        <f t="shared" si="153"/>
        <v>0</v>
      </c>
      <c r="BI254" s="205">
        <f t="shared" si="154"/>
        <v>0</v>
      </c>
    </row>
    <row r="255" spans="1:61">
      <c r="A255" t="s">
        <v>505</v>
      </c>
      <c r="B255" s="152" t="s">
        <v>506</v>
      </c>
      <c r="C255" s="153">
        <v>32954253</v>
      </c>
      <c r="D255" s="153">
        <f>VLOOKUP(A255,'(D) 2009-10 Projection'!$H$10:$M$305,3,)</f>
        <v>427031.55000000005</v>
      </c>
      <c r="E255" s="153">
        <v>248968</v>
      </c>
      <c r="F255" s="153">
        <v>110000</v>
      </c>
      <c r="G255" s="153">
        <v>53949</v>
      </c>
      <c r="H255" s="153">
        <f t="shared" si="119"/>
        <v>590980.55000000005</v>
      </c>
      <c r="I255" s="175">
        <f>'(E) State &amp; Lid Adjustment'!$B$8</f>
        <v>2.06</v>
      </c>
      <c r="J255" s="175">
        <f t="shared" si="120"/>
        <v>3.3379606571570597</v>
      </c>
      <c r="K255" s="183">
        <f t="shared" si="121"/>
        <v>5.3979606571570597</v>
      </c>
      <c r="M255" s="158">
        <f>VLOOKUP(A255,'(D) 2009-10 Projection'!$H$10:$M$305,6,)</f>
        <v>463058.6607725998</v>
      </c>
      <c r="N255" s="187">
        <v>163216</v>
      </c>
      <c r="O255" s="187">
        <v>106474</v>
      </c>
      <c r="P255" s="187">
        <v>56742</v>
      </c>
      <c r="Q255" s="153">
        <f t="shared" si="117"/>
        <v>626274.66077259975</v>
      </c>
      <c r="R255" s="175">
        <f>'(E) State &amp; Lid Adjustment'!$B$18</f>
        <v>3.010635571061405</v>
      </c>
      <c r="S255" s="175">
        <f t="shared" si="122"/>
        <v>3.230963845546734</v>
      </c>
      <c r="T255" s="183">
        <f t="shared" si="123"/>
        <v>6.241599416608139</v>
      </c>
      <c r="V255" s="158">
        <f t="shared" si="124"/>
        <v>36027.110772599757</v>
      </c>
      <c r="W255" s="153">
        <f t="shared" si="125"/>
        <v>-85752</v>
      </c>
      <c r="X255" s="153">
        <f t="shared" si="126"/>
        <v>-3526</v>
      </c>
      <c r="Y255" s="153">
        <f t="shared" si="127"/>
        <v>2793</v>
      </c>
      <c r="Z255" s="153">
        <f t="shared" si="128"/>
        <v>35294.110772599699</v>
      </c>
      <c r="AA255" s="153">
        <f t="shared" si="129"/>
        <v>0</v>
      </c>
      <c r="AB255" s="189">
        <f t="shared" si="130"/>
        <v>0.95063557106140495</v>
      </c>
      <c r="AC255" s="189">
        <f t="shared" si="131"/>
        <v>-0.1069968116103257</v>
      </c>
      <c r="AD255" s="183">
        <f t="shared" si="132"/>
        <v>0.84363875945107925</v>
      </c>
      <c r="AF255" s="160">
        <f t="shared" si="133"/>
        <v>5.9721273014145211E-2</v>
      </c>
      <c r="AG255" s="206">
        <f t="shared" si="118"/>
        <v>5.9721273014145211E-2</v>
      </c>
      <c r="AH255" s="160">
        <f t="shared" si="134"/>
        <v>0.15628842317190914</v>
      </c>
      <c r="AJ255">
        <f t="shared" si="135"/>
        <v>0</v>
      </c>
      <c r="AK255">
        <f t="shared" si="136"/>
        <v>1</v>
      </c>
      <c r="AL255">
        <f t="shared" si="137"/>
        <v>0</v>
      </c>
      <c r="AM255">
        <f t="shared" si="138"/>
        <v>1</v>
      </c>
      <c r="AN255">
        <f t="shared" si="139"/>
        <v>1</v>
      </c>
      <c r="AO255" s="211">
        <f t="shared" si="140"/>
        <v>1</v>
      </c>
      <c r="AP255" s="211">
        <f t="shared" si="141"/>
        <v>0</v>
      </c>
      <c r="AQ255" s="215">
        <f t="shared" si="142"/>
        <v>0</v>
      </c>
      <c r="AR255" s="215">
        <f t="shared" si="143"/>
        <v>1</v>
      </c>
      <c r="AS255" s="215">
        <f t="shared" si="144"/>
        <v>0</v>
      </c>
      <c r="AT255" s="215">
        <f t="shared" si="145"/>
        <v>0</v>
      </c>
      <c r="AV255" s="12">
        <f>VLOOKUP(A255,'(B) MSOC Applied to 2009-10'!$A$7:$C$302,3,)</f>
        <v>50</v>
      </c>
      <c r="AX255" s="205">
        <f t="shared" si="146"/>
        <v>50</v>
      </c>
      <c r="AZ255" s="205">
        <f t="shared" si="147"/>
        <v>0</v>
      </c>
      <c r="BB255" s="205">
        <f t="shared" si="148"/>
        <v>0</v>
      </c>
      <c r="BC255" s="205">
        <f t="shared" si="149"/>
        <v>50</v>
      </c>
      <c r="BD255" s="205">
        <f t="shared" si="150"/>
        <v>50</v>
      </c>
      <c r="BF255" s="205">
        <f t="shared" si="151"/>
        <v>0</v>
      </c>
      <c r="BG255" s="205">
        <f t="shared" si="152"/>
        <v>50</v>
      </c>
      <c r="BH255" s="209">
        <f t="shared" si="153"/>
        <v>0</v>
      </c>
      <c r="BI255" s="205">
        <f t="shared" si="154"/>
        <v>0</v>
      </c>
    </row>
    <row r="256" spans="1:61">
      <c r="A256" t="s">
        <v>507</v>
      </c>
      <c r="B256" s="152" t="s">
        <v>508</v>
      </c>
      <c r="C256" s="153">
        <v>778114723</v>
      </c>
      <c r="D256" s="153">
        <f>VLOOKUP(A256,'(D) 2009-10 Projection'!$H$10:$M$305,3,)</f>
        <v>6627447.9999999991</v>
      </c>
      <c r="E256" s="153">
        <v>3032684</v>
      </c>
      <c r="F256" s="153">
        <v>0</v>
      </c>
      <c r="G256" s="153">
        <v>0</v>
      </c>
      <c r="H256" s="153">
        <f t="shared" si="119"/>
        <v>6627447.9999999991</v>
      </c>
      <c r="I256" s="175">
        <f>'(E) State &amp; Lid Adjustment'!$B$8</f>
        <v>2.06</v>
      </c>
      <c r="J256" s="175">
        <f t="shared" si="120"/>
        <v>0</v>
      </c>
      <c r="K256" s="183">
        <f t="shared" si="121"/>
        <v>2.06</v>
      </c>
      <c r="M256" s="158">
        <f>VLOOKUP(A256,'(D) 2009-10 Projection'!$H$10:$M$305,6,)</f>
        <v>7429788.4820446158</v>
      </c>
      <c r="N256" s="187">
        <v>1633740</v>
      </c>
      <c r="O256" s="187">
        <v>0</v>
      </c>
      <c r="P256" s="187">
        <v>0</v>
      </c>
      <c r="Q256" s="153">
        <f t="shared" si="117"/>
        <v>7429788.4820446158</v>
      </c>
      <c r="R256" s="175">
        <f>'(E) State &amp; Lid Adjustment'!$B$18</f>
        <v>3.010635571061405</v>
      </c>
      <c r="S256" s="175">
        <f t="shared" si="122"/>
        <v>0</v>
      </c>
      <c r="T256" s="183">
        <f t="shared" si="123"/>
        <v>3.010635571061405</v>
      </c>
      <c r="V256" s="158">
        <f t="shared" si="124"/>
        <v>802340.48204461671</v>
      </c>
      <c r="W256" s="153">
        <f t="shared" si="125"/>
        <v>-1398944</v>
      </c>
      <c r="X256" s="153">
        <f t="shared" si="126"/>
        <v>0</v>
      </c>
      <c r="Y256" s="153">
        <f t="shared" si="127"/>
        <v>0</v>
      </c>
      <c r="Z256" s="153">
        <f t="shared" si="128"/>
        <v>802340.48204461671</v>
      </c>
      <c r="AA256" s="153">
        <f t="shared" si="129"/>
        <v>0</v>
      </c>
      <c r="AB256" s="189">
        <f t="shared" si="130"/>
        <v>0.95063557106140495</v>
      </c>
      <c r="AC256" s="189">
        <f t="shared" si="131"/>
        <v>0</v>
      </c>
      <c r="AD256" s="183">
        <f t="shared" si="132"/>
        <v>0.95063557106140495</v>
      </c>
      <c r="AF256" s="160">
        <f t="shared" si="133"/>
        <v>0.12106326327186827</v>
      </c>
      <c r="AG256" s="206">
        <f t="shared" si="118"/>
        <v>0.12106326327186827</v>
      </c>
      <c r="AH256" s="160">
        <f t="shared" si="134"/>
        <v>0.461473578185148</v>
      </c>
      <c r="AJ256">
        <f t="shared" si="135"/>
        <v>0</v>
      </c>
      <c r="AK256">
        <f t="shared" si="136"/>
        <v>1</v>
      </c>
      <c r="AL256">
        <f t="shared" si="137"/>
        <v>0</v>
      </c>
      <c r="AM256">
        <f t="shared" si="138"/>
        <v>1</v>
      </c>
      <c r="AN256">
        <f t="shared" si="139"/>
        <v>1</v>
      </c>
      <c r="AO256" s="211">
        <f t="shared" si="140"/>
        <v>1</v>
      </c>
      <c r="AP256" s="211">
        <f t="shared" si="141"/>
        <v>0</v>
      </c>
      <c r="AQ256" s="215">
        <f t="shared" si="142"/>
        <v>0</v>
      </c>
      <c r="AR256" s="215">
        <f t="shared" si="143"/>
        <v>1</v>
      </c>
      <c r="AS256" s="215">
        <f t="shared" si="144"/>
        <v>0</v>
      </c>
      <c r="AT256" s="215">
        <f t="shared" si="145"/>
        <v>0</v>
      </c>
      <c r="AV256" s="12">
        <f>VLOOKUP(A256,'(B) MSOC Applied to 2009-10'!$A$7:$C$302,3,)</f>
        <v>1250.81</v>
      </c>
      <c r="AX256" s="205">
        <f t="shared" si="146"/>
        <v>1250.81</v>
      </c>
      <c r="AZ256" s="205">
        <f t="shared" si="147"/>
        <v>0</v>
      </c>
      <c r="BB256" s="205">
        <f t="shared" si="148"/>
        <v>0</v>
      </c>
      <c r="BC256" s="205">
        <f t="shared" si="149"/>
        <v>1250.81</v>
      </c>
      <c r="BD256" s="205">
        <f t="shared" si="150"/>
        <v>1250.81</v>
      </c>
      <c r="BF256" s="205">
        <f t="shared" si="151"/>
        <v>0</v>
      </c>
      <c r="BG256" s="205">
        <f t="shared" si="152"/>
        <v>1250.81</v>
      </c>
      <c r="BH256" s="209">
        <f t="shared" si="153"/>
        <v>0</v>
      </c>
      <c r="BI256" s="205">
        <f t="shared" si="154"/>
        <v>0</v>
      </c>
    </row>
    <row r="257" spans="1:61">
      <c r="A257" t="s">
        <v>509</v>
      </c>
      <c r="B257" s="152" t="s">
        <v>510</v>
      </c>
      <c r="C257" s="153">
        <v>1409075454</v>
      </c>
      <c r="D257" s="153">
        <f>VLOOKUP(A257,'(D) 2009-10 Projection'!$H$10:$M$305,3,)</f>
        <v>12490691.170000004</v>
      </c>
      <c r="E257" s="153">
        <v>5041742</v>
      </c>
      <c r="F257" s="153">
        <v>4064000</v>
      </c>
      <c r="G257" s="153">
        <v>735548</v>
      </c>
      <c r="H257" s="153">
        <f t="shared" si="119"/>
        <v>17290239.170000002</v>
      </c>
      <c r="I257" s="175">
        <f>'(E) State &amp; Lid Adjustment'!$B$8</f>
        <v>2.06</v>
      </c>
      <c r="J257" s="175">
        <f t="shared" si="120"/>
        <v>2.8841606661044001</v>
      </c>
      <c r="K257" s="183">
        <f t="shared" si="121"/>
        <v>4.9441606661044002</v>
      </c>
      <c r="M257" s="158">
        <f>VLOOKUP(A257,'(D) 2009-10 Projection'!$H$10:$M$305,6,)</f>
        <v>14041423.272386642</v>
      </c>
      <c r="N257" s="187">
        <v>2755179</v>
      </c>
      <c r="O257" s="187">
        <v>1932149</v>
      </c>
      <c r="P257" s="187">
        <v>823030</v>
      </c>
      <c r="Q257" s="153">
        <f t="shared" si="117"/>
        <v>16796602.27238664</v>
      </c>
      <c r="R257" s="175">
        <f>'(E) State &amp; Lid Adjustment'!$B$18</f>
        <v>3.010635571061405</v>
      </c>
      <c r="S257" s="175">
        <f t="shared" si="122"/>
        <v>1.3712175558201156</v>
      </c>
      <c r="T257" s="183">
        <f t="shared" si="123"/>
        <v>4.3818531268815208</v>
      </c>
      <c r="V257" s="158">
        <f t="shared" si="124"/>
        <v>1550732.1023866385</v>
      </c>
      <c r="W257" s="153">
        <f t="shared" si="125"/>
        <v>-2286563</v>
      </c>
      <c r="X257" s="153">
        <f t="shared" si="126"/>
        <v>-2131851</v>
      </c>
      <c r="Y257" s="153">
        <f t="shared" si="127"/>
        <v>87482</v>
      </c>
      <c r="Z257" s="153">
        <f t="shared" si="128"/>
        <v>-493636.89761336148</v>
      </c>
      <c r="AA257" s="153">
        <f t="shared" si="129"/>
        <v>493636.89761336148</v>
      </c>
      <c r="AB257" s="189">
        <f t="shared" si="130"/>
        <v>0.95063557106140495</v>
      </c>
      <c r="AC257" s="189">
        <f t="shared" si="131"/>
        <v>-1.5129431102842845</v>
      </c>
      <c r="AD257" s="183">
        <f t="shared" si="132"/>
        <v>-0.56230753922287935</v>
      </c>
      <c r="AF257" s="160">
        <f t="shared" si="133"/>
        <v>-2.8550032926662021E-2</v>
      </c>
      <c r="AG257" s="206">
        <f t="shared" si="118"/>
        <v>0</v>
      </c>
      <c r="AH257" s="160">
        <f t="shared" si="134"/>
        <v>-0.11373164773505072</v>
      </c>
      <c r="AJ257">
        <f t="shared" si="135"/>
        <v>1</v>
      </c>
      <c r="AK257">
        <f t="shared" si="136"/>
        <v>0</v>
      </c>
      <c r="AL257">
        <f t="shared" si="137"/>
        <v>1</v>
      </c>
      <c r="AM257">
        <f t="shared" si="138"/>
        <v>0</v>
      </c>
      <c r="AN257">
        <f t="shared" si="139"/>
        <v>0</v>
      </c>
      <c r="AO257" s="211">
        <f t="shared" si="140"/>
        <v>0</v>
      </c>
      <c r="AP257" s="211">
        <f t="shared" si="141"/>
        <v>1</v>
      </c>
      <c r="AQ257" s="215">
        <f t="shared" si="142"/>
        <v>0</v>
      </c>
      <c r="AR257" s="215">
        <f t="shared" si="143"/>
        <v>0</v>
      </c>
      <c r="AS257" s="215">
        <f t="shared" si="144"/>
        <v>1</v>
      </c>
      <c r="AT257" s="215">
        <f t="shared" si="145"/>
        <v>0</v>
      </c>
      <c r="AV257" s="12">
        <f>VLOOKUP(A257,'(B) MSOC Applied to 2009-10'!$A$7:$C$302,3,)</f>
        <v>2117.2399999999998</v>
      </c>
      <c r="AX257" s="205">
        <f t="shared" si="146"/>
        <v>0</v>
      </c>
      <c r="AZ257" s="205">
        <f t="shared" si="147"/>
        <v>2117.2399999999998</v>
      </c>
      <c r="BB257" s="205">
        <f t="shared" si="148"/>
        <v>2117.2399999999998</v>
      </c>
      <c r="BC257" s="205">
        <f t="shared" si="149"/>
        <v>0</v>
      </c>
      <c r="BD257" s="205">
        <f t="shared" si="150"/>
        <v>0</v>
      </c>
      <c r="BF257" s="205">
        <f t="shared" si="151"/>
        <v>0</v>
      </c>
      <c r="BG257" s="205">
        <f t="shared" si="152"/>
        <v>0</v>
      </c>
      <c r="BH257" s="209">
        <f t="shared" si="153"/>
        <v>2117.2399999999998</v>
      </c>
      <c r="BI257" s="205">
        <f t="shared" si="154"/>
        <v>0</v>
      </c>
    </row>
    <row r="258" spans="1:61">
      <c r="A258" t="s">
        <v>511</v>
      </c>
      <c r="B258" s="152" t="s">
        <v>512</v>
      </c>
      <c r="C258" s="153">
        <v>46378730</v>
      </c>
      <c r="D258" s="153">
        <f>VLOOKUP(A258,'(D) 2009-10 Projection'!$H$10:$M$305,3,)</f>
        <v>624366.78999999969</v>
      </c>
      <c r="E258" s="153">
        <v>403499</v>
      </c>
      <c r="F258" s="153">
        <v>48500</v>
      </c>
      <c r="G258" s="153">
        <v>118015</v>
      </c>
      <c r="H258" s="153">
        <f t="shared" si="119"/>
        <v>790881.78999999969</v>
      </c>
      <c r="I258" s="175">
        <f>'(E) State &amp; Lid Adjustment'!$B$8</f>
        <v>2.06</v>
      </c>
      <c r="J258" s="175">
        <f t="shared" si="120"/>
        <v>1.0457379923943584</v>
      </c>
      <c r="K258" s="183">
        <f t="shared" si="121"/>
        <v>3.1057379923943582</v>
      </c>
      <c r="M258" s="158">
        <f>VLOOKUP(A258,'(D) 2009-10 Projection'!$H$10:$M$305,6,)</f>
        <v>705347.61248002842</v>
      </c>
      <c r="N258" s="187">
        <v>220158</v>
      </c>
      <c r="O258" s="187">
        <v>48500</v>
      </c>
      <c r="P258" s="187">
        <v>119428</v>
      </c>
      <c r="Q258" s="153">
        <f t="shared" si="117"/>
        <v>873275.61248002842</v>
      </c>
      <c r="R258" s="175">
        <f>'(E) State &amp; Lid Adjustment'!$B$18</f>
        <v>3.010635571061405</v>
      </c>
      <c r="S258" s="175">
        <f t="shared" si="122"/>
        <v>1.0457379923943584</v>
      </c>
      <c r="T258" s="183">
        <f t="shared" si="123"/>
        <v>4.0563735634557636</v>
      </c>
      <c r="V258" s="158">
        <f t="shared" si="124"/>
        <v>80980.822480028728</v>
      </c>
      <c r="W258" s="153">
        <f t="shared" si="125"/>
        <v>-183341</v>
      </c>
      <c r="X258" s="153">
        <f t="shared" si="126"/>
        <v>0</v>
      </c>
      <c r="Y258" s="153">
        <f t="shared" si="127"/>
        <v>1413</v>
      </c>
      <c r="Z258" s="153">
        <f t="shared" si="128"/>
        <v>82393.822480028728</v>
      </c>
      <c r="AA258" s="153">
        <f t="shared" si="129"/>
        <v>0</v>
      </c>
      <c r="AB258" s="189">
        <f t="shared" si="130"/>
        <v>0.95063557106140495</v>
      </c>
      <c r="AC258" s="189">
        <f t="shared" si="131"/>
        <v>0</v>
      </c>
      <c r="AD258" s="183">
        <f t="shared" si="132"/>
        <v>0.95063557106140539</v>
      </c>
      <c r="AF258" s="160">
        <f t="shared" si="133"/>
        <v>0.10417969350391638</v>
      </c>
      <c r="AG258" s="206">
        <f t="shared" si="118"/>
        <v>0.10417969350391638</v>
      </c>
      <c r="AH258" s="160">
        <f t="shared" si="134"/>
        <v>0.30609007372464025</v>
      </c>
      <c r="AJ258">
        <f t="shared" si="135"/>
        <v>0</v>
      </c>
      <c r="AK258">
        <f t="shared" si="136"/>
        <v>1</v>
      </c>
      <c r="AL258">
        <f t="shared" si="137"/>
        <v>0</v>
      </c>
      <c r="AM258">
        <f t="shared" si="138"/>
        <v>1</v>
      </c>
      <c r="AN258">
        <f t="shared" si="139"/>
        <v>1</v>
      </c>
      <c r="AO258" s="211">
        <f t="shared" si="140"/>
        <v>1</v>
      </c>
      <c r="AP258" s="211">
        <f t="shared" si="141"/>
        <v>0</v>
      </c>
      <c r="AQ258" s="215">
        <f t="shared" si="142"/>
        <v>0</v>
      </c>
      <c r="AR258" s="215">
        <f t="shared" si="143"/>
        <v>1</v>
      </c>
      <c r="AS258" s="215">
        <f t="shared" si="144"/>
        <v>0</v>
      </c>
      <c r="AT258" s="215">
        <f t="shared" si="145"/>
        <v>0</v>
      </c>
      <c r="AV258" s="12">
        <f>VLOOKUP(A258,'(B) MSOC Applied to 2009-10'!$A$7:$C$302,3,)</f>
        <v>149.66</v>
      </c>
      <c r="AX258" s="205">
        <f t="shared" si="146"/>
        <v>149.66</v>
      </c>
      <c r="AZ258" s="205">
        <f t="shared" si="147"/>
        <v>0</v>
      </c>
      <c r="BB258" s="205">
        <f t="shared" si="148"/>
        <v>0</v>
      </c>
      <c r="BC258" s="205">
        <f t="shared" si="149"/>
        <v>149.66</v>
      </c>
      <c r="BD258" s="205">
        <f t="shared" si="150"/>
        <v>149.66</v>
      </c>
      <c r="BF258" s="205">
        <f t="shared" si="151"/>
        <v>0</v>
      </c>
      <c r="BG258" s="205">
        <f t="shared" si="152"/>
        <v>149.66</v>
      </c>
      <c r="BH258" s="209">
        <f t="shared" si="153"/>
        <v>0</v>
      </c>
      <c r="BI258" s="205">
        <f t="shared" si="154"/>
        <v>0</v>
      </c>
    </row>
    <row r="259" spans="1:61">
      <c r="A259" t="s">
        <v>513</v>
      </c>
      <c r="B259" s="152" t="s">
        <v>514</v>
      </c>
      <c r="C259" s="153">
        <v>6416556440</v>
      </c>
      <c r="D259" s="153">
        <f>VLOOKUP(A259,'(D) 2009-10 Projection'!$H$10:$M$305,3,)</f>
        <v>47249091.679999985</v>
      </c>
      <c r="E259" s="153">
        <v>18301416</v>
      </c>
      <c r="F259" s="153">
        <v>17000000</v>
      </c>
      <c r="G259" s="153">
        <v>750527</v>
      </c>
      <c r="H259" s="153">
        <f t="shared" si="119"/>
        <v>64999618.679999985</v>
      </c>
      <c r="I259" s="175">
        <f>'(E) State &amp; Lid Adjustment'!$B$8</f>
        <v>2.06</v>
      </c>
      <c r="J259" s="175">
        <f t="shared" si="120"/>
        <v>2.6493961611596144</v>
      </c>
      <c r="K259" s="183">
        <f t="shared" si="121"/>
        <v>4.7093961611596145</v>
      </c>
      <c r="M259" s="158">
        <f>VLOOKUP(A259,'(D) 2009-10 Projection'!$H$10:$M$305,6,)</f>
        <v>52712120.597472385</v>
      </c>
      <c r="N259" s="187">
        <v>10291419</v>
      </c>
      <c r="O259" s="187">
        <v>9393064</v>
      </c>
      <c r="P259" s="187">
        <v>898355</v>
      </c>
      <c r="Q259" s="153">
        <f t="shared" si="117"/>
        <v>63003539.597472385</v>
      </c>
      <c r="R259" s="175">
        <f>'(E) State &amp; Lid Adjustment'!$B$18</f>
        <v>3.010635571061405</v>
      </c>
      <c r="S259" s="175">
        <f t="shared" si="122"/>
        <v>1.4638792766545041</v>
      </c>
      <c r="T259" s="183">
        <f t="shared" si="123"/>
        <v>4.4745148477159091</v>
      </c>
      <c r="V259" s="158">
        <f t="shared" si="124"/>
        <v>5463028.9174723998</v>
      </c>
      <c r="W259" s="153">
        <f t="shared" si="125"/>
        <v>-8009997</v>
      </c>
      <c r="X259" s="153">
        <f t="shared" si="126"/>
        <v>-7606936</v>
      </c>
      <c r="Y259" s="153">
        <f t="shared" si="127"/>
        <v>147828</v>
      </c>
      <c r="Z259" s="153">
        <f t="shared" si="128"/>
        <v>-1996079.0825276002</v>
      </c>
      <c r="AA259" s="153">
        <f t="shared" si="129"/>
        <v>1996079.0825276002</v>
      </c>
      <c r="AB259" s="189">
        <f t="shared" si="130"/>
        <v>0.95063557106140495</v>
      </c>
      <c r="AC259" s="189">
        <f t="shared" si="131"/>
        <v>-1.1855168845051103</v>
      </c>
      <c r="AD259" s="183">
        <f t="shared" si="132"/>
        <v>-0.23488131344370533</v>
      </c>
      <c r="AF259" s="160">
        <f t="shared" si="133"/>
        <v>-3.0709089115653267E-2</v>
      </c>
      <c r="AG259" s="206">
        <f t="shared" si="118"/>
        <v>0</v>
      </c>
      <c r="AH259" s="160">
        <f t="shared" si="134"/>
        <v>-4.9875038201472842E-2</v>
      </c>
      <c r="AJ259">
        <f t="shared" si="135"/>
        <v>1</v>
      </c>
      <c r="AK259">
        <f t="shared" si="136"/>
        <v>0</v>
      </c>
      <c r="AL259">
        <f t="shared" si="137"/>
        <v>1</v>
      </c>
      <c r="AM259">
        <f t="shared" si="138"/>
        <v>0</v>
      </c>
      <c r="AN259">
        <f t="shared" si="139"/>
        <v>0</v>
      </c>
      <c r="AO259" s="211">
        <f t="shared" si="140"/>
        <v>0</v>
      </c>
      <c r="AP259" s="211">
        <f t="shared" si="141"/>
        <v>1</v>
      </c>
      <c r="AQ259" s="215">
        <f t="shared" si="142"/>
        <v>0</v>
      </c>
      <c r="AR259" s="215">
        <f t="shared" si="143"/>
        <v>0</v>
      </c>
      <c r="AS259" s="215">
        <f t="shared" si="144"/>
        <v>1</v>
      </c>
      <c r="AT259" s="215">
        <f t="shared" si="145"/>
        <v>0</v>
      </c>
      <c r="AV259" s="12">
        <f>VLOOKUP(A259,'(B) MSOC Applied to 2009-10'!$A$7:$C$302,3,)</f>
        <v>7841.28</v>
      </c>
      <c r="AX259" s="205">
        <f t="shared" si="146"/>
        <v>0</v>
      </c>
      <c r="AZ259" s="205">
        <f t="shared" si="147"/>
        <v>7841.28</v>
      </c>
      <c r="BB259" s="205">
        <f t="shared" si="148"/>
        <v>7841.28</v>
      </c>
      <c r="BC259" s="205">
        <f t="shared" si="149"/>
        <v>0</v>
      </c>
      <c r="BD259" s="205">
        <f t="shared" si="150"/>
        <v>0</v>
      </c>
      <c r="BF259" s="205">
        <f t="shared" si="151"/>
        <v>0</v>
      </c>
      <c r="BG259" s="205">
        <f t="shared" si="152"/>
        <v>0</v>
      </c>
      <c r="BH259" s="209">
        <f t="shared" si="153"/>
        <v>7841.28</v>
      </c>
      <c r="BI259" s="205">
        <f t="shared" si="154"/>
        <v>0</v>
      </c>
    </row>
    <row r="260" spans="1:61">
      <c r="A260" t="s">
        <v>515</v>
      </c>
      <c r="B260" s="152" t="s">
        <v>516</v>
      </c>
      <c r="C260" s="153">
        <v>1295742489</v>
      </c>
      <c r="D260" s="153">
        <f>VLOOKUP(A260,'(D) 2009-10 Projection'!$H$10:$M$305,3,)</f>
        <v>33621409.959999993</v>
      </c>
      <c r="E260" s="153">
        <v>17995931</v>
      </c>
      <c r="F260" s="153">
        <v>1422595</v>
      </c>
      <c r="G260" s="153">
        <v>6374169</v>
      </c>
      <c r="H260" s="153">
        <f t="shared" si="119"/>
        <v>41418173.959999993</v>
      </c>
      <c r="I260" s="175">
        <f>'(E) State &amp; Lid Adjustment'!$B$8</f>
        <v>2.06</v>
      </c>
      <c r="J260" s="175">
        <f t="shared" si="120"/>
        <v>1.0978994762284129</v>
      </c>
      <c r="K260" s="183">
        <f t="shared" si="121"/>
        <v>3.1578994762284127</v>
      </c>
      <c r="M260" s="158">
        <f>VLOOKUP(A260,'(D) 2009-10 Projection'!$H$10:$M$305,6,)</f>
        <v>37202124.981610022</v>
      </c>
      <c r="N260" s="187">
        <v>9536683</v>
      </c>
      <c r="O260" s="187">
        <v>1422595</v>
      </c>
      <c r="P260" s="187">
        <v>6214384</v>
      </c>
      <c r="Q260" s="153">
        <f t="shared" si="117"/>
        <v>44839103.981610022</v>
      </c>
      <c r="R260" s="175">
        <f>'(E) State &amp; Lid Adjustment'!$B$18</f>
        <v>3.010635571061405</v>
      </c>
      <c r="S260" s="175">
        <f t="shared" si="122"/>
        <v>1.0978994762284129</v>
      </c>
      <c r="T260" s="183">
        <f t="shared" si="123"/>
        <v>4.1085350472898181</v>
      </c>
      <c r="V260" s="158">
        <f t="shared" si="124"/>
        <v>3580715.021610029</v>
      </c>
      <c r="W260" s="153">
        <f t="shared" si="125"/>
        <v>-8459248</v>
      </c>
      <c r="X260" s="153">
        <f t="shared" si="126"/>
        <v>0</v>
      </c>
      <c r="Y260" s="153">
        <f t="shared" si="127"/>
        <v>-159785</v>
      </c>
      <c r="Z260" s="153">
        <f t="shared" si="128"/>
        <v>3420930.021610029</v>
      </c>
      <c r="AA260" s="153">
        <f t="shared" si="129"/>
        <v>0</v>
      </c>
      <c r="AB260" s="189">
        <f t="shared" si="130"/>
        <v>0.95063557106140495</v>
      </c>
      <c r="AC260" s="189">
        <f t="shared" si="131"/>
        <v>0</v>
      </c>
      <c r="AD260" s="183">
        <f t="shared" si="132"/>
        <v>0.95063557106140539</v>
      </c>
      <c r="AF260" s="160">
        <f t="shared" si="133"/>
        <v>8.2594902057097588E-2</v>
      </c>
      <c r="AG260" s="206">
        <f t="shared" si="118"/>
        <v>8.2594902057097588E-2</v>
      </c>
      <c r="AH260" s="160">
        <f t="shared" si="134"/>
        <v>0.30103414570902742</v>
      </c>
      <c r="AJ260">
        <f t="shared" si="135"/>
        <v>0</v>
      </c>
      <c r="AK260">
        <f t="shared" si="136"/>
        <v>1</v>
      </c>
      <c r="AL260">
        <f t="shared" si="137"/>
        <v>0</v>
      </c>
      <c r="AM260">
        <f t="shared" si="138"/>
        <v>1</v>
      </c>
      <c r="AN260">
        <f t="shared" si="139"/>
        <v>1</v>
      </c>
      <c r="AO260" s="211">
        <f t="shared" si="140"/>
        <v>1</v>
      </c>
      <c r="AP260" s="211">
        <f t="shared" si="141"/>
        <v>0</v>
      </c>
      <c r="AQ260" s="215">
        <f t="shared" si="142"/>
        <v>0</v>
      </c>
      <c r="AR260" s="215">
        <f t="shared" si="143"/>
        <v>1</v>
      </c>
      <c r="AS260" s="215">
        <f t="shared" si="144"/>
        <v>0</v>
      </c>
      <c r="AT260" s="215">
        <f t="shared" si="145"/>
        <v>0</v>
      </c>
      <c r="AV260" s="12">
        <f>VLOOKUP(A260,'(B) MSOC Applied to 2009-10'!$A$7:$C$302,3,)</f>
        <v>5673.53</v>
      </c>
      <c r="AX260" s="205">
        <f t="shared" si="146"/>
        <v>5673.53</v>
      </c>
      <c r="AZ260" s="205">
        <f t="shared" si="147"/>
        <v>0</v>
      </c>
      <c r="BB260" s="205">
        <f t="shared" si="148"/>
        <v>0</v>
      </c>
      <c r="BC260" s="205">
        <f t="shared" si="149"/>
        <v>5673.53</v>
      </c>
      <c r="BD260" s="205">
        <f t="shared" si="150"/>
        <v>5673.53</v>
      </c>
      <c r="BF260" s="205">
        <f t="shared" si="151"/>
        <v>0</v>
      </c>
      <c r="BG260" s="205">
        <f t="shared" si="152"/>
        <v>5673.53</v>
      </c>
      <c r="BH260" s="209">
        <f t="shared" si="153"/>
        <v>0</v>
      </c>
      <c r="BI260" s="205">
        <f t="shared" si="154"/>
        <v>0</v>
      </c>
    </row>
    <row r="261" spans="1:61">
      <c r="A261" t="s">
        <v>517</v>
      </c>
      <c r="B261" s="152" t="s">
        <v>518</v>
      </c>
      <c r="C261" s="153">
        <v>24347776884</v>
      </c>
      <c r="D261" s="153">
        <f>VLOOKUP(A261,'(D) 2009-10 Projection'!$H$10:$M$305,3,)</f>
        <v>176036626.67999995</v>
      </c>
      <c r="E261" s="153">
        <v>94450794</v>
      </c>
      <c r="F261" s="153">
        <v>82000000</v>
      </c>
      <c r="G261" s="153">
        <v>6428374</v>
      </c>
      <c r="H261" s="153">
        <f t="shared" si="119"/>
        <v>264465000.67999995</v>
      </c>
      <c r="I261" s="175">
        <f>'(E) State &amp; Lid Adjustment'!$B$8</f>
        <v>2.06</v>
      </c>
      <c r="J261" s="175">
        <f t="shared" si="120"/>
        <v>3.3678639487568911</v>
      </c>
      <c r="K261" s="183">
        <f t="shared" si="121"/>
        <v>5.4278639487568912</v>
      </c>
      <c r="M261" s="158">
        <f>VLOOKUP(A261,'(D) 2009-10 Projection'!$H$10:$M$305,6,)</f>
        <v>195563608.12419382</v>
      </c>
      <c r="N261" s="187">
        <v>61666052</v>
      </c>
      <c r="O261" s="187">
        <v>54826329</v>
      </c>
      <c r="P261" s="187">
        <v>6839723</v>
      </c>
      <c r="Q261" s="153">
        <f t="shared" si="117"/>
        <v>257229660.12419382</v>
      </c>
      <c r="R261" s="175">
        <f>'(E) State &amp; Lid Adjustment'!$B$18</f>
        <v>3.010635571061405</v>
      </c>
      <c r="S261" s="175">
        <f t="shared" si="122"/>
        <v>2.2518002058754205</v>
      </c>
      <c r="T261" s="183">
        <f t="shared" si="123"/>
        <v>5.262435776936826</v>
      </c>
      <c r="V261" s="158">
        <f t="shared" si="124"/>
        <v>19526981.44419387</v>
      </c>
      <c r="W261" s="153">
        <f t="shared" si="125"/>
        <v>-32784742</v>
      </c>
      <c r="X261" s="153">
        <f t="shared" si="126"/>
        <v>-27173671</v>
      </c>
      <c r="Y261" s="153">
        <f t="shared" si="127"/>
        <v>411349</v>
      </c>
      <c r="Z261" s="153">
        <f t="shared" si="128"/>
        <v>-7235340.5558061302</v>
      </c>
      <c r="AA261" s="153">
        <f t="shared" si="129"/>
        <v>7235340.5558061302</v>
      </c>
      <c r="AB261" s="189">
        <f t="shared" si="130"/>
        <v>0.95063557106140495</v>
      </c>
      <c r="AC261" s="189">
        <f t="shared" si="131"/>
        <v>-1.1160637428814706</v>
      </c>
      <c r="AD261" s="183">
        <f t="shared" si="132"/>
        <v>-0.1654281718200652</v>
      </c>
      <c r="AF261" s="160">
        <f t="shared" si="133"/>
        <v>-2.735840484450652E-2</v>
      </c>
      <c r="AG261" s="206">
        <f t="shared" si="118"/>
        <v>0</v>
      </c>
      <c r="AH261" s="160">
        <f t="shared" si="134"/>
        <v>-3.047758259636411E-2</v>
      </c>
      <c r="AJ261">
        <f t="shared" si="135"/>
        <v>1</v>
      </c>
      <c r="AK261">
        <f t="shared" si="136"/>
        <v>0</v>
      </c>
      <c r="AL261">
        <f t="shared" si="137"/>
        <v>1</v>
      </c>
      <c r="AM261">
        <f t="shared" si="138"/>
        <v>0</v>
      </c>
      <c r="AN261">
        <f t="shared" si="139"/>
        <v>0</v>
      </c>
      <c r="AO261" s="211">
        <f t="shared" si="140"/>
        <v>0</v>
      </c>
      <c r="AP261" s="211">
        <f t="shared" si="141"/>
        <v>1</v>
      </c>
      <c r="AQ261" s="215">
        <f t="shared" si="142"/>
        <v>0</v>
      </c>
      <c r="AR261" s="215">
        <f t="shared" si="143"/>
        <v>0</v>
      </c>
      <c r="AS261" s="215">
        <f t="shared" si="144"/>
        <v>1</v>
      </c>
      <c r="AT261" s="215">
        <f t="shared" si="145"/>
        <v>0</v>
      </c>
      <c r="AV261" s="12">
        <f>VLOOKUP(A261,'(B) MSOC Applied to 2009-10'!$A$7:$C$302,3,)</f>
        <v>27226.45</v>
      </c>
      <c r="AX261" s="205">
        <f t="shared" si="146"/>
        <v>0</v>
      </c>
      <c r="AZ261" s="205">
        <f t="shared" si="147"/>
        <v>27226.45</v>
      </c>
      <c r="BB261" s="205">
        <f t="shared" si="148"/>
        <v>27226.45</v>
      </c>
      <c r="BC261" s="205">
        <f t="shared" si="149"/>
        <v>0</v>
      </c>
      <c r="BD261" s="205">
        <f t="shared" si="150"/>
        <v>0</v>
      </c>
      <c r="BF261" s="205">
        <f t="shared" si="151"/>
        <v>0</v>
      </c>
      <c r="BG261" s="205">
        <f t="shared" si="152"/>
        <v>0</v>
      </c>
      <c r="BH261" s="209">
        <f t="shared" si="153"/>
        <v>27226.45</v>
      </c>
      <c r="BI261" s="205">
        <f t="shared" si="154"/>
        <v>0</v>
      </c>
    </row>
    <row r="262" spans="1:61">
      <c r="A262" t="s">
        <v>519</v>
      </c>
      <c r="B262" s="152" t="s">
        <v>520</v>
      </c>
      <c r="C262" s="153">
        <v>16868596</v>
      </c>
      <c r="D262" s="153">
        <f>VLOOKUP(A262,'(D) 2009-10 Projection'!$H$10:$M$305,3,)</f>
        <v>1461739.5599999998</v>
      </c>
      <c r="E262" s="153">
        <v>673985</v>
      </c>
      <c r="F262" s="153">
        <v>100000</v>
      </c>
      <c r="G262" s="153">
        <v>315621</v>
      </c>
      <c r="H262" s="153">
        <f t="shared" si="119"/>
        <v>1877360.5599999998</v>
      </c>
      <c r="I262" s="175">
        <f>'(E) State &amp; Lid Adjustment'!$B$8</f>
        <v>2.06</v>
      </c>
      <c r="J262" s="175">
        <f t="shared" si="120"/>
        <v>5.928175646627615</v>
      </c>
      <c r="K262" s="183">
        <f t="shared" si="121"/>
        <v>7.9881756466276155</v>
      </c>
      <c r="M262" s="158">
        <f>VLOOKUP(A262,'(D) 2009-10 Projection'!$H$10:$M$305,6,)</f>
        <v>1586344.2513980772</v>
      </c>
      <c r="N262" s="187">
        <v>355706</v>
      </c>
      <c r="O262" s="187">
        <v>23127</v>
      </c>
      <c r="P262" s="187">
        <v>332579</v>
      </c>
      <c r="Q262" s="153">
        <f t="shared" si="117"/>
        <v>1942050.2513980772</v>
      </c>
      <c r="R262" s="175">
        <f>'(E) State &amp; Lid Adjustment'!$B$18</f>
        <v>3.010635571061405</v>
      </c>
      <c r="S262" s="175">
        <f t="shared" si="122"/>
        <v>1.3710091817955685</v>
      </c>
      <c r="T262" s="183">
        <f t="shared" si="123"/>
        <v>4.3816447528569737</v>
      </c>
      <c r="V262" s="158">
        <f t="shared" si="124"/>
        <v>124604.69139807741</v>
      </c>
      <c r="W262" s="153">
        <f t="shared" si="125"/>
        <v>-318279</v>
      </c>
      <c r="X262" s="153">
        <f t="shared" si="126"/>
        <v>-76873</v>
      </c>
      <c r="Y262" s="153">
        <f t="shared" si="127"/>
        <v>16958</v>
      </c>
      <c r="Z262" s="153">
        <f t="shared" si="128"/>
        <v>64689.691398077412</v>
      </c>
      <c r="AA262" s="153">
        <f t="shared" si="129"/>
        <v>0</v>
      </c>
      <c r="AB262" s="189">
        <f t="shared" si="130"/>
        <v>0.95063557106140495</v>
      </c>
      <c r="AC262" s="189">
        <f t="shared" si="131"/>
        <v>-4.5571664648320462</v>
      </c>
      <c r="AD262" s="183">
        <f t="shared" si="132"/>
        <v>-3.6065308937706417</v>
      </c>
      <c r="AF262" s="160">
        <f t="shared" si="133"/>
        <v>3.4457787585607642E-2</v>
      </c>
      <c r="AG262" s="206">
        <f t="shared" si="118"/>
        <v>3.4457787585607642E-2</v>
      </c>
      <c r="AH262" s="160">
        <f t="shared" si="134"/>
        <v>-0.4514836745350258</v>
      </c>
      <c r="AJ262">
        <f t="shared" si="135"/>
        <v>0</v>
      </c>
      <c r="AK262">
        <f t="shared" si="136"/>
        <v>0</v>
      </c>
      <c r="AL262">
        <f t="shared" si="137"/>
        <v>1</v>
      </c>
      <c r="AM262">
        <f t="shared" si="138"/>
        <v>0</v>
      </c>
      <c r="AN262">
        <f t="shared" si="139"/>
        <v>0</v>
      </c>
      <c r="AO262" s="211">
        <f t="shared" si="140"/>
        <v>1</v>
      </c>
      <c r="AP262" s="211">
        <f t="shared" si="141"/>
        <v>0</v>
      </c>
      <c r="AQ262" s="215">
        <f t="shared" si="142"/>
        <v>1</v>
      </c>
      <c r="AR262" s="215">
        <f t="shared" si="143"/>
        <v>0</v>
      </c>
      <c r="AS262" s="215">
        <f t="shared" si="144"/>
        <v>0</v>
      </c>
      <c r="AT262" s="215">
        <f t="shared" si="145"/>
        <v>0</v>
      </c>
      <c r="AV262" s="12">
        <f>VLOOKUP(A262,'(B) MSOC Applied to 2009-10'!$A$7:$C$302,3,)</f>
        <v>182.05</v>
      </c>
      <c r="AX262" s="205">
        <f t="shared" si="146"/>
        <v>182.05</v>
      </c>
      <c r="AZ262" s="205">
        <f t="shared" si="147"/>
        <v>0</v>
      </c>
      <c r="BB262" s="205">
        <f t="shared" si="148"/>
        <v>182.05</v>
      </c>
      <c r="BC262" s="205">
        <f t="shared" si="149"/>
        <v>0</v>
      </c>
      <c r="BD262" s="205">
        <f t="shared" si="150"/>
        <v>0</v>
      </c>
      <c r="BF262" s="205">
        <f t="shared" si="151"/>
        <v>182.05</v>
      </c>
      <c r="BG262" s="205">
        <f t="shared" si="152"/>
        <v>0</v>
      </c>
      <c r="BH262" s="209">
        <f t="shared" si="153"/>
        <v>0</v>
      </c>
      <c r="BI262" s="205">
        <f t="shared" si="154"/>
        <v>0</v>
      </c>
    </row>
    <row r="263" spans="1:61">
      <c r="A263" t="s">
        <v>521</v>
      </c>
      <c r="B263" s="152" t="s">
        <v>522</v>
      </c>
      <c r="C263" s="153">
        <v>5483178215</v>
      </c>
      <c r="D263" s="153">
        <f>VLOOKUP(A263,'(D) 2009-10 Projection'!$H$10:$M$305,3,)</f>
        <v>42647633.549999997</v>
      </c>
      <c r="E263" s="153">
        <v>16064419</v>
      </c>
      <c r="F263" s="153">
        <v>15225638</v>
      </c>
      <c r="G263" s="153">
        <v>838781</v>
      </c>
      <c r="H263" s="153">
        <f t="shared" si="119"/>
        <v>58712052.549999997</v>
      </c>
      <c r="I263" s="175">
        <f>'(E) State &amp; Lid Adjustment'!$B$8</f>
        <v>2.06</v>
      </c>
      <c r="J263" s="175">
        <f t="shared" si="120"/>
        <v>2.7767906500554989</v>
      </c>
      <c r="K263" s="183">
        <f t="shared" si="121"/>
        <v>4.8367906500554989</v>
      </c>
      <c r="M263" s="158">
        <f>VLOOKUP(A263,'(D) 2009-10 Projection'!$H$10:$M$305,6,)</f>
        <v>47673909.093986683</v>
      </c>
      <c r="N263" s="187">
        <v>9084513</v>
      </c>
      <c r="O263" s="187">
        <v>8059311</v>
      </c>
      <c r="P263" s="187">
        <v>1025202</v>
      </c>
      <c r="Q263" s="153">
        <f t="shared" si="117"/>
        <v>56758422.093986683</v>
      </c>
      <c r="R263" s="175">
        <f>'(E) State &amp; Lid Adjustment'!$B$18</f>
        <v>3.010635571061405</v>
      </c>
      <c r="S263" s="175">
        <f t="shared" si="122"/>
        <v>1.469824741051208</v>
      </c>
      <c r="T263" s="183">
        <f t="shared" si="123"/>
        <v>4.480460312112613</v>
      </c>
      <c r="V263" s="158">
        <f t="shared" si="124"/>
        <v>5026275.5439866856</v>
      </c>
      <c r="W263" s="153">
        <f t="shared" si="125"/>
        <v>-6979906</v>
      </c>
      <c r="X263" s="153">
        <f t="shared" si="126"/>
        <v>-7166327</v>
      </c>
      <c r="Y263" s="153">
        <f t="shared" si="127"/>
        <v>186421</v>
      </c>
      <c r="Z263" s="153">
        <f t="shared" si="128"/>
        <v>-1953630.4560133144</v>
      </c>
      <c r="AA263" s="153">
        <f t="shared" si="129"/>
        <v>1953630.4560133144</v>
      </c>
      <c r="AB263" s="189">
        <f t="shared" si="130"/>
        <v>0.95063557106140495</v>
      </c>
      <c r="AC263" s="189">
        <f t="shared" si="131"/>
        <v>-1.3069659090042909</v>
      </c>
      <c r="AD263" s="183">
        <f t="shared" si="132"/>
        <v>-0.35633033794288593</v>
      </c>
      <c r="AF263" s="160">
        <f t="shared" si="133"/>
        <v>-3.3274777003402763E-2</v>
      </c>
      <c r="AG263" s="206">
        <f t="shared" si="118"/>
        <v>0</v>
      </c>
      <c r="AH263" s="160">
        <f t="shared" si="134"/>
        <v>-7.3670820947935242E-2</v>
      </c>
      <c r="AJ263">
        <f t="shared" si="135"/>
        <v>1</v>
      </c>
      <c r="AK263">
        <f t="shared" si="136"/>
        <v>0</v>
      </c>
      <c r="AL263">
        <f t="shared" si="137"/>
        <v>1</v>
      </c>
      <c r="AM263">
        <f t="shared" si="138"/>
        <v>0</v>
      </c>
      <c r="AN263">
        <f t="shared" si="139"/>
        <v>0</v>
      </c>
      <c r="AO263" s="211">
        <f t="shared" si="140"/>
        <v>0</v>
      </c>
      <c r="AP263" s="211">
        <f t="shared" si="141"/>
        <v>1</v>
      </c>
      <c r="AQ263" s="215">
        <f t="shared" si="142"/>
        <v>0</v>
      </c>
      <c r="AR263" s="215">
        <f t="shared" si="143"/>
        <v>0</v>
      </c>
      <c r="AS263" s="215">
        <f t="shared" si="144"/>
        <v>1</v>
      </c>
      <c r="AT263" s="215">
        <f t="shared" si="145"/>
        <v>0</v>
      </c>
      <c r="AV263" s="12">
        <f>VLOOKUP(A263,'(B) MSOC Applied to 2009-10'!$A$7:$C$302,3,)</f>
        <v>7102.23</v>
      </c>
      <c r="AX263" s="205">
        <f t="shared" si="146"/>
        <v>0</v>
      </c>
      <c r="AZ263" s="205">
        <f t="shared" si="147"/>
        <v>7102.23</v>
      </c>
      <c r="BB263" s="205">
        <f t="shared" si="148"/>
        <v>7102.23</v>
      </c>
      <c r="BC263" s="205">
        <f t="shared" si="149"/>
        <v>0</v>
      </c>
      <c r="BD263" s="205">
        <f t="shared" si="150"/>
        <v>0</v>
      </c>
      <c r="BF263" s="205">
        <f t="shared" si="151"/>
        <v>0</v>
      </c>
      <c r="BG263" s="205">
        <f t="shared" si="152"/>
        <v>0</v>
      </c>
      <c r="BH263" s="209">
        <f t="shared" si="153"/>
        <v>7102.23</v>
      </c>
      <c r="BI263" s="205">
        <f t="shared" si="154"/>
        <v>0</v>
      </c>
    </row>
    <row r="264" spans="1:61">
      <c r="A264" t="s">
        <v>523</v>
      </c>
      <c r="B264" s="152" t="s">
        <v>524</v>
      </c>
      <c r="C264" s="153">
        <v>61150881</v>
      </c>
      <c r="D264" s="153">
        <f>VLOOKUP(A264,'(D) 2009-10 Projection'!$H$10:$M$305,3,)</f>
        <v>1911651.3199999998</v>
      </c>
      <c r="E264" s="153">
        <v>746347</v>
      </c>
      <c r="F264" s="153">
        <v>290000</v>
      </c>
      <c r="G264" s="153">
        <v>293837</v>
      </c>
      <c r="H264" s="153">
        <f t="shared" si="119"/>
        <v>2495488.3199999998</v>
      </c>
      <c r="I264" s="175">
        <f>'(E) State &amp; Lid Adjustment'!$B$8</f>
        <v>2.06</v>
      </c>
      <c r="J264" s="175">
        <f t="shared" si="120"/>
        <v>4.7423683070077116</v>
      </c>
      <c r="K264" s="183">
        <f t="shared" si="121"/>
        <v>6.8023683070077112</v>
      </c>
      <c r="M264" s="158">
        <f>VLOOKUP(A264,'(D) 2009-10 Projection'!$H$10:$M$305,6,)</f>
        <v>1986344.8458261841</v>
      </c>
      <c r="N264" s="187">
        <v>386360</v>
      </c>
      <c r="O264" s="187">
        <v>87657</v>
      </c>
      <c r="P264" s="187">
        <v>298703</v>
      </c>
      <c r="Q264" s="153">
        <f t="shared" si="117"/>
        <v>2372704.8458261844</v>
      </c>
      <c r="R264" s="175">
        <f>'(E) State &amp; Lid Adjustment'!$B$18</f>
        <v>3.010635571061405</v>
      </c>
      <c r="S264" s="175">
        <f t="shared" si="122"/>
        <v>1.4334544092668102</v>
      </c>
      <c r="T264" s="183">
        <f t="shared" si="123"/>
        <v>4.444089980328215</v>
      </c>
      <c r="V264" s="158">
        <f t="shared" si="124"/>
        <v>74693.525826184312</v>
      </c>
      <c r="W264" s="153">
        <f t="shared" si="125"/>
        <v>-359987</v>
      </c>
      <c r="X264" s="153">
        <f t="shared" si="126"/>
        <v>-202343</v>
      </c>
      <c r="Y264" s="153">
        <f t="shared" si="127"/>
        <v>4866</v>
      </c>
      <c r="Z264" s="153">
        <f t="shared" si="128"/>
        <v>-122783.47417381546</v>
      </c>
      <c r="AA264" s="153">
        <f t="shared" si="129"/>
        <v>122783.47417381546</v>
      </c>
      <c r="AB264" s="189">
        <f t="shared" si="130"/>
        <v>0.95063557106140495</v>
      </c>
      <c r="AC264" s="189">
        <f t="shared" si="131"/>
        <v>-3.3089138977409016</v>
      </c>
      <c r="AD264" s="183">
        <f t="shared" si="132"/>
        <v>-2.3582783266794962</v>
      </c>
      <c r="AF264" s="160">
        <f t="shared" si="133"/>
        <v>-4.9202183472377647E-2</v>
      </c>
      <c r="AG264" s="206">
        <f t="shared" si="118"/>
        <v>0</v>
      </c>
      <c r="AH264" s="160">
        <f t="shared" si="134"/>
        <v>-0.34668489270862157</v>
      </c>
      <c r="AJ264">
        <f t="shared" si="135"/>
        <v>1</v>
      </c>
      <c r="AK264">
        <f t="shared" si="136"/>
        <v>0</v>
      </c>
      <c r="AL264">
        <f t="shared" si="137"/>
        <v>1</v>
      </c>
      <c r="AM264">
        <f t="shared" si="138"/>
        <v>0</v>
      </c>
      <c r="AN264">
        <f t="shared" si="139"/>
        <v>0</v>
      </c>
      <c r="AO264" s="211">
        <f t="shared" si="140"/>
        <v>0</v>
      </c>
      <c r="AP264" s="211">
        <f t="shared" si="141"/>
        <v>1</v>
      </c>
      <c r="AQ264" s="215">
        <f t="shared" si="142"/>
        <v>0</v>
      </c>
      <c r="AR264" s="215">
        <f t="shared" si="143"/>
        <v>0</v>
      </c>
      <c r="AS264" s="215">
        <f t="shared" si="144"/>
        <v>1</v>
      </c>
      <c r="AT264" s="215">
        <f t="shared" si="145"/>
        <v>0</v>
      </c>
      <c r="AV264" s="12">
        <f>VLOOKUP(A264,'(B) MSOC Applied to 2009-10'!$A$7:$C$302,3,)</f>
        <v>199.38</v>
      </c>
      <c r="AX264" s="205">
        <f t="shared" si="146"/>
        <v>0</v>
      </c>
      <c r="AZ264" s="205">
        <f t="shared" si="147"/>
        <v>199.38</v>
      </c>
      <c r="BB264" s="205">
        <f t="shared" si="148"/>
        <v>199.38</v>
      </c>
      <c r="BC264" s="205">
        <f t="shared" si="149"/>
        <v>0</v>
      </c>
      <c r="BD264" s="205">
        <f t="shared" si="150"/>
        <v>0</v>
      </c>
      <c r="BF264" s="205">
        <f t="shared" si="151"/>
        <v>0</v>
      </c>
      <c r="BG264" s="205">
        <f t="shared" si="152"/>
        <v>0</v>
      </c>
      <c r="BH264" s="209">
        <f t="shared" si="153"/>
        <v>199.38</v>
      </c>
      <c r="BI264" s="205">
        <f t="shared" si="154"/>
        <v>0</v>
      </c>
    </row>
    <row r="265" spans="1:61">
      <c r="A265" t="s">
        <v>525</v>
      </c>
      <c r="B265" s="152" t="s">
        <v>526</v>
      </c>
      <c r="C265" s="153">
        <v>1030170709</v>
      </c>
      <c r="D265" s="153">
        <f>VLOOKUP(A265,'(D) 2009-10 Projection'!$H$10:$M$305,3,)</f>
        <v>7738756.6100000003</v>
      </c>
      <c r="E265" s="153">
        <v>3041439</v>
      </c>
      <c r="F265" s="153">
        <v>2746860</v>
      </c>
      <c r="G265" s="153">
        <v>215332</v>
      </c>
      <c r="H265" s="153">
        <f t="shared" si="119"/>
        <v>10700948.609999999</v>
      </c>
      <c r="I265" s="175">
        <f>'(E) State &amp; Lid Adjustment'!$B$8</f>
        <v>2.06</v>
      </c>
      <c r="J265" s="175">
        <f t="shared" si="120"/>
        <v>2.6664124460172358</v>
      </c>
      <c r="K265" s="183">
        <f t="shared" si="121"/>
        <v>4.7264124460172354</v>
      </c>
      <c r="M265" s="158">
        <f>VLOOKUP(A265,'(D) 2009-10 Projection'!$H$10:$M$305,6,)</f>
        <v>8540614.6425278205</v>
      </c>
      <c r="N265" s="187">
        <v>1642197</v>
      </c>
      <c r="O265" s="187">
        <v>1412454</v>
      </c>
      <c r="P265" s="187">
        <v>229743</v>
      </c>
      <c r="Q265" s="153">
        <f t="shared" si="117"/>
        <v>10182811.642527821</v>
      </c>
      <c r="R265" s="175">
        <f>'(E) State &amp; Lid Adjustment'!$B$18</f>
        <v>3.010635571061405</v>
      </c>
      <c r="S265" s="175">
        <f t="shared" si="122"/>
        <v>1.3710873233535124</v>
      </c>
      <c r="T265" s="183">
        <f t="shared" si="123"/>
        <v>4.3817228944149171</v>
      </c>
      <c r="V265" s="158">
        <f t="shared" si="124"/>
        <v>801858.03252782021</v>
      </c>
      <c r="W265" s="153">
        <f t="shared" si="125"/>
        <v>-1399242</v>
      </c>
      <c r="X265" s="153">
        <f t="shared" si="126"/>
        <v>-1334406</v>
      </c>
      <c r="Y265" s="153">
        <f t="shared" si="127"/>
        <v>14411</v>
      </c>
      <c r="Z265" s="153">
        <f t="shared" si="128"/>
        <v>-518136.96747217886</v>
      </c>
      <c r="AA265" s="153">
        <f t="shared" si="129"/>
        <v>518136.96747217886</v>
      </c>
      <c r="AB265" s="189">
        <f t="shared" si="130"/>
        <v>0.95063557106140495</v>
      </c>
      <c r="AC265" s="189">
        <f t="shared" si="131"/>
        <v>-1.2953251226637235</v>
      </c>
      <c r="AD265" s="183">
        <f t="shared" si="132"/>
        <v>-0.34468955160231829</v>
      </c>
      <c r="AF265" s="160">
        <f t="shared" si="133"/>
        <v>-4.8419722994275632E-2</v>
      </c>
      <c r="AG265" s="206">
        <f t="shared" si="118"/>
        <v>0</v>
      </c>
      <c r="AH265" s="160">
        <f t="shared" si="134"/>
        <v>-7.2928369146618766E-2</v>
      </c>
      <c r="AJ265">
        <f t="shared" si="135"/>
        <v>1</v>
      </c>
      <c r="AK265">
        <f t="shared" si="136"/>
        <v>0</v>
      </c>
      <c r="AL265">
        <f t="shared" si="137"/>
        <v>1</v>
      </c>
      <c r="AM265">
        <f t="shared" si="138"/>
        <v>0</v>
      </c>
      <c r="AN265">
        <f t="shared" si="139"/>
        <v>0</v>
      </c>
      <c r="AO265" s="211">
        <f t="shared" si="140"/>
        <v>0</v>
      </c>
      <c r="AP265" s="211">
        <f t="shared" si="141"/>
        <v>1</v>
      </c>
      <c r="AQ265" s="215">
        <f t="shared" si="142"/>
        <v>0</v>
      </c>
      <c r="AR265" s="215">
        <f t="shared" si="143"/>
        <v>0</v>
      </c>
      <c r="AS265" s="215">
        <f t="shared" si="144"/>
        <v>1</v>
      </c>
      <c r="AT265" s="215">
        <f t="shared" si="145"/>
        <v>0</v>
      </c>
      <c r="AV265" s="12">
        <f>VLOOKUP(A265,'(B) MSOC Applied to 2009-10'!$A$7:$C$302,3,)</f>
        <v>1216.05</v>
      </c>
      <c r="AX265" s="205">
        <f t="shared" si="146"/>
        <v>0</v>
      </c>
      <c r="AZ265" s="205">
        <f t="shared" si="147"/>
        <v>1216.05</v>
      </c>
      <c r="BB265" s="205">
        <f t="shared" si="148"/>
        <v>1216.05</v>
      </c>
      <c r="BC265" s="205">
        <f t="shared" si="149"/>
        <v>0</v>
      </c>
      <c r="BD265" s="205">
        <f t="shared" si="150"/>
        <v>0</v>
      </c>
      <c r="BF265" s="205">
        <f t="shared" si="151"/>
        <v>0</v>
      </c>
      <c r="BG265" s="205">
        <f t="shared" si="152"/>
        <v>0</v>
      </c>
      <c r="BH265" s="209">
        <f t="shared" si="153"/>
        <v>1216.05</v>
      </c>
      <c r="BI265" s="205">
        <f t="shared" si="154"/>
        <v>0</v>
      </c>
    </row>
    <row r="266" spans="1:61">
      <c r="A266" t="s">
        <v>527</v>
      </c>
      <c r="B266" s="152" t="s">
        <v>528</v>
      </c>
      <c r="C266" s="153">
        <v>220110806.19999999</v>
      </c>
      <c r="D266" s="153">
        <f>VLOOKUP(A266,'(D) 2009-10 Projection'!$H$10:$M$305,3,)</f>
        <v>1622535.76</v>
      </c>
      <c r="E266" s="153">
        <v>739469</v>
      </c>
      <c r="F266" s="153">
        <v>600000</v>
      </c>
      <c r="G266" s="153">
        <v>90893</v>
      </c>
      <c r="H266" s="153">
        <f t="shared" si="119"/>
        <v>2313428.7599999998</v>
      </c>
      <c r="I266" s="175">
        <f>'(E) State &amp; Lid Adjustment'!$B$8</f>
        <v>2.06</v>
      </c>
      <c r="J266" s="175">
        <f t="shared" si="120"/>
        <v>2.7258997881949516</v>
      </c>
      <c r="K266" s="183">
        <f t="shared" si="121"/>
        <v>4.7858997881949517</v>
      </c>
      <c r="M266" s="158">
        <f>VLOOKUP(A266,'(D) 2009-10 Projection'!$H$10:$M$305,6,)</f>
        <v>1728197.0087369652</v>
      </c>
      <c r="N266" s="187">
        <v>385603</v>
      </c>
      <c r="O266" s="187">
        <v>301748</v>
      </c>
      <c r="P266" s="187">
        <v>83855</v>
      </c>
      <c r="Q266" s="153">
        <f t="shared" si="117"/>
        <v>2113800.0087369652</v>
      </c>
      <c r="R266" s="175">
        <f>'(E) State &amp; Lid Adjustment'!$B$18</f>
        <v>3.010635571061405</v>
      </c>
      <c r="S266" s="175">
        <f t="shared" si="122"/>
        <v>1.3708913488137504</v>
      </c>
      <c r="T266" s="183">
        <f t="shared" si="123"/>
        <v>4.3815269198751556</v>
      </c>
      <c r="V266" s="158">
        <f t="shared" si="124"/>
        <v>105661.24873696524</v>
      </c>
      <c r="W266" s="153">
        <f t="shared" si="125"/>
        <v>-353866</v>
      </c>
      <c r="X266" s="153">
        <f t="shared" si="126"/>
        <v>-298252</v>
      </c>
      <c r="Y266" s="153">
        <f t="shared" si="127"/>
        <v>-7038</v>
      </c>
      <c r="Z266" s="153">
        <f t="shared" si="128"/>
        <v>-199628.75126303453</v>
      </c>
      <c r="AA266" s="153">
        <f t="shared" si="129"/>
        <v>199628.75126303453</v>
      </c>
      <c r="AB266" s="189">
        <f t="shared" si="130"/>
        <v>0.95063557106140495</v>
      </c>
      <c r="AC266" s="189">
        <f t="shared" si="131"/>
        <v>-1.3550084393812012</v>
      </c>
      <c r="AD266" s="183">
        <f t="shared" si="132"/>
        <v>-0.40437286831979602</v>
      </c>
      <c r="AF266" s="160">
        <f t="shared" si="133"/>
        <v>-8.6291289671281926E-2</v>
      </c>
      <c r="AG266" s="206">
        <f t="shared" si="118"/>
        <v>0</v>
      </c>
      <c r="AH266" s="160">
        <f t="shared" si="134"/>
        <v>-8.4492548155152489E-2</v>
      </c>
      <c r="AJ266">
        <f t="shared" si="135"/>
        <v>1</v>
      </c>
      <c r="AK266">
        <f t="shared" si="136"/>
        <v>0</v>
      </c>
      <c r="AL266">
        <f t="shared" si="137"/>
        <v>1</v>
      </c>
      <c r="AM266">
        <f t="shared" si="138"/>
        <v>0</v>
      </c>
      <c r="AN266">
        <f t="shared" si="139"/>
        <v>0</v>
      </c>
      <c r="AO266" s="211">
        <f t="shared" si="140"/>
        <v>0</v>
      </c>
      <c r="AP266" s="211">
        <f t="shared" si="141"/>
        <v>1</v>
      </c>
      <c r="AQ266" s="215">
        <f t="shared" si="142"/>
        <v>0</v>
      </c>
      <c r="AR266" s="215">
        <f t="shared" si="143"/>
        <v>0</v>
      </c>
      <c r="AS266" s="215">
        <f t="shared" si="144"/>
        <v>1</v>
      </c>
      <c r="AT266" s="215">
        <f t="shared" si="145"/>
        <v>0</v>
      </c>
      <c r="AV266" s="12">
        <f>VLOOKUP(A266,'(B) MSOC Applied to 2009-10'!$A$7:$C$302,3,)</f>
        <v>154.66999999999999</v>
      </c>
      <c r="AX266" s="205">
        <f t="shared" si="146"/>
        <v>0</v>
      </c>
      <c r="AZ266" s="205">
        <f t="shared" si="147"/>
        <v>154.66999999999999</v>
      </c>
      <c r="BB266" s="205">
        <f t="shared" si="148"/>
        <v>154.66999999999999</v>
      </c>
      <c r="BC266" s="205">
        <f t="shared" si="149"/>
        <v>0</v>
      </c>
      <c r="BD266" s="205">
        <f t="shared" si="150"/>
        <v>0</v>
      </c>
      <c r="BF266" s="205">
        <f t="shared" si="151"/>
        <v>0</v>
      </c>
      <c r="BG266" s="205">
        <f t="shared" si="152"/>
        <v>0</v>
      </c>
      <c r="BH266" s="209">
        <f t="shared" si="153"/>
        <v>154.66999999999999</v>
      </c>
      <c r="BI266" s="205">
        <f t="shared" si="154"/>
        <v>0</v>
      </c>
    </row>
    <row r="267" spans="1:61">
      <c r="A267" t="s">
        <v>529</v>
      </c>
      <c r="B267" s="152" t="s">
        <v>530</v>
      </c>
      <c r="C267" s="153">
        <v>480955591</v>
      </c>
      <c r="D267" s="153">
        <f>VLOOKUP(A267,'(D) 2009-10 Projection'!$H$10:$M$305,3,)</f>
        <v>5066742.4800000004</v>
      </c>
      <c r="E267" s="153">
        <v>2232530</v>
      </c>
      <c r="F267" s="153">
        <v>995000</v>
      </c>
      <c r="G267" s="153">
        <v>506912</v>
      </c>
      <c r="H267" s="153">
        <f t="shared" si="119"/>
        <v>6568654.4800000004</v>
      </c>
      <c r="I267" s="175">
        <f>'(E) State &amp; Lid Adjustment'!$B$8</f>
        <v>2.06</v>
      </c>
      <c r="J267" s="175">
        <f t="shared" si="120"/>
        <v>2.0687980732923843</v>
      </c>
      <c r="K267" s="183">
        <f t="shared" si="121"/>
        <v>4.1287980732923844</v>
      </c>
      <c r="M267" s="158">
        <f>VLOOKUP(A267,'(D) 2009-10 Projection'!$H$10:$M$305,6,)</f>
        <v>5536775.3590734741</v>
      </c>
      <c r="N267" s="187">
        <v>1187044</v>
      </c>
      <c r="O267" s="187">
        <v>659415</v>
      </c>
      <c r="P267" s="187">
        <v>527629</v>
      </c>
      <c r="Q267" s="153">
        <f t="shared" ref="Q267:Q306" si="155">M267+O267+P267</f>
        <v>6723819.3590734741</v>
      </c>
      <c r="R267" s="175">
        <f>'(E) State &amp; Lid Adjustment'!$B$18</f>
        <v>3.010635571061405</v>
      </c>
      <c r="S267" s="175">
        <f t="shared" si="122"/>
        <v>1.3710517402011031</v>
      </c>
      <c r="T267" s="183">
        <f t="shared" si="123"/>
        <v>4.3816873112625085</v>
      </c>
      <c r="V267" s="158">
        <f t="shared" si="124"/>
        <v>470032.87907347362</v>
      </c>
      <c r="W267" s="153">
        <f t="shared" si="125"/>
        <v>-1045486</v>
      </c>
      <c r="X267" s="153">
        <f t="shared" si="126"/>
        <v>-335585</v>
      </c>
      <c r="Y267" s="153">
        <f t="shared" si="127"/>
        <v>20717</v>
      </c>
      <c r="Z267" s="153">
        <f t="shared" si="128"/>
        <v>155164.87907347362</v>
      </c>
      <c r="AA267" s="153">
        <f t="shared" si="129"/>
        <v>0</v>
      </c>
      <c r="AB267" s="189">
        <f t="shared" si="130"/>
        <v>0.95063557106140495</v>
      </c>
      <c r="AC267" s="189">
        <f t="shared" si="131"/>
        <v>-0.6977463330912812</v>
      </c>
      <c r="AD267" s="183">
        <f t="shared" si="132"/>
        <v>0.25288923797012419</v>
      </c>
      <c r="AF267" s="160">
        <f t="shared" si="133"/>
        <v>2.3622018717214307E-2</v>
      </c>
      <c r="AG267" s="206">
        <f t="shared" ref="AG267:AG306" si="156">(Z267+AA267)/H267</f>
        <v>2.3622018717214307E-2</v>
      </c>
      <c r="AH267" s="160">
        <f t="shared" si="134"/>
        <v>6.1250086219030171E-2</v>
      </c>
      <c r="AJ267">
        <f t="shared" si="135"/>
        <v>0</v>
      </c>
      <c r="AK267">
        <f t="shared" si="136"/>
        <v>0</v>
      </c>
      <c r="AL267">
        <f t="shared" si="137"/>
        <v>0</v>
      </c>
      <c r="AM267">
        <f t="shared" si="138"/>
        <v>1</v>
      </c>
      <c r="AN267">
        <f t="shared" si="139"/>
        <v>1</v>
      </c>
      <c r="AO267" s="211">
        <f t="shared" si="140"/>
        <v>1</v>
      </c>
      <c r="AP267" s="211">
        <f t="shared" si="141"/>
        <v>0</v>
      </c>
      <c r="AQ267" s="215">
        <f t="shared" si="142"/>
        <v>0</v>
      </c>
      <c r="AR267" s="215">
        <f t="shared" si="143"/>
        <v>1</v>
      </c>
      <c r="AS267" s="215">
        <f t="shared" si="144"/>
        <v>0</v>
      </c>
      <c r="AT267" s="215">
        <f t="shared" si="145"/>
        <v>0</v>
      </c>
      <c r="AV267" s="12">
        <f>VLOOKUP(A267,'(B) MSOC Applied to 2009-10'!$A$7:$C$302,3,)</f>
        <v>848.41</v>
      </c>
      <c r="AX267" s="205">
        <f t="shared" si="146"/>
        <v>848.41</v>
      </c>
      <c r="AZ267" s="205">
        <f t="shared" si="147"/>
        <v>0</v>
      </c>
      <c r="BB267" s="205">
        <f t="shared" si="148"/>
        <v>0</v>
      </c>
      <c r="BC267" s="205">
        <f t="shared" si="149"/>
        <v>848.41</v>
      </c>
      <c r="BD267" s="205">
        <f t="shared" si="150"/>
        <v>848.41</v>
      </c>
      <c r="BF267" s="205">
        <f t="shared" si="151"/>
        <v>0</v>
      </c>
      <c r="BG267" s="205">
        <f t="shared" si="152"/>
        <v>848.41</v>
      </c>
      <c r="BH267" s="209">
        <f t="shared" si="153"/>
        <v>0</v>
      </c>
      <c r="BI267" s="205">
        <f t="shared" si="154"/>
        <v>0</v>
      </c>
    </row>
    <row r="268" spans="1:61">
      <c r="A268" t="s">
        <v>531</v>
      </c>
      <c r="B268" s="152" t="s">
        <v>532</v>
      </c>
      <c r="C268" s="153">
        <v>550452497</v>
      </c>
      <c r="D268" s="153">
        <f>VLOOKUP(A268,'(D) 2009-10 Projection'!$H$10:$M$305,3,)</f>
        <v>6322761.3200000003</v>
      </c>
      <c r="E268" s="153">
        <v>2897064</v>
      </c>
      <c r="F268" s="153">
        <v>974801</v>
      </c>
      <c r="G268" s="153">
        <v>751233</v>
      </c>
      <c r="H268" s="153">
        <f t="shared" ref="H268:H306" si="157">D268+F268+G268</f>
        <v>8048795.3200000003</v>
      </c>
      <c r="I268" s="175">
        <f>'(E) State &amp; Lid Adjustment'!$B$8</f>
        <v>2.06</v>
      </c>
      <c r="J268" s="175">
        <f t="shared" ref="J268:J305" si="158">F268/C268*1000</f>
        <v>1.7709084894931451</v>
      </c>
      <c r="K268" s="183">
        <f t="shared" ref="K268:K306" si="159">I268+J268</f>
        <v>3.8309084894931451</v>
      </c>
      <c r="M268" s="158">
        <f>VLOOKUP(A268,'(D) 2009-10 Projection'!$H$10:$M$305,6,)</f>
        <v>6914722.2989182025</v>
      </c>
      <c r="N268" s="187">
        <v>1537434</v>
      </c>
      <c r="O268" s="187">
        <v>754680</v>
      </c>
      <c r="P268" s="187">
        <v>782754</v>
      </c>
      <c r="Q268" s="153">
        <f t="shared" si="155"/>
        <v>8452156.2989182025</v>
      </c>
      <c r="R268" s="175">
        <f>'(E) State &amp; Lid Adjustment'!$B$18</f>
        <v>3.010635571061405</v>
      </c>
      <c r="S268" s="175">
        <f t="shared" ref="S268:S306" si="160">O268/C268*1000</f>
        <v>1.3710174885445201</v>
      </c>
      <c r="T268" s="183">
        <f t="shared" ref="T268:T306" si="161">R268+S268</f>
        <v>4.3816530596059255</v>
      </c>
      <c r="V268" s="158">
        <f t="shared" ref="V268:V306" si="162">M268-D268</f>
        <v>591960.97891820222</v>
      </c>
      <c r="W268" s="153">
        <f t="shared" ref="W268:W306" si="163">N268-E268</f>
        <v>-1359630</v>
      </c>
      <c r="X268" s="153">
        <f t="shared" ref="X268:X306" si="164">O268-F268</f>
        <v>-220121</v>
      </c>
      <c r="Y268" s="153">
        <f t="shared" ref="Y268:Y306" si="165">P268-G268</f>
        <v>31521</v>
      </c>
      <c r="Z268" s="153">
        <f t="shared" ref="Z268:Z306" si="166">Q268-H268</f>
        <v>403360.97891820222</v>
      </c>
      <c r="AA268" s="153">
        <f t="shared" ref="AA268:AA306" si="167">(IF(Z268&lt;0,Z268,0))*-1</f>
        <v>0</v>
      </c>
      <c r="AB268" s="189">
        <f t="shared" ref="AB268:AB306" si="168">R268-I268</f>
        <v>0.95063557106140495</v>
      </c>
      <c r="AC268" s="189">
        <f t="shared" ref="AC268:AC306" si="169">S268-J268</f>
        <v>-0.39989100094862495</v>
      </c>
      <c r="AD268" s="183">
        <f t="shared" ref="AD268:AD306" si="170">T268-K268</f>
        <v>0.55074457011278044</v>
      </c>
      <c r="AF268" s="160">
        <f t="shared" ref="AF268:AF276" si="171">Z268/H268</f>
        <v>5.011445351528733E-2</v>
      </c>
      <c r="AG268" s="206">
        <f t="shared" si="156"/>
        <v>5.011445351528733E-2</v>
      </c>
      <c r="AH268" s="160">
        <f t="shared" ref="AH268:AH306" si="172">AD268/K268</f>
        <v>0.14376343669478978</v>
      </c>
      <c r="AJ268">
        <f t="shared" ref="AJ268:AJ306" si="173">IF(AG268=0,1,0)</f>
        <v>0</v>
      </c>
      <c r="AK268">
        <f t="shared" ref="AK268:AK306" si="174">IF(AF268&gt;=0.04,1,0)</f>
        <v>1</v>
      </c>
      <c r="AL268">
        <f t="shared" ref="AL268:AL306" si="175">IF(AD268&lt;0,1,0)</f>
        <v>0</v>
      </c>
      <c r="AM268">
        <f t="shared" ref="AM268:AM306" si="176">IF(AD268&gt;0,1,0)</f>
        <v>1</v>
      </c>
      <c r="AN268">
        <f t="shared" ref="AN268:AN306" si="177">IF(AD268&gt;0.25,1,0)</f>
        <v>1</v>
      </c>
      <c r="AO268" s="211">
        <f t="shared" ref="AO268:AO306" si="178">IF(AF268&gt;0.01,1,0)</f>
        <v>1</v>
      </c>
      <c r="AP268" s="211">
        <f t="shared" ref="AP268:AP306" si="179">IF(AF268&lt;0.01,1,0)</f>
        <v>0</v>
      </c>
      <c r="AQ268" s="215">
        <f t="shared" ref="AQ268:AQ306" si="180">AO268*AL268</f>
        <v>0</v>
      </c>
      <c r="AR268" s="215">
        <f t="shared" ref="AR268:AR306" si="181">AO268*AM268</f>
        <v>1</v>
      </c>
      <c r="AS268" s="215">
        <f t="shared" ref="AS268:AS306" si="182">AP268*AL268</f>
        <v>0</v>
      </c>
      <c r="AT268" s="215">
        <f t="shared" ref="AT268:AT306" si="183">AP268*AM268</f>
        <v>0</v>
      </c>
      <c r="AV268" s="12">
        <f>VLOOKUP(A268,'(B) MSOC Applied to 2009-10'!$A$7:$C$302,3,)</f>
        <v>997.51</v>
      </c>
      <c r="AX268" s="205">
        <f t="shared" ref="AX268:AX306" si="184">AO268*AV268</f>
        <v>997.51</v>
      </c>
      <c r="AZ268" s="205">
        <f t="shared" ref="AZ268:AZ306" si="185">AV268*AP268</f>
        <v>0</v>
      </c>
      <c r="BB268" s="205">
        <f t="shared" ref="BB268:BB306" si="186">AL268*AV268</f>
        <v>0</v>
      </c>
      <c r="BC268" s="205">
        <f t="shared" ref="BC268:BC306" si="187">AM268*AV268</f>
        <v>997.51</v>
      </c>
      <c r="BD268" s="205">
        <f t="shared" ref="BD268:BD306" si="188">AN268*AV268</f>
        <v>997.51</v>
      </c>
      <c r="BF268" s="205">
        <f t="shared" ref="BF268:BF306" si="189">AQ268*AV268</f>
        <v>0</v>
      </c>
      <c r="BG268" s="205">
        <f t="shared" ref="BG268:BG306" si="190">AR268*AV268</f>
        <v>997.51</v>
      </c>
      <c r="BH268" s="209">
        <f t="shared" ref="BH268:BH306" si="191">AS268*AV268</f>
        <v>0</v>
      </c>
      <c r="BI268" s="205">
        <f t="shared" ref="BI268:BI306" si="192">AT268*AV268</f>
        <v>0</v>
      </c>
    </row>
    <row r="269" spans="1:61">
      <c r="A269" t="s">
        <v>533</v>
      </c>
      <c r="B269" s="152" t="s">
        <v>534</v>
      </c>
      <c r="C269" s="153">
        <v>596778694</v>
      </c>
      <c r="D269" s="153">
        <f>VLOOKUP(A269,'(D) 2009-10 Projection'!$H$10:$M$305,3,)</f>
        <v>20369382.560000002</v>
      </c>
      <c r="E269" s="153">
        <v>9886487</v>
      </c>
      <c r="F269" s="153">
        <v>1091000</v>
      </c>
      <c r="G269" s="153">
        <v>4187106</v>
      </c>
      <c r="H269" s="153">
        <f t="shared" si="157"/>
        <v>25647488.560000002</v>
      </c>
      <c r="I269" s="175">
        <f>'(E) State &amp; Lid Adjustment'!$B$8</f>
        <v>2.06</v>
      </c>
      <c r="J269" s="175">
        <f t="shared" si="158"/>
        <v>1.8281483755517585</v>
      </c>
      <c r="K269" s="183">
        <f t="shared" si="159"/>
        <v>3.8881483755517587</v>
      </c>
      <c r="M269" s="158">
        <f>VLOOKUP(A269,'(D) 2009-10 Projection'!$H$10:$M$305,6,)</f>
        <v>22683060.822920412</v>
      </c>
      <c r="N269" s="187">
        <v>5292081</v>
      </c>
      <c r="O269" s="187">
        <v>818160</v>
      </c>
      <c r="P269" s="187">
        <v>4473921</v>
      </c>
      <c r="Q269" s="153">
        <f t="shared" si="155"/>
        <v>27975141.822920412</v>
      </c>
      <c r="R269" s="175">
        <f>'(E) State &amp; Lid Adjustment'!$B$18</f>
        <v>3.010635571061405</v>
      </c>
      <c r="S269" s="175">
        <f t="shared" si="160"/>
        <v>1.3709604719903086</v>
      </c>
      <c r="T269" s="183">
        <f t="shared" si="161"/>
        <v>4.3815960430517134</v>
      </c>
      <c r="V269" s="158">
        <f t="shared" si="162"/>
        <v>2313678.2629204094</v>
      </c>
      <c r="W269" s="153">
        <f t="shared" si="163"/>
        <v>-4594406</v>
      </c>
      <c r="X269" s="153">
        <f t="shared" si="164"/>
        <v>-272840</v>
      </c>
      <c r="Y269" s="153">
        <f t="shared" si="165"/>
        <v>286815</v>
      </c>
      <c r="Z269" s="153">
        <f t="shared" si="166"/>
        <v>2327653.2629204094</v>
      </c>
      <c r="AA269" s="153">
        <f t="shared" si="167"/>
        <v>0</v>
      </c>
      <c r="AB269" s="189">
        <f t="shared" si="168"/>
        <v>0.95063557106140495</v>
      </c>
      <c r="AC269" s="189">
        <f t="shared" si="169"/>
        <v>-0.45718790356144989</v>
      </c>
      <c r="AD269" s="183">
        <f t="shared" si="170"/>
        <v>0.49344766749995461</v>
      </c>
      <c r="AF269" s="160">
        <f t="shared" si="171"/>
        <v>9.0755601955921458E-2</v>
      </c>
      <c r="AG269" s="206">
        <f t="shared" si="156"/>
        <v>9.0755601955921458E-2</v>
      </c>
      <c r="AH269" s="160">
        <f t="shared" si="172"/>
        <v>0.12691070911868957</v>
      </c>
      <c r="AJ269">
        <f t="shared" si="173"/>
        <v>0</v>
      </c>
      <c r="AK269">
        <f t="shared" si="174"/>
        <v>1</v>
      </c>
      <c r="AL269">
        <f t="shared" si="175"/>
        <v>0</v>
      </c>
      <c r="AM269">
        <f t="shared" si="176"/>
        <v>1</v>
      </c>
      <c r="AN269">
        <f t="shared" si="177"/>
        <v>1</v>
      </c>
      <c r="AO269" s="211">
        <f t="shared" si="178"/>
        <v>1</v>
      </c>
      <c r="AP269" s="211">
        <f t="shared" si="179"/>
        <v>0</v>
      </c>
      <c r="AQ269" s="215">
        <f t="shared" si="180"/>
        <v>0</v>
      </c>
      <c r="AR269" s="215">
        <f t="shared" si="181"/>
        <v>1</v>
      </c>
      <c r="AS269" s="215">
        <f t="shared" si="182"/>
        <v>0</v>
      </c>
      <c r="AT269" s="215">
        <f t="shared" si="183"/>
        <v>0</v>
      </c>
      <c r="AV269" s="12">
        <f>VLOOKUP(A269,'(B) MSOC Applied to 2009-10'!$A$7:$C$302,3,)</f>
        <v>3416.0699999999997</v>
      </c>
      <c r="AX269" s="205">
        <f t="shared" si="184"/>
        <v>3416.0699999999997</v>
      </c>
      <c r="AZ269" s="205">
        <f t="shared" si="185"/>
        <v>0</v>
      </c>
      <c r="BB269" s="205">
        <f t="shared" si="186"/>
        <v>0</v>
      </c>
      <c r="BC269" s="205">
        <f t="shared" si="187"/>
        <v>3416.0699999999997</v>
      </c>
      <c r="BD269" s="205">
        <f t="shared" si="188"/>
        <v>3416.0699999999997</v>
      </c>
      <c r="BF269" s="205">
        <f t="shared" si="189"/>
        <v>0</v>
      </c>
      <c r="BG269" s="205">
        <f t="shared" si="190"/>
        <v>3416.0699999999997</v>
      </c>
      <c r="BH269" s="209">
        <f t="shared" si="191"/>
        <v>0</v>
      </c>
      <c r="BI269" s="205">
        <f t="shared" si="192"/>
        <v>0</v>
      </c>
    </row>
    <row r="270" spans="1:61">
      <c r="A270" t="s">
        <v>535</v>
      </c>
      <c r="B270" s="152" t="s">
        <v>536</v>
      </c>
      <c r="C270" s="153">
        <v>263519576</v>
      </c>
      <c r="D270" s="153">
        <f>VLOOKUP(A270,'(D) 2009-10 Projection'!$H$10:$M$305,3,)</f>
        <v>2195685.1799999997</v>
      </c>
      <c r="E270" s="153">
        <v>869820</v>
      </c>
      <c r="F270" s="153">
        <v>676546</v>
      </c>
      <c r="G270" s="153">
        <v>100952</v>
      </c>
      <c r="H270" s="153">
        <f t="shared" si="157"/>
        <v>2973183.1799999997</v>
      </c>
      <c r="I270" s="175">
        <f>'(E) State &amp; Lid Adjustment'!$B$8</f>
        <v>2.06</v>
      </c>
      <c r="J270" s="175">
        <f t="shared" si="158"/>
        <v>2.5673462680434791</v>
      </c>
      <c r="K270" s="183">
        <f t="shared" si="159"/>
        <v>4.6273462680434791</v>
      </c>
      <c r="M270" s="158">
        <f>VLOOKUP(A270,'(D) 2009-10 Projection'!$H$10:$M$305,6,)</f>
        <v>2390800.4340486284</v>
      </c>
      <c r="N270" s="187">
        <v>464198</v>
      </c>
      <c r="O270" s="187">
        <v>361189</v>
      </c>
      <c r="P270" s="187">
        <v>103009</v>
      </c>
      <c r="Q270" s="153">
        <f t="shared" si="155"/>
        <v>2854998.4340486284</v>
      </c>
      <c r="R270" s="175">
        <f>'(E) State &amp; Lid Adjustment'!$B$18</f>
        <v>3.010635571061405</v>
      </c>
      <c r="S270" s="175">
        <f t="shared" si="160"/>
        <v>1.3706344154105652</v>
      </c>
      <c r="T270" s="183">
        <f t="shared" si="161"/>
        <v>4.3812699864719704</v>
      </c>
      <c r="V270" s="158">
        <f t="shared" si="162"/>
        <v>195115.25404862873</v>
      </c>
      <c r="W270" s="153">
        <f t="shared" si="163"/>
        <v>-405622</v>
      </c>
      <c r="X270" s="153">
        <f t="shared" si="164"/>
        <v>-315357</v>
      </c>
      <c r="Y270" s="153">
        <f t="shared" si="165"/>
        <v>2057</v>
      </c>
      <c r="Z270" s="153">
        <f t="shared" si="166"/>
        <v>-118184.74595137127</v>
      </c>
      <c r="AA270" s="153">
        <f t="shared" si="167"/>
        <v>118184.74595137127</v>
      </c>
      <c r="AB270" s="189">
        <f t="shared" si="168"/>
        <v>0.95063557106140495</v>
      </c>
      <c r="AC270" s="189">
        <f t="shared" si="169"/>
        <v>-1.1967118526329139</v>
      </c>
      <c r="AD270" s="183">
        <f t="shared" si="170"/>
        <v>-0.24607628157150874</v>
      </c>
      <c r="AF270" s="160">
        <f t="shared" si="171"/>
        <v>-3.9750240330422994E-2</v>
      </c>
      <c r="AG270" s="206">
        <f t="shared" si="156"/>
        <v>0</v>
      </c>
      <c r="AH270" s="160">
        <f t="shared" si="172"/>
        <v>-5.3178704881222123E-2</v>
      </c>
      <c r="AJ270">
        <f t="shared" si="173"/>
        <v>1</v>
      </c>
      <c r="AK270">
        <f t="shared" si="174"/>
        <v>0</v>
      </c>
      <c r="AL270">
        <f t="shared" si="175"/>
        <v>1</v>
      </c>
      <c r="AM270">
        <f t="shared" si="176"/>
        <v>0</v>
      </c>
      <c r="AN270">
        <f t="shared" si="177"/>
        <v>0</v>
      </c>
      <c r="AO270" s="211">
        <f t="shared" si="178"/>
        <v>0</v>
      </c>
      <c r="AP270" s="211">
        <f t="shared" si="179"/>
        <v>1</v>
      </c>
      <c r="AQ270" s="215">
        <f t="shared" si="180"/>
        <v>0</v>
      </c>
      <c r="AR270" s="215">
        <f t="shared" si="181"/>
        <v>0</v>
      </c>
      <c r="AS270" s="215">
        <f t="shared" si="182"/>
        <v>1</v>
      </c>
      <c r="AT270" s="215">
        <f t="shared" si="183"/>
        <v>0</v>
      </c>
      <c r="AV270" s="12">
        <f>VLOOKUP(A270,'(B) MSOC Applied to 2009-10'!$A$7:$C$302,3,)</f>
        <v>290.08999999999997</v>
      </c>
      <c r="AX270" s="205">
        <f t="shared" si="184"/>
        <v>0</v>
      </c>
      <c r="AZ270" s="205">
        <f t="shared" si="185"/>
        <v>290.08999999999997</v>
      </c>
      <c r="BB270" s="205">
        <f t="shared" si="186"/>
        <v>290.08999999999997</v>
      </c>
      <c r="BC270" s="205">
        <f t="shared" si="187"/>
        <v>0</v>
      </c>
      <c r="BD270" s="205">
        <f t="shared" si="188"/>
        <v>0</v>
      </c>
      <c r="BF270" s="205">
        <f t="shared" si="189"/>
        <v>0</v>
      </c>
      <c r="BG270" s="205">
        <f t="shared" si="190"/>
        <v>0</v>
      </c>
      <c r="BH270" s="209">
        <f t="shared" si="191"/>
        <v>290.08999999999997</v>
      </c>
      <c r="BI270" s="205">
        <f t="shared" si="192"/>
        <v>0</v>
      </c>
    </row>
    <row r="271" spans="1:61">
      <c r="A271" t="s">
        <v>537</v>
      </c>
      <c r="B271" s="152" t="s">
        <v>538</v>
      </c>
      <c r="C271" s="153">
        <v>409113192</v>
      </c>
      <c r="D271" s="153">
        <f>VLOOKUP(A271,'(D) 2009-10 Projection'!$H$10:$M$305,3,)</f>
        <v>4129744.4699999993</v>
      </c>
      <c r="E271" s="153">
        <v>2072243</v>
      </c>
      <c r="F271" s="153">
        <v>1055000</v>
      </c>
      <c r="G271" s="153">
        <v>306039</v>
      </c>
      <c r="H271" s="153">
        <f t="shared" si="157"/>
        <v>5490783.4699999988</v>
      </c>
      <c r="I271" s="175">
        <f>'(E) State &amp; Lid Adjustment'!$B$8</f>
        <v>2.06</v>
      </c>
      <c r="J271" s="175">
        <f t="shared" si="158"/>
        <v>2.5787484261812805</v>
      </c>
      <c r="K271" s="183">
        <f t="shared" si="159"/>
        <v>4.6387484261812801</v>
      </c>
      <c r="M271" s="158">
        <f>VLOOKUP(A271,'(D) 2009-10 Projection'!$H$10:$M$305,6,)</f>
        <v>4458205.9191510314</v>
      </c>
      <c r="N271" s="187">
        <v>1322655</v>
      </c>
      <c r="O271" s="187">
        <v>1009684</v>
      </c>
      <c r="P271" s="187">
        <v>312971</v>
      </c>
      <c r="Q271" s="153">
        <f t="shared" si="155"/>
        <v>5780860.9191510314</v>
      </c>
      <c r="R271" s="175">
        <f>'(E) State &amp; Lid Adjustment'!$B$18</f>
        <v>3.010635571061405</v>
      </c>
      <c r="S271" s="175">
        <f t="shared" si="160"/>
        <v>2.4679820151094027</v>
      </c>
      <c r="T271" s="183">
        <f t="shared" si="161"/>
        <v>5.4786175861708077</v>
      </c>
      <c r="V271" s="158">
        <f t="shared" si="162"/>
        <v>328461.44915103214</v>
      </c>
      <c r="W271" s="153">
        <f t="shared" si="163"/>
        <v>-749588</v>
      </c>
      <c r="X271" s="153">
        <f t="shared" si="164"/>
        <v>-45316</v>
      </c>
      <c r="Y271" s="153">
        <f t="shared" si="165"/>
        <v>6932</v>
      </c>
      <c r="Z271" s="153">
        <f t="shared" si="166"/>
        <v>290077.4491510326</v>
      </c>
      <c r="AA271" s="153">
        <f t="shared" si="167"/>
        <v>0</v>
      </c>
      <c r="AB271" s="189">
        <f t="shared" si="168"/>
        <v>0.95063557106140495</v>
      </c>
      <c r="AC271" s="189">
        <f t="shared" si="169"/>
        <v>-0.11076641107187779</v>
      </c>
      <c r="AD271" s="183">
        <f t="shared" si="170"/>
        <v>0.8398691599895276</v>
      </c>
      <c r="AF271" s="160">
        <f t="shared" si="171"/>
        <v>5.2829883155278146E-2</v>
      </c>
      <c r="AG271" s="206">
        <f t="shared" si="156"/>
        <v>5.2829883155278146E-2</v>
      </c>
      <c r="AH271" s="160">
        <f t="shared" si="172"/>
        <v>0.18105512151710421</v>
      </c>
      <c r="AJ271">
        <f t="shared" si="173"/>
        <v>0</v>
      </c>
      <c r="AK271">
        <f t="shared" si="174"/>
        <v>1</v>
      </c>
      <c r="AL271">
        <f t="shared" si="175"/>
        <v>0</v>
      </c>
      <c r="AM271">
        <f t="shared" si="176"/>
        <v>1</v>
      </c>
      <c r="AN271">
        <f t="shared" si="177"/>
        <v>1</v>
      </c>
      <c r="AO271" s="211">
        <f t="shared" si="178"/>
        <v>1</v>
      </c>
      <c r="AP271" s="211">
        <f t="shared" si="179"/>
        <v>0</v>
      </c>
      <c r="AQ271" s="215">
        <f t="shared" si="180"/>
        <v>0</v>
      </c>
      <c r="AR271" s="215">
        <f t="shared" si="181"/>
        <v>1</v>
      </c>
      <c r="AS271" s="215">
        <f t="shared" si="182"/>
        <v>0</v>
      </c>
      <c r="AT271" s="215">
        <f t="shared" si="183"/>
        <v>0</v>
      </c>
      <c r="AV271" s="12">
        <f>VLOOKUP(A271,'(B) MSOC Applied to 2009-10'!$A$7:$C$302,3,)</f>
        <v>604.57000000000005</v>
      </c>
      <c r="AX271" s="205">
        <f t="shared" si="184"/>
        <v>604.57000000000005</v>
      </c>
      <c r="AZ271" s="205">
        <f t="shared" si="185"/>
        <v>0</v>
      </c>
      <c r="BB271" s="205">
        <f t="shared" si="186"/>
        <v>0</v>
      </c>
      <c r="BC271" s="205">
        <f t="shared" si="187"/>
        <v>604.57000000000005</v>
      </c>
      <c r="BD271" s="205">
        <f t="shared" si="188"/>
        <v>604.57000000000005</v>
      </c>
      <c r="BF271" s="205">
        <f t="shared" si="189"/>
        <v>0</v>
      </c>
      <c r="BG271" s="205">
        <f t="shared" si="190"/>
        <v>604.57000000000005</v>
      </c>
      <c r="BH271" s="209">
        <f t="shared" si="191"/>
        <v>0</v>
      </c>
      <c r="BI271" s="205">
        <f t="shared" si="192"/>
        <v>0</v>
      </c>
    </row>
    <row r="272" spans="1:61">
      <c r="A272" t="s">
        <v>539</v>
      </c>
      <c r="B272" s="152" t="s">
        <v>540</v>
      </c>
      <c r="C272" s="153">
        <v>193966990</v>
      </c>
      <c r="D272" s="153">
        <f>VLOOKUP(A272,'(D) 2009-10 Projection'!$H$10:$M$305,3,)</f>
        <v>1763612.5999999999</v>
      </c>
      <c r="E272" s="153">
        <v>642010</v>
      </c>
      <c r="F272" s="153">
        <v>412000</v>
      </c>
      <c r="G272" s="153">
        <v>75257</v>
      </c>
      <c r="H272" s="153">
        <f t="shared" si="157"/>
        <v>2250869.5999999996</v>
      </c>
      <c r="I272" s="175">
        <f>'(E) State &amp; Lid Adjustment'!$B$8</f>
        <v>2.06</v>
      </c>
      <c r="J272" s="175">
        <f t="shared" si="158"/>
        <v>2.1240727610404222</v>
      </c>
      <c r="K272" s="183">
        <f t="shared" si="159"/>
        <v>4.1840727610404223</v>
      </c>
      <c r="M272" s="158">
        <f>VLOOKUP(A272,'(D) 2009-10 Projection'!$H$10:$M$305,6,)</f>
        <v>1880597.0589828072</v>
      </c>
      <c r="N272" s="187">
        <v>338574</v>
      </c>
      <c r="O272" s="187">
        <v>265856</v>
      </c>
      <c r="P272" s="187">
        <v>72718</v>
      </c>
      <c r="Q272" s="153">
        <f t="shared" si="155"/>
        <v>2219171.0589828072</v>
      </c>
      <c r="R272" s="175">
        <f>'(E) State &amp; Lid Adjustment'!$B$18</f>
        <v>3.010635571061405</v>
      </c>
      <c r="S272" s="175">
        <f t="shared" si="160"/>
        <v>1.3706249707746663</v>
      </c>
      <c r="T272" s="183">
        <f t="shared" si="161"/>
        <v>4.3812605418360713</v>
      </c>
      <c r="V272" s="158">
        <f t="shared" si="162"/>
        <v>116984.45898280735</v>
      </c>
      <c r="W272" s="153">
        <f t="shared" si="163"/>
        <v>-303436</v>
      </c>
      <c r="X272" s="153">
        <f t="shared" si="164"/>
        <v>-146144</v>
      </c>
      <c r="Y272" s="153">
        <f t="shared" si="165"/>
        <v>-2539</v>
      </c>
      <c r="Z272" s="153">
        <f t="shared" si="166"/>
        <v>-31698.541017192416</v>
      </c>
      <c r="AA272" s="153">
        <f t="shared" si="167"/>
        <v>31698.541017192416</v>
      </c>
      <c r="AB272" s="189">
        <f t="shared" si="168"/>
        <v>0.95063557106140495</v>
      </c>
      <c r="AC272" s="189">
        <f t="shared" si="169"/>
        <v>-0.75344779026575592</v>
      </c>
      <c r="AD272" s="183">
        <f t="shared" si="170"/>
        <v>0.19718778079564903</v>
      </c>
      <c r="AF272" s="160">
        <f t="shared" si="171"/>
        <v>-1.4082797607285834E-2</v>
      </c>
      <c r="AG272" s="206">
        <f t="shared" si="156"/>
        <v>0</v>
      </c>
      <c r="AH272" s="160">
        <f t="shared" si="172"/>
        <v>4.7128191132750713E-2</v>
      </c>
      <c r="AJ272">
        <f t="shared" si="173"/>
        <v>1</v>
      </c>
      <c r="AK272">
        <f t="shared" si="174"/>
        <v>0</v>
      </c>
      <c r="AL272">
        <f t="shared" si="175"/>
        <v>0</v>
      </c>
      <c r="AM272">
        <f t="shared" si="176"/>
        <v>1</v>
      </c>
      <c r="AN272">
        <f t="shared" si="177"/>
        <v>0</v>
      </c>
      <c r="AO272" s="211">
        <f t="shared" si="178"/>
        <v>0</v>
      </c>
      <c r="AP272" s="211">
        <f t="shared" si="179"/>
        <v>1</v>
      </c>
      <c r="AQ272" s="215">
        <f t="shared" si="180"/>
        <v>0</v>
      </c>
      <c r="AR272" s="215">
        <f t="shared" si="181"/>
        <v>0</v>
      </c>
      <c r="AS272" s="215">
        <f t="shared" si="182"/>
        <v>0</v>
      </c>
      <c r="AT272" s="215">
        <f t="shared" si="183"/>
        <v>1</v>
      </c>
      <c r="AV272" s="12">
        <f>VLOOKUP(A272,'(B) MSOC Applied to 2009-10'!$A$7:$C$302,3,)</f>
        <v>171.62</v>
      </c>
      <c r="AX272" s="205">
        <f t="shared" si="184"/>
        <v>0</v>
      </c>
      <c r="AZ272" s="205">
        <f t="shared" si="185"/>
        <v>171.62</v>
      </c>
      <c r="BB272" s="205">
        <f t="shared" si="186"/>
        <v>0</v>
      </c>
      <c r="BC272" s="205">
        <f t="shared" si="187"/>
        <v>171.62</v>
      </c>
      <c r="BD272" s="205">
        <f t="shared" si="188"/>
        <v>0</v>
      </c>
      <c r="BF272" s="205">
        <f t="shared" si="189"/>
        <v>0</v>
      </c>
      <c r="BG272" s="205">
        <f t="shared" si="190"/>
        <v>0</v>
      </c>
      <c r="BH272" s="209">
        <f t="shared" si="191"/>
        <v>0</v>
      </c>
      <c r="BI272" s="205">
        <f t="shared" si="192"/>
        <v>171.62</v>
      </c>
    </row>
    <row r="273" spans="1:61">
      <c r="A273" t="s">
        <v>541</v>
      </c>
      <c r="B273" s="152" t="s">
        <v>542</v>
      </c>
      <c r="C273" s="153">
        <v>3560460762</v>
      </c>
      <c r="D273" s="153">
        <f>VLOOKUP(A273,'(D) 2009-10 Projection'!$H$10:$M$305,3,)</f>
        <v>18635353.000000004</v>
      </c>
      <c r="E273" s="153">
        <v>9577329</v>
      </c>
      <c r="F273" s="153">
        <v>9416543</v>
      </c>
      <c r="G273" s="153">
        <v>0</v>
      </c>
      <c r="H273" s="153">
        <f t="shared" si="157"/>
        <v>28051896.000000004</v>
      </c>
      <c r="I273" s="175">
        <f>'(E) State &amp; Lid Adjustment'!$B$8</f>
        <v>2.06</v>
      </c>
      <c r="J273" s="175">
        <f t="shared" si="158"/>
        <v>2.6447540443362425</v>
      </c>
      <c r="K273" s="183">
        <f t="shared" si="159"/>
        <v>4.7047540443362426</v>
      </c>
      <c r="M273" s="158">
        <f>VLOOKUP(A273,'(D) 2009-10 Projection'!$H$10:$M$305,6,)</f>
        <v>20433362.645365898</v>
      </c>
      <c r="N273" s="187">
        <v>6461596</v>
      </c>
      <c r="O273" s="187">
        <v>6461596</v>
      </c>
      <c r="P273" s="187">
        <v>0</v>
      </c>
      <c r="Q273" s="153">
        <f t="shared" si="155"/>
        <v>26894958.645365898</v>
      </c>
      <c r="R273" s="175">
        <f>'(E) State &amp; Lid Adjustment'!$B$18</f>
        <v>3.010635571061405</v>
      </c>
      <c r="S273" s="175">
        <f t="shared" si="160"/>
        <v>1.8148201684914398</v>
      </c>
      <c r="T273" s="183">
        <f t="shared" si="161"/>
        <v>4.8254557395528446</v>
      </c>
      <c r="V273" s="158">
        <f t="shared" si="162"/>
        <v>1798009.6453658938</v>
      </c>
      <c r="W273" s="153">
        <f t="shared" si="163"/>
        <v>-3115733</v>
      </c>
      <c r="X273" s="153">
        <f t="shared" si="164"/>
        <v>-2954947</v>
      </c>
      <c r="Y273" s="153">
        <f t="shared" si="165"/>
        <v>0</v>
      </c>
      <c r="Z273" s="153">
        <f t="shared" si="166"/>
        <v>-1156937.3546341062</v>
      </c>
      <c r="AA273" s="153">
        <f t="shared" si="167"/>
        <v>1156937.3546341062</v>
      </c>
      <c r="AB273" s="189">
        <f t="shared" si="168"/>
        <v>0.95063557106140495</v>
      </c>
      <c r="AC273" s="189">
        <f t="shared" si="169"/>
        <v>-0.82993387584480272</v>
      </c>
      <c r="AD273" s="183">
        <f t="shared" si="170"/>
        <v>0.12070169521660201</v>
      </c>
      <c r="AF273" s="160">
        <f t="shared" si="171"/>
        <v>-4.1242750744338495E-2</v>
      </c>
      <c r="AG273" s="206">
        <f t="shared" si="156"/>
        <v>0</v>
      </c>
      <c r="AH273" s="160">
        <f t="shared" si="172"/>
        <v>2.5655261482140004E-2</v>
      </c>
      <c r="AJ273">
        <f t="shared" si="173"/>
        <v>1</v>
      </c>
      <c r="AK273">
        <f t="shared" si="174"/>
        <v>0</v>
      </c>
      <c r="AL273">
        <f t="shared" si="175"/>
        <v>0</v>
      </c>
      <c r="AM273">
        <f t="shared" si="176"/>
        <v>1</v>
      </c>
      <c r="AN273">
        <f t="shared" si="177"/>
        <v>0</v>
      </c>
      <c r="AO273" s="211">
        <f t="shared" si="178"/>
        <v>0</v>
      </c>
      <c r="AP273" s="211">
        <f t="shared" si="179"/>
        <v>1</v>
      </c>
      <c r="AQ273" s="215">
        <f t="shared" si="180"/>
        <v>0</v>
      </c>
      <c r="AR273" s="215">
        <f t="shared" si="181"/>
        <v>0</v>
      </c>
      <c r="AS273" s="215">
        <f t="shared" si="182"/>
        <v>0</v>
      </c>
      <c r="AT273" s="215">
        <f t="shared" si="183"/>
        <v>1</v>
      </c>
      <c r="AV273" s="12">
        <f>VLOOKUP(A273,'(B) MSOC Applied to 2009-10'!$A$7:$C$302,3,)</f>
        <v>2773.2599999999998</v>
      </c>
      <c r="AX273" s="205">
        <f t="shared" si="184"/>
        <v>0</v>
      </c>
      <c r="AZ273" s="205">
        <f t="shared" si="185"/>
        <v>2773.2599999999998</v>
      </c>
      <c r="BB273" s="205">
        <f t="shared" si="186"/>
        <v>0</v>
      </c>
      <c r="BC273" s="205">
        <f t="shared" si="187"/>
        <v>2773.2599999999998</v>
      </c>
      <c r="BD273" s="205">
        <f t="shared" si="188"/>
        <v>0</v>
      </c>
      <c r="BF273" s="205">
        <f t="shared" si="189"/>
        <v>0</v>
      </c>
      <c r="BG273" s="205">
        <f t="shared" si="190"/>
        <v>0</v>
      </c>
      <c r="BH273" s="209">
        <f t="shared" si="191"/>
        <v>0</v>
      </c>
      <c r="BI273" s="205">
        <f t="shared" si="192"/>
        <v>2773.2599999999998</v>
      </c>
    </row>
    <row r="274" spans="1:61">
      <c r="A274" t="s">
        <v>543</v>
      </c>
      <c r="B274" s="152" t="s">
        <v>544</v>
      </c>
      <c r="C274" s="153">
        <v>5114049770</v>
      </c>
      <c r="D274" s="153">
        <f>VLOOKUP(A274,'(D) 2009-10 Projection'!$H$10:$M$305,3,)</f>
        <v>40795615.990000002</v>
      </c>
      <c r="E274" s="153">
        <v>14583160</v>
      </c>
      <c r="F274" s="153">
        <v>11700000</v>
      </c>
      <c r="G274" s="153">
        <v>813016</v>
      </c>
      <c r="H274" s="153">
        <f t="shared" si="157"/>
        <v>53308631.990000002</v>
      </c>
      <c r="I274" s="175">
        <f>'(E) State &amp; Lid Adjustment'!$B$8</f>
        <v>2.06</v>
      </c>
      <c r="J274" s="175">
        <f t="shared" si="158"/>
        <v>2.2878150440839375</v>
      </c>
      <c r="K274" s="183">
        <f t="shared" si="159"/>
        <v>4.3478150440839372</v>
      </c>
      <c r="M274" s="158">
        <f>VLOOKUP(A274,'(D) 2009-10 Projection'!$H$10:$M$305,6,)</f>
        <v>45019441.300235815</v>
      </c>
      <c r="N274" s="187">
        <v>7901348</v>
      </c>
      <c r="O274" s="187">
        <v>7011487</v>
      </c>
      <c r="P274" s="187">
        <v>889861</v>
      </c>
      <c r="Q274" s="153">
        <f t="shared" si="155"/>
        <v>52920789.300235815</v>
      </c>
      <c r="R274" s="175">
        <f>'(E) State &amp; Lid Adjustment'!$B$18</f>
        <v>3.010635571061405</v>
      </c>
      <c r="S274" s="175">
        <f t="shared" si="160"/>
        <v>1.3710243965811071</v>
      </c>
      <c r="T274" s="183">
        <f t="shared" si="161"/>
        <v>4.3816599676425119</v>
      </c>
      <c r="V274" s="158">
        <f t="shared" si="162"/>
        <v>4223825.3102358133</v>
      </c>
      <c r="W274" s="153">
        <f t="shared" si="163"/>
        <v>-6681812</v>
      </c>
      <c r="X274" s="153">
        <f t="shared" si="164"/>
        <v>-4688513</v>
      </c>
      <c r="Y274" s="153">
        <f t="shared" si="165"/>
        <v>76845</v>
      </c>
      <c r="Z274" s="153">
        <f t="shared" si="166"/>
        <v>-387842.68976418674</v>
      </c>
      <c r="AA274" s="153">
        <f t="shared" si="167"/>
        <v>387842.68976418674</v>
      </c>
      <c r="AB274" s="189">
        <f t="shared" si="168"/>
        <v>0.95063557106140495</v>
      </c>
      <c r="AC274" s="189">
        <f t="shared" si="169"/>
        <v>-0.91679064750283046</v>
      </c>
      <c r="AD274" s="183">
        <f t="shared" si="170"/>
        <v>3.3844923558574713E-2</v>
      </c>
      <c r="AF274" s="160">
        <f t="shared" si="171"/>
        <v>-7.2754200452365934E-3</v>
      </c>
      <c r="AG274" s="206">
        <f t="shared" si="156"/>
        <v>0</v>
      </c>
      <c r="AH274" s="160">
        <f t="shared" si="172"/>
        <v>7.7843521896423422E-3</v>
      </c>
      <c r="AJ274">
        <f t="shared" si="173"/>
        <v>1</v>
      </c>
      <c r="AK274">
        <f t="shared" si="174"/>
        <v>0</v>
      </c>
      <c r="AL274">
        <f t="shared" si="175"/>
        <v>0</v>
      </c>
      <c r="AM274">
        <f t="shared" si="176"/>
        <v>1</v>
      </c>
      <c r="AN274">
        <f t="shared" si="177"/>
        <v>0</v>
      </c>
      <c r="AO274" s="211">
        <f t="shared" si="178"/>
        <v>0</v>
      </c>
      <c r="AP274" s="211">
        <f t="shared" si="179"/>
        <v>1</v>
      </c>
      <c r="AQ274" s="215">
        <f t="shared" si="180"/>
        <v>0</v>
      </c>
      <c r="AR274" s="215">
        <f t="shared" si="181"/>
        <v>0</v>
      </c>
      <c r="AS274" s="215">
        <f t="shared" si="182"/>
        <v>0</v>
      </c>
      <c r="AT274" s="215">
        <f t="shared" si="183"/>
        <v>1</v>
      </c>
      <c r="AV274" s="12">
        <f>VLOOKUP(A274,'(B) MSOC Applied to 2009-10'!$A$7:$C$302,3,)</f>
        <v>6159.13</v>
      </c>
      <c r="AX274" s="205">
        <f t="shared" si="184"/>
        <v>0</v>
      </c>
      <c r="AZ274" s="205">
        <f t="shared" si="185"/>
        <v>6159.13</v>
      </c>
      <c r="BB274" s="205">
        <f t="shared" si="186"/>
        <v>0</v>
      </c>
      <c r="BC274" s="205">
        <f t="shared" si="187"/>
        <v>6159.13</v>
      </c>
      <c r="BD274" s="205">
        <f t="shared" si="188"/>
        <v>0</v>
      </c>
      <c r="BF274" s="205">
        <f t="shared" si="189"/>
        <v>0</v>
      </c>
      <c r="BG274" s="205">
        <f t="shared" si="190"/>
        <v>0</v>
      </c>
      <c r="BH274" s="209">
        <f t="shared" si="191"/>
        <v>0</v>
      </c>
      <c r="BI274" s="205">
        <f t="shared" si="192"/>
        <v>6159.13</v>
      </c>
    </row>
    <row r="275" spans="1:61">
      <c r="A275" t="s">
        <v>545</v>
      </c>
      <c r="B275" s="152" t="s">
        <v>546</v>
      </c>
      <c r="C275" s="153">
        <v>377661180</v>
      </c>
      <c r="D275" s="153">
        <f>VLOOKUP(A275,'(D) 2009-10 Projection'!$H$10:$M$305,3,)</f>
        <v>3536566.26</v>
      </c>
      <c r="E275" s="153">
        <v>2167135</v>
      </c>
      <c r="F275" s="153">
        <v>982130</v>
      </c>
      <c r="G275" s="153">
        <v>605046</v>
      </c>
      <c r="H275" s="153">
        <f t="shared" si="157"/>
        <v>5123742.26</v>
      </c>
      <c r="I275" s="175">
        <f>'(E) State &amp; Lid Adjustment'!$B$8</f>
        <v>2.06</v>
      </c>
      <c r="J275" s="175">
        <f t="shared" si="158"/>
        <v>2.6005585217945888</v>
      </c>
      <c r="K275" s="183">
        <f t="shared" si="159"/>
        <v>4.6605585217945888</v>
      </c>
      <c r="M275" s="158">
        <f>VLOOKUP(A275,'(D) 2009-10 Projection'!$H$10:$M$305,6,)</f>
        <v>3940615.3688488649</v>
      </c>
      <c r="N275" s="187">
        <v>1161474</v>
      </c>
      <c r="O275" s="187">
        <v>517847</v>
      </c>
      <c r="P275" s="187">
        <v>643627</v>
      </c>
      <c r="Q275" s="153">
        <f t="shared" si="155"/>
        <v>5102089.3688488649</v>
      </c>
      <c r="R275" s="175">
        <f>'(E) State &amp; Lid Adjustment'!$B$18</f>
        <v>3.010635571061405</v>
      </c>
      <c r="S275" s="175">
        <f t="shared" si="160"/>
        <v>1.3711946777267392</v>
      </c>
      <c r="T275" s="183">
        <f t="shared" si="161"/>
        <v>4.3818302487881446</v>
      </c>
      <c r="V275" s="158">
        <f t="shared" si="162"/>
        <v>404049.10884886514</v>
      </c>
      <c r="W275" s="153">
        <f t="shared" si="163"/>
        <v>-1005661</v>
      </c>
      <c r="X275" s="153">
        <f t="shared" si="164"/>
        <v>-464283</v>
      </c>
      <c r="Y275" s="153">
        <f t="shared" si="165"/>
        <v>38581</v>
      </c>
      <c r="Z275" s="153">
        <f t="shared" si="166"/>
        <v>-21652.891151134856</v>
      </c>
      <c r="AA275" s="153">
        <f t="shared" si="167"/>
        <v>21652.891151134856</v>
      </c>
      <c r="AB275" s="189">
        <f t="shared" si="168"/>
        <v>0.95063557106140495</v>
      </c>
      <c r="AC275" s="189">
        <f t="shared" si="169"/>
        <v>-1.2293638440678496</v>
      </c>
      <c r="AD275" s="183">
        <f t="shared" si="170"/>
        <v>-0.2787282730064442</v>
      </c>
      <c r="AF275" s="160">
        <f t="shared" si="171"/>
        <v>-4.2259914828609779E-3</v>
      </c>
      <c r="AG275" s="206">
        <f t="shared" si="156"/>
        <v>0</v>
      </c>
      <c r="AH275" s="160">
        <f t="shared" si="172"/>
        <v>-5.980576613360869E-2</v>
      </c>
      <c r="AJ275">
        <f t="shared" si="173"/>
        <v>1</v>
      </c>
      <c r="AK275">
        <f t="shared" si="174"/>
        <v>0</v>
      </c>
      <c r="AL275">
        <f t="shared" si="175"/>
        <v>1</v>
      </c>
      <c r="AM275">
        <f t="shared" si="176"/>
        <v>0</v>
      </c>
      <c r="AN275">
        <f t="shared" si="177"/>
        <v>0</v>
      </c>
      <c r="AO275" s="211">
        <f t="shared" si="178"/>
        <v>0</v>
      </c>
      <c r="AP275" s="211">
        <f t="shared" si="179"/>
        <v>1</v>
      </c>
      <c r="AQ275" s="215">
        <f t="shared" si="180"/>
        <v>0</v>
      </c>
      <c r="AR275" s="215">
        <f t="shared" si="181"/>
        <v>0</v>
      </c>
      <c r="AS275" s="215">
        <f t="shared" si="182"/>
        <v>1</v>
      </c>
      <c r="AT275" s="215">
        <f t="shared" si="183"/>
        <v>0</v>
      </c>
      <c r="AV275" s="12">
        <f>VLOOKUP(A275,'(B) MSOC Applied to 2009-10'!$A$7:$C$302,3,)</f>
        <v>735.27</v>
      </c>
      <c r="AX275" s="205">
        <f t="shared" si="184"/>
        <v>0</v>
      </c>
      <c r="AZ275" s="205">
        <f t="shared" si="185"/>
        <v>735.27</v>
      </c>
      <c r="BB275" s="205">
        <f t="shared" si="186"/>
        <v>735.27</v>
      </c>
      <c r="BC275" s="205">
        <f t="shared" si="187"/>
        <v>0</v>
      </c>
      <c r="BD275" s="205">
        <f t="shared" si="188"/>
        <v>0</v>
      </c>
      <c r="BF275" s="205">
        <f t="shared" si="189"/>
        <v>0</v>
      </c>
      <c r="BG275" s="205">
        <f t="shared" si="190"/>
        <v>0</v>
      </c>
      <c r="BH275" s="209">
        <f t="shared" si="191"/>
        <v>735.27</v>
      </c>
      <c r="BI275" s="205">
        <f t="shared" si="192"/>
        <v>0</v>
      </c>
    </row>
    <row r="276" spans="1:61">
      <c r="A276" t="s">
        <v>547</v>
      </c>
      <c r="B276" s="152" t="s">
        <v>548</v>
      </c>
      <c r="C276" s="153">
        <v>3389073667</v>
      </c>
      <c r="D276" s="153">
        <f>VLOOKUP(A276,'(D) 2009-10 Projection'!$H$10:$M$305,3,)</f>
        <v>31350652.07</v>
      </c>
      <c r="E276" s="153">
        <v>14218255</v>
      </c>
      <c r="F276" s="153">
        <v>12210000</v>
      </c>
      <c r="G276" s="153">
        <v>1870737</v>
      </c>
      <c r="H276" s="153">
        <f t="shared" si="157"/>
        <v>45431389.07</v>
      </c>
      <c r="I276" s="175">
        <f>'(E) State &amp; Lid Adjustment'!$B$8</f>
        <v>2.06</v>
      </c>
      <c r="J276" s="175">
        <f t="shared" si="158"/>
        <v>3.6027543806116977</v>
      </c>
      <c r="K276" s="183">
        <f t="shared" si="159"/>
        <v>5.6627543806116982</v>
      </c>
      <c r="M276" s="158">
        <f>VLOOKUP(A276,'(D) 2009-10 Projection'!$H$10:$M$305,6,)</f>
        <v>34757551.072351873</v>
      </c>
      <c r="N276" s="187">
        <v>8722169</v>
      </c>
      <c r="O276" s="187">
        <v>6692153</v>
      </c>
      <c r="P276" s="187">
        <v>2030016</v>
      </c>
      <c r="Q276" s="153">
        <f t="shared" si="155"/>
        <v>43479720.072351873</v>
      </c>
      <c r="R276" s="175">
        <f>'(E) State &amp; Lid Adjustment'!$B$18</f>
        <v>3.010635571061405</v>
      </c>
      <c r="S276" s="175">
        <f t="shared" si="160"/>
        <v>1.9746260062632037</v>
      </c>
      <c r="T276" s="183">
        <f t="shared" si="161"/>
        <v>4.985261577324609</v>
      </c>
      <c r="V276" s="158">
        <f t="shared" si="162"/>
        <v>3406899.0023518726</v>
      </c>
      <c r="W276" s="153">
        <f t="shared" si="163"/>
        <v>-5496086</v>
      </c>
      <c r="X276" s="153">
        <f t="shared" si="164"/>
        <v>-5517847</v>
      </c>
      <c r="Y276" s="153">
        <f t="shared" si="165"/>
        <v>159279</v>
      </c>
      <c r="Z276" s="153">
        <f t="shared" si="166"/>
        <v>-1951668.9976481274</v>
      </c>
      <c r="AA276" s="153">
        <f t="shared" si="167"/>
        <v>1951668.9976481274</v>
      </c>
      <c r="AB276" s="189">
        <f t="shared" si="168"/>
        <v>0.95063557106140495</v>
      </c>
      <c r="AC276" s="189">
        <f t="shared" si="169"/>
        <v>-1.628128374348494</v>
      </c>
      <c r="AD276" s="183">
        <f t="shared" si="170"/>
        <v>-0.67749280328708927</v>
      </c>
      <c r="AF276" s="160">
        <f t="shared" si="171"/>
        <v>-4.2958602798629494E-2</v>
      </c>
      <c r="AG276" s="206">
        <f t="shared" si="156"/>
        <v>0</v>
      </c>
      <c r="AH276" s="160">
        <f t="shared" si="172"/>
        <v>-0.11964015349256692</v>
      </c>
      <c r="AJ276">
        <f t="shared" si="173"/>
        <v>1</v>
      </c>
      <c r="AK276">
        <f t="shared" si="174"/>
        <v>0</v>
      </c>
      <c r="AL276">
        <f t="shared" si="175"/>
        <v>1</v>
      </c>
      <c r="AM276">
        <f t="shared" si="176"/>
        <v>0</v>
      </c>
      <c r="AN276">
        <f t="shared" si="177"/>
        <v>0</v>
      </c>
      <c r="AO276" s="211">
        <f t="shared" si="178"/>
        <v>0</v>
      </c>
      <c r="AP276" s="211">
        <f t="shared" si="179"/>
        <v>1</v>
      </c>
      <c r="AQ276" s="215">
        <f t="shared" si="180"/>
        <v>0</v>
      </c>
      <c r="AR276" s="215">
        <f t="shared" si="181"/>
        <v>0</v>
      </c>
      <c r="AS276" s="215">
        <f t="shared" si="182"/>
        <v>1</v>
      </c>
      <c r="AT276" s="215">
        <f t="shared" si="183"/>
        <v>0</v>
      </c>
      <c r="AV276" s="12">
        <f>VLOOKUP(A276,'(B) MSOC Applied to 2009-10'!$A$7:$C$302,3,)</f>
        <v>5363.4599999999991</v>
      </c>
      <c r="AX276" s="205">
        <f t="shared" si="184"/>
        <v>0</v>
      </c>
      <c r="AZ276" s="205">
        <f t="shared" si="185"/>
        <v>5363.4599999999991</v>
      </c>
      <c r="BB276" s="205">
        <f t="shared" si="186"/>
        <v>5363.4599999999991</v>
      </c>
      <c r="BC276" s="205">
        <f t="shared" si="187"/>
        <v>0</v>
      </c>
      <c r="BD276" s="205">
        <f t="shared" si="188"/>
        <v>0</v>
      </c>
      <c r="BF276" s="205">
        <f t="shared" si="189"/>
        <v>0</v>
      </c>
      <c r="BG276" s="205">
        <f t="shared" si="190"/>
        <v>0</v>
      </c>
      <c r="BH276" s="209">
        <f t="shared" si="191"/>
        <v>5363.4599999999991</v>
      </c>
      <c r="BI276" s="205">
        <f t="shared" si="192"/>
        <v>0</v>
      </c>
    </row>
    <row r="277" spans="1:61">
      <c r="A277" t="s">
        <v>549</v>
      </c>
      <c r="B277" s="152" t="s">
        <v>550</v>
      </c>
      <c r="C277" s="153">
        <v>0</v>
      </c>
      <c r="D277" s="153">
        <f>VLOOKUP(A277,'(D) 2009-10 Projection'!$H$10:$M$305,3,)</f>
        <v>0</v>
      </c>
      <c r="E277" s="153">
        <v>0</v>
      </c>
      <c r="F277" s="153">
        <v>0</v>
      </c>
      <c r="G277" s="153">
        <v>0</v>
      </c>
      <c r="H277" s="153">
        <f t="shared" si="157"/>
        <v>0</v>
      </c>
      <c r="I277" s="175">
        <f>'(E) State &amp; Lid Adjustment'!$B$8</f>
        <v>2.06</v>
      </c>
      <c r="J277" s="175"/>
      <c r="K277" s="183">
        <f t="shared" si="159"/>
        <v>2.06</v>
      </c>
      <c r="M277" s="158">
        <f>VLOOKUP(A277,'(D) 2009-10 Projection'!$H$10:$M$305,6,)</f>
        <v>0</v>
      </c>
      <c r="N277" s="187">
        <v>0</v>
      </c>
      <c r="O277" s="187">
        <v>0</v>
      </c>
      <c r="P277" s="187">
        <v>0</v>
      </c>
      <c r="Q277" s="153">
        <f t="shared" si="155"/>
        <v>0</v>
      </c>
      <c r="R277" s="175">
        <f>'(E) State &amp; Lid Adjustment'!$B$18</f>
        <v>3.010635571061405</v>
      </c>
      <c r="S277" s="175"/>
      <c r="T277" s="183"/>
      <c r="V277" s="158">
        <f t="shared" si="162"/>
        <v>0</v>
      </c>
      <c r="W277" s="153">
        <f t="shared" si="163"/>
        <v>0</v>
      </c>
      <c r="X277" s="153">
        <f t="shared" si="164"/>
        <v>0</v>
      </c>
      <c r="Y277" s="153">
        <f t="shared" si="165"/>
        <v>0</v>
      </c>
      <c r="Z277" s="153">
        <f t="shared" si="166"/>
        <v>0</v>
      </c>
      <c r="AA277" s="153">
        <f t="shared" si="167"/>
        <v>0</v>
      </c>
      <c r="AB277" s="189">
        <f t="shared" si="168"/>
        <v>0.95063557106140495</v>
      </c>
      <c r="AC277" s="189">
        <f t="shared" si="169"/>
        <v>0</v>
      </c>
      <c r="AD277" s="183">
        <f t="shared" si="170"/>
        <v>-2.06</v>
      </c>
      <c r="AF277" s="160"/>
      <c r="AG277" s="206"/>
      <c r="AH277" s="160">
        <f t="shared" si="172"/>
        <v>-1</v>
      </c>
      <c r="AK277">
        <f t="shared" si="174"/>
        <v>0</v>
      </c>
      <c r="AL277">
        <f t="shared" si="175"/>
        <v>1</v>
      </c>
      <c r="AM277">
        <f t="shared" si="176"/>
        <v>0</v>
      </c>
      <c r="AN277">
        <f t="shared" si="177"/>
        <v>0</v>
      </c>
      <c r="AO277" s="211">
        <f t="shared" si="178"/>
        <v>0</v>
      </c>
      <c r="AP277" s="211">
        <f t="shared" si="179"/>
        <v>1</v>
      </c>
      <c r="AQ277" s="215">
        <f t="shared" si="180"/>
        <v>0</v>
      </c>
      <c r="AR277" s="215">
        <f t="shared" si="181"/>
        <v>0</v>
      </c>
      <c r="AS277" s="215">
        <f t="shared" si="182"/>
        <v>1</v>
      </c>
      <c r="AT277" s="215">
        <f t="shared" si="183"/>
        <v>0</v>
      </c>
      <c r="AV277" s="12">
        <f>VLOOKUP(A277,'(B) MSOC Applied to 2009-10'!$A$7:$C$302,3,)</f>
        <v>0</v>
      </c>
      <c r="AX277" s="205">
        <f t="shared" si="184"/>
        <v>0</v>
      </c>
      <c r="AZ277" s="205">
        <f t="shared" si="185"/>
        <v>0</v>
      </c>
      <c r="BB277" s="205">
        <f t="shared" si="186"/>
        <v>0</v>
      </c>
      <c r="BC277" s="205">
        <f t="shared" si="187"/>
        <v>0</v>
      </c>
      <c r="BD277" s="205">
        <f t="shared" si="188"/>
        <v>0</v>
      </c>
      <c r="BF277" s="205">
        <f t="shared" si="189"/>
        <v>0</v>
      </c>
      <c r="BG277" s="205">
        <f t="shared" si="190"/>
        <v>0</v>
      </c>
      <c r="BH277" s="209">
        <f t="shared" si="191"/>
        <v>0</v>
      </c>
      <c r="BI277" s="205">
        <f t="shared" si="192"/>
        <v>0</v>
      </c>
    </row>
    <row r="278" spans="1:61">
      <c r="A278" t="s">
        <v>551</v>
      </c>
      <c r="B278" s="152" t="s">
        <v>552</v>
      </c>
      <c r="C278" s="153">
        <v>133101449</v>
      </c>
      <c r="D278" s="153">
        <f>VLOOKUP(A278,'(D) 2009-10 Projection'!$H$10:$M$305,3,)</f>
        <v>5592574.870000001</v>
      </c>
      <c r="E278" s="153">
        <v>2499665</v>
      </c>
      <c r="F278" s="153">
        <v>152000</v>
      </c>
      <c r="G278" s="153">
        <v>868451</v>
      </c>
      <c r="H278" s="153">
        <f t="shared" si="157"/>
        <v>6613025.870000001</v>
      </c>
      <c r="I278" s="175">
        <f>'(E) State &amp; Lid Adjustment'!$B$8</f>
        <v>2.06</v>
      </c>
      <c r="J278" s="175">
        <f t="shared" si="158"/>
        <v>1.1419860650803282</v>
      </c>
      <c r="K278" s="183">
        <f t="shared" si="159"/>
        <v>3.2019860650803285</v>
      </c>
      <c r="M278" s="158">
        <f>VLOOKUP(A278,'(D) 2009-10 Projection'!$H$10:$M$305,6,)</f>
        <v>6002310.9987380775</v>
      </c>
      <c r="N278" s="187">
        <v>1447720</v>
      </c>
      <c r="O278" s="187">
        <v>152000</v>
      </c>
      <c r="P278" s="187">
        <v>846366</v>
      </c>
      <c r="Q278" s="153">
        <f t="shared" si="155"/>
        <v>7000676.9987380775</v>
      </c>
      <c r="R278" s="175">
        <f>'(E) State &amp; Lid Adjustment'!$B$18</f>
        <v>3.010635571061405</v>
      </c>
      <c r="S278" s="175">
        <f t="shared" si="160"/>
        <v>1.1419860650803282</v>
      </c>
      <c r="T278" s="183">
        <f t="shared" si="161"/>
        <v>4.152621636141733</v>
      </c>
      <c r="V278" s="158">
        <f t="shared" si="162"/>
        <v>409736.12873807643</v>
      </c>
      <c r="W278" s="153">
        <f t="shared" si="163"/>
        <v>-1051945</v>
      </c>
      <c r="X278" s="153">
        <f t="shared" si="164"/>
        <v>0</v>
      </c>
      <c r="Y278" s="153">
        <f t="shared" si="165"/>
        <v>-22085</v>
      </c>
      <c r="Z278" s="153">
        <f t="shared" si="166"/>
        <v>387651.12873807643</v>
      </c>
      <c r="AA278" s="153">
        <f t="shared" si="167"/>
        <v>0</v>
      </c>
      <c r="AB278" s="189">
        <f t="shared" si="168"/>
        <v>0.95063557106140495</v>
      </c>
      <c r="AC278" s="189">
        <f t="shared" si="169"/>
        <v>0</v>
      </c>
      <c r="AD278" s="183">
        <f t="shared" si="170"/>
        <v>0.95063557106140451</v>
      </c>
      <c r="AF278" s="160">
        <f t="shared" ref="AF278:AF306" si="193">Z278/H278</f>
        <v>5.8619327424175999E-2</v>
      </c>
      <c r="AG278" s="206">
        <f t="shared" si="156"/>
        <v>5.8619327424175999E-2</v>
      </c>
      <c r="AH278" s="160">
        <f t="shared" si="172"/>
        <v>0.29688935296398794</v>
      </c>
      <c r="AJ278">
        <f t="shared" si="173"/>
        <v>0</v>
      </c>
      <c r="AK278">
        <f t="shared" si="174"/>
        <v>1</v>
      </c>
      <c r="AL278">
        <f t="shared" si="175"/>
        <v>0</v>
      </c>
      <c r="AM278">
        <f t="shared" si="176"/>
        <v>1</v>
      </c>
      <c r="AN278">
        <f t="shared" si="177"/>
        <v>1</v>
      </c>
      <c r="AO278" s="211">
        <f t="shared" si="178"/>
        <v>1</v>
      </c>
      <c r="AP278" s="211">
        <f t="shared" si="179"/>
        <v>0</v>
      </c>
      <c r="AQ278" s="215">
        <f t="shared" si="180"/>
        <v>0</v>
      </c>
      <c r="AR278" s="215">
        <f t="shared" si="181"/>
        <v>1</v>
      </c>
      <c r="AS278" s="215">
        <f t="shared" si="182"/>
        <v>0</v>
      </c>
      <c r="AT278" s="215">
        <f t="shared" si="183"/>
        <v>0</v>
      </c>
      <c r="AV278" s="12">
        <f>VLOOKUP(A278,'(B) MSOC Applied to 2009-10'!$A$7:$C$302,3,)</f>
        <v>1058.94</v>
      </c>
      <c r="AX278" s="205">
        <f t="shared" si="184"/>
        <v>1058.94</v>
      </c>
      <c r="AZ278" s="205">
        <f t="shared" si="185"/>
        <v>0</v>
      </c>
      <c r="BB278" s="205">
        <f t="shared" si="186"/>
        <v>0</v>
      </c>
      <c r="BC278" s="205">
        <f t="shared" si="187"/>
        <v>1058.94</v>
      </c>
      <c r="BD278" s="205">
        <f t="shared" si="188"/>
        <v>1058.94</v>
      </c>
      <c r="BF278" s="205">
        <f t="shared" si="189"/>
        <v>0</v>
      </c>
      <c r="BG278" s="205">
        <f t="shared" si="190"/>
        <v>1058.94</v>
      </c>
      <c r="BH278" s="209">
        <f t="shared" si="191"/>
        <v>0</v>
      </c>
      <c r="BI278" s="205">
        <f t="shared" si="192"/>
        <v>0</v>
      </c>
    </row>
    <row r="279" spans="1:61">
      <c r="A279" t="s">
        <v>553</v>
      </c>
      <c r="B279" s="152" t="s">
        <v>554</v>
      </c>
      <c r="C279" s="153">
        <v>14416011248</v>
      </c>
      <c r="D279" s="153">
        <f>VLOOKUP(A279,'(D) 2009-10 Projection'!$H$10:$M$305,3,)</f>
        <v>130279765.06999999</v>
      </c>
      <c r="E279" s="153">
        <v>53148130</v>
      </c>
      <c r="F279" s="153">
        <v>39000000</v>
      </c>
      <c r="G279" s="153">
        <v>8305296</v>
      </c>
      <c r="H279" s="153">
        <f t="shared" si="157"/>
        <v>177585061.06999999</v>
      </c>
      <c r="I279" s="175">
        <f>'(E) State &amp; Lid Adjustment'!$B$8</f>
        <v>2.06</v>
      </c>
      <c r="J279" s="175">
        <f t="shared" si="158"/>
        <v>2.7053253031701576</v>
      </c>
      <c r="K279" s="183">
        <f t="shared" si="159"/>
        <v>4.7653253031701581</v>
      </c>
      <c r="M279" s="158">
        <f>VLOOKUP(A279,'(D) 2009-10 Projection'!$H$10:$M$305,6,)</f>
        <v>144976727.18518716</v>
      </c>
      <c r="N279" s="187">
        <v>28788376</v>
      </c>
      <c r="O279" s="187">
        <v>19764078</v>
      </c>
      <c r="P279" s="187">
        <v>9024298</v>
      </c>
      <c r="Q279" s="153">
        <f t="shared" si="155"/>
        <v>173765103.18518716</v>
      </c>
      <c r="R279" s="175">
        <f>'(E) State &amp; Lid Adjustment'!$B$18</f>
        <v>3.010635571061405</v>
      </c>
      <c r="S279" s="175">
        <f t="shared" si="160"/>
        <v>1.3709810335186832</v>
      </c>
      <c r="T279" s="183">
        <f t="shared" si="161"/>
        <v>4.3816166045800884</v>
      </c>
      <c r="V279" s="158">
        <f t="shared" si="162"/>
        <v>14696962.115187168</v>
      </c>
      <c r="W279" s="153">
        <f t="shared" si="163"/>
        <v>-24359754</v>
      </c>
      <c r="X279" s="153">
        <f t="shared" si="164"/>
        <v>-19235922</v>
      </c>
      <c r="Y279" s="153">
        <f t="shared" si="165"/>
        <v>719002</v>
      </c>
      <c r="Z279" s="153">
        <f t="shared" si="166"/>
        <v>-3819957.8848128319</v>
      </c>
      <c r="AA279" s="153">
        <f t="shared" si="167"/>
        <v>3819957.8848128319</v>
      </c>
      <c r="AB279" s="189">
        <f t="shared" si="168"/>
        <v>0.95063557106140495</v>
      </c>
      <c r="AC279" s="189">
        <f t="shared" si="169"/>
        <v>-1.3343442696514745</v>
      </c>
      <c r="AD279" s="183">
        <f t="shared" si="170"/>
        <v>-0.38370869859006973</v>
      </c>
      <c r="AF279" s="160">
        <f t="shared" si="193"/>
        <v>-2.1510581249326435E-2</v>
      </c>
      <c r="AG279" s="206">
        <f t="shared" si="156"/>
        <v>0</v>
      </c>
      <c r="AH279" s="160">
        <f t="shared" si="172"/>
        <v>-8.0520987378302475E-2</v>
      </c>
      <c r="AJ279">
        <f t="shared" si="173"/>
        <v>1</v>
      </c>
      <c r="AK279">
        <f t="shared" si="174"/>
        <v>0</v>
      </c>
      <c r="AL279">
        <f t="shared" si="175"/>
        <v>1</v>
      </c>
      <c r="AM279">
        <f t="shared" si="176"/>
        <v>0</v>
      </c>
      <c r="AN279">
        <f t="shared" si="177"/>
        <v>0</v>
      </c>
      <c r="AO279" s="211">
        <f t="shared" si="178"/>
        <v>0</v>
      </c>
      <c r="AP279" s="211">
        <f t="shared" si="179"/>
        <v>1</v>
      </c>
      <c r="AQ279" s="215">
        <f t="shared" si="180"/>
        <v>0</v>
      </c>
      <c r="AR279" s="215">
        <f t="shared" si="181"/>
        <v>0</v>
      </c>
      <c r="AS279" s="215">
        <f t="shared" si="182"/>
        <v>1</v>
      </c>
      <c r="AT279" s="215">
        <f t="shared" si="183"/>
        <v>0</v>
      </c>
      <c r="AV279" s="12">
        <f>VLOOKUP(A279,'(B) MSOC Applied to 2009-10'!$A$7:$C$302,3,)</f>
        <v>21438.300000000003</v>
      </c>
      <c r="AX279" s="205">
        <f t="shared" si="184"/>
        <v>0</v>
      </c>
      <c r="AZ279" s="205">
        <f t="shared" si="185"/>
        <v>21438.300000000003</v>
      </c>
      <c r="BB279" s="205">
        <f t="shared" si="186"/>
        <v>21438.300000000003</v>
      </c>
      <c r="BC279" s="205">
        <f t="shared" si="187"/>
        <v>0</v>
      </c>
      <c r="BD279" s="205">
        <f t="shared" si="188"/>
        <v>0</v>
      </c>
      <c r="BF279" s="205">
        <f t="shared" si="189"/>
        <v>0</v>
      </c>
      <c r="BG279" s="205">
        <f t="shared" si="190"/>
        <v>0</v>
      </c>
      <c r="BH279" s="209">
        <f t="shared" si="191"/>
        <v>21438.300000000003</v>
      </c>
      <c r="BI279" s="205">
        <f t="shared" si="192"/>
        <v>0</v>
      </c>
    </row>
    <row r="280" spans="1:61">
      <c r="A280" t="s">
        <v>555</v>
      </c>
      <c r="B280" s="152" t="s">
        <v>556</v>
      </c>
      <c r="C280" s="153">
        <v>3031286820</v>
      </c>
      <c r="D280" s="153">
        <f>VLOOKUP(A280,'(D) 2009-10 Projection'!$H$10:$M$305,3,)</f>
        <v>9244441.129999999</v>
      </c>
      <c r="E280" s="153">
        <v>3445941</v>
      </c>
      <c r="F280" s="153">
        <v>3445941</v>
      </c>
      <c r="G280" s="153">
        <v>0</v>
      </c>
      <c r="H280" s="153">
        <f t="shared" si="157"/>
        <v>12690382.129999999</v>
      </c>
      <c r="I280" s="175">
        <f>'(E) State &amp; Lid Adjustment'!$B$8</f>
        <v>2.06</v>
      </c>
      <c r="J280" s="175">
        <f t="shared" si="158"/>
        <v>1.1367914699672002</v>
      </c>
      <c r="K280" s="183">
        <f t="shared" si="159"/>
        <v>3.1967914699672004</v>
      </c>
      <c r="M280" s="158">
        <f>VLOOKUP(A280,'(D) 2009-10 Projection'!$H$10:$M$305,6,)</f>
        <v>10279808.396585347</v>
      </c>
      <c r="N280" s="187">
        <v>1941552</v>
      </c>
      <c r="O280" s="187">
        <v>1941552</v>
      </c>
      <c r="P280" s="187">
        <v>0</v>
      </c>
      <c r="Q280" s="153">
        <f t="shared" si="155"/>
        <v>12221360.396585347</v>
      </c>
      <c r="R280" s="175">
        <f>'(E) State &amp; Lid Adjustment'!$B$18</f>
        <v>3.010635571061405</v>
      </c>
      <c r="S280" s="175">
        <f t="shared" si="160"/>
        <v>0.64050421992070017</v>
      </c>
      <c r="T280" s="183">
        <f t="shared" si="161"/>
        <v>3.6511397909821053</v>
      </c>
      <c r="V280" s="158">
        <f t="shared" si="162"/>
        <v>1035367.2665853482</v>
      </c>
      <c r="W280" s="153">
        <f t="shared" si="163"/>
        <v>-1504389</v>
      </c>
      <c r="X280" s="153">
        <f t="shared" si="164"/>
        <v>-1504389</v>
      </c>
      <c r="Y280" s="153">
        <f t="shared" si="165"/>
        <v>0</v>
      </c>
      <c r="Z280" s="153">
        <f t="shared" si="166"/>
        <v>-469021.73341465183</v>
      </c>
      <c r="AA280" s="153">
        <f t="shared" si="167"/>
        <v>469021.73341465183</v>
      </c>
      <c r="AB280" s="189">
        <f t="shared" si="168"/>
        <v>0.95063557106140495</v>
      </c>
      <c r="AC280" s="189">
        <f t="shared" si="169"/>
        <v>-0.49628725004649998</v>
      </c>
      <c r="AD280" s="183">
        <f t="shared" si="170"/>
        <v>0.45434832101490485</v>
      </c>
      <c r="AF280" s="160">
        <f t="shared" si="193"/>
        <v>-3.6958834541781595E-2</v>
      </c>
      <c r="AG280" s="206">
        <f t="shared" si="156"/>
        <v>0</v>
      </c>
      <c r="AH280" s="160">
        <f t="shared" si="172"/>
        <v>0.1421263555297107</v>
      </c>
      <c r="AJ280">
        <f t="shared" si="173"/>
        <v>1</v>
      </c>
      <c r="AK280">
        <f t="shared" si="174"/>
        <v>0</v>
      </c>
      <c r="AL280">
        <f t="shared" si="175"/>
        <v>0</v>
      </c>
      <c r="AM280">
        <f t="shared" si="176"/>
        <v>1</v>
      </c>
      <c r="AN280">
        <f t="shared" si="177"/>
        <v>1</v>
      </c>
      <c r="AO280" s="211">
        <f t="shared" si="178"/>
        <v>0</v>
      </c>
      <c r="AP280" s="211">
        <f t="shared" si="179"/>
        <v>1</v>
      </c>
      <c r="AQ280" s="215">
        <f t="shared" si="180"/>
        <v>0</v>
      </c>
      <c r="AR280" s="215">
        <f t="shared" si="181"/>
        <v>0</v>
      </c>
      <c r="AS280" s="215">
        <f t="shared" si="182"/>
        <v>0</v>
      </c>
      <c r="AT280" s="215">
        <f t="shared" si="183"/>
        <v>1</v>
      </c>
      <c r="AV280" s="12">
        <f>VLOOKUP(A280,'(B) MSOC Applied to 2009-10'!$A$7:$C$302,3,)</f>
        <v>1487.42</v>
      </c>
      <c r="AX280" s="205">
        <f t="shared" si="184"/>
        <v>0</v>
      </c>
      <c r="AZ280" s="205">
        <f t="shared" si="185"/>
        <v>1487.42</v>
      </c>
      <c r="BB280" s="205">
        <f t="shared" si="186"/>
        <v>0</v>
      </c>
      <c r="BC280" s="205">
        <f t="shared" si="187"/>
        <v>1487.42</v>
      </c>
      <c r="BD280" s="205">
        <f t="shared" si="188"/>
        <v>1487.42</v>
      </c>
      <c r="BF280" s="205">
        <f t="shared" si="189"/>
        <v>0</v>
      </c>
      <c r="BG280" s="205">
        <f t="shared" si="190"/>
        <v>0</v>
      </c>
      <c r="BH280" s="209">
        <f t="shared" si="191"/>
        <v>0</v>
      </c>
      <c r="BI280" s="205">
        <f t="shared" si="192"/>
        <v>1487.42</v>
      </c>
    </row>
    <row r="281" spans="1:61">
      <c r="A281" t="s">
        <v>557</v>
      </c>
      <c r="B281" s="152" t="s">
        <v>558</v>
      </c>
      <c r="C281" s="153">
        <v>432674144.5</v>
      </c>
      <c r="D281" s="153">
        <f>VLOOKUP(A281,'(D) 2009-10 Projection'!$H$10:$M$305,3,)</f>
        <v>3368842.04</v>
      </c>
      <c r="E281" s="153">
        <v>1327645</v>
      </c>
      <c r="F281" s="153">
        <v>927000</v>
      </c>
      <c r="G281" s="153">
        <v>115542</v>
      </c>
      <c r="H281" s="153">
        <f t="shared" si="157"/>
        <v>4411384.04</v>
      </c>
      <c r="I281" s="175">
        <f>'(E) State &amp; Lid Adjustment'!$B$8</f>
        <v>2.06</v>
      </c>
      <c r="J281" s="175">
        <f t="shared" si="158"/>
        <v>2.1424899356333045</v>
      </c>
      <c r="K281" s="183">
        <f t="shared" si="159"/>
        <v>4.2024899356333041</v>
      </c>
      <c r="M281" s="158">
        <f>VLOOKUP(A281,'(D) 2009-10 Projection'!$H$10:$M$305,6,)</f>
        <v>3703555.5225711982</v>
      </c>
      <c r="N281" s="187">
        <v>714090</v>
      </c>
      <c r="O281" s="187">
        <v>593344</v>
      </c>
      <c r="P281" s="187">
        <v>120746</v>
      </c>
      <c r="Q281" s="153">
        <f t="shared" si="155"/>
        <v>4417645.5225711986</v>
      </c>
      <c r="R281" s="175">
        <f>'(E) State &amp; Lid Adjustment'!$B$18</f>
        <v>3.010635571061405</v>
      </c>
      <c r="S281" s="175">
        <f t="shared" si="160"/>
        <v>1.3713414761255742</v>
      </c>
      <c r="T281" s="183">
        <f t="shared" si="161"/>
        <v>4.3819770471869788</v>
      </c>
      <c r="V281" s="158">
        <f t="shared" si="162"/>
        <v>334713.48257119814</v>
      </c>
      <c r="W281" s="153">
        <f t="shared" si="163"/>
        <v>-613555</v>
      </c>
      <c r="X281" s="153">
        <f t="shared" si="164"/>
        <v>-333656</v>
      </c>
      <c r="Y281" s="153">
        <f t="shared" si="165"/>
        <v>5204</v>
      </c>
      <c r="Z281" s="153">
        <f t="shared" si="166"/>
        <v>6261.482571198605</v>
      </c>
      <c r="AA281" s="153">
        <f t="shared" si="167"/>
        <v>0</v>
      </c>
      <c r="AB281" s="189">
        <f t="shared" si="168"/>
        <v>0.95063557106140495</v>
      </c>
      <c r="AC281" s="189">
        <f t="shared" si="169"/>
        <v>-0.77114845950773026</v>
      </c>
      <c r="AD281" s="183">
        <f t="shared" si="170"/>
        <v>0.17948711155367469</v>
      </c>
      <c r="AF281" s="160">
        <f t="shared" si="193"/>
        <v>1.4193918539902512E-3</v>
      </c>
      <c r="AG281" s="206">
        <f t="shared" si="156"/>
        <v>1.4193918539902512E-3</v>
      </c>
      <c r="AH281" s="160">
        <f t="shared" si="172"/>
        <v>4.2709706460397852E-2</v>
      </c>
      <c r="AJ281">
        <f t="shared" si="173"/>
        <v>0</v>
      </c>
      <c r="AK281">
        <f t="shared" si="174"/>
        <v>0</v>
      </c>
      <c r="AL281">
        <f t="shared" si="175"/>
        <v>0</v>
      </c>
      <c r="AM281">
        <f t="shared" si="176"/>
        <v>1</v>
      </c>
      <c r="AN281">
        <f t="shared" si="177"/>
        <v>0</v>
      </c>
      <c r="AO281" s="211">
        <f t="shared" si="178"/>
        <v>0</v>
      </c>
      <c r="AP281" s="211">
        <f t="shared" si="179"/>
        <v>1</v>
      </c>
      <c r="AQ281" s="215">
        <f t="shared" si="180"/>
        <v>0</v>
      </c>
      <c r="AR281" s="215">
        <f t="shared" si="181"/>
        <v>0</v>
      </c>
      <c r="AS281" s="215">
        <f t="shared" si="182"/>
        <v>0</v>
      </c>
      <c r="AT281" s="215">
        <f t="shared" si="183"/>
        <v>1</v>
      </c>
      <c r="AV281" s="12">
        <f>VLOOKUP(A281,'(B) MSOC Applied to 2009-10'!$A$7:$C$302,3,)</f>
        <v>448.39</v>
      </c>
      <c r="AX281" s="205">
        <f t="shared" si="184"/>
        <v>0</v>
      </c>
      <c r="AZ281" s="205">
        <f t="shared" si="185"/>
        <v>448.39</v>
      </c>
      <c r="BB281" s="205">
        <f t="shared" si="186"/>
        <v>0</v>
      </c>
      <c r="BC281" s="205">
        <f t="shared" si="187"/>
        <v>448.39</v>
      </c>
      <c r="BD281" s="205">
        <f t="shared" si="188"/>
        <v>0</v>
      </c>
      <c r="BF281" s="205">
        <f t="shared" si="189"/>
        <v>0</v>
      </c>
      <c r="BG281" s="205">
        <f t="shared" si="190"/>
        <v>0</v>
      </c>
      <c r="BH281" s="209">
        <f t="shared" si="191"/>
        <v>0</v>
      </c>
      <c r="BI281" s="205">
        <f t="shared" si="192"/>
        <v>448.39</v>
      </c>
    </row>
    <row r="282" spans="1:61">
      <c r="A282" t="s">
        <v>559</v>
      </c>
      <c r="B282" s="152" t="s">
        <v>560</v>
      </c>
      <c r="C282" s="153">
        <v>465868729</v>
      </c>
      <c r="D282" s="153">
        <f>VLOOKUP(A282,'(D) 2009-10 Projection'!$H$10:$M$305,3,)</f>
        <v>11517143.9</v>
      </c>
      <c r="E282" s="153">
        <v>7455976</v>
      </c>
      <c r="F282" s="153">
        <v>1221000</v>
      </c>
      <c r="G282" s="153">
        <v>2179289</v>
      </c>
      <c r="H282" s="153">
        <f t="shared" si="157"/>
        <v>14917432.9</v>
      </c>
      <c r="I282" s="175">
        <f>'(E) State &amp; Lid Adjustment'!$B$8</f>
        <v>2.06</v>
      </c>
      <c r="J282" s="175">
        <f t="shared" si="158"/>
        <v>2.6209099774112548</v>
      </c>
      <c r="K282" s="183">
        <f t="shared" si="159"/>
        <v>4.6809099774112548</v>
      </c>
      <c r="M282" s="158">
        <f>VLOOKUP(A282,'(D) 2009-10 Projection'!$H$10:$M$305,6,)</f>
        <v>12789070.988971613</v>
      </c>
      <c r="N282" s="187">
        <v>5009725</v>
      </c>
      <c r="O282" s="187">
        <v>1221000</v>
      </c>
      <c r="P282" s="187">
        <v>2321877</v>
      </c>
      <c r="Q282" s="153">
        <f t="shared" si="155"/>
        <v>16331947.988971613</v>
      </c>
      <c r="R282" s="175">
        <f>'(E) State &amp; Lid Adjustment'!$B$18</f>
        <v>3.010635571061405</v>
      </c>
      <c r="S282" s="175">
        <f t="shared" si="160"/>
        <v>2.6209099774112548</v>
      </c>
      <c r="T282" s="183">
        <f t="shared" si="161"/>
        <v>5.6315455484726602</v>
      </c>
      <c r="V282" s="158">
        <f t="shared" si="162"/>
        <v>1271927.088971613</v>
      </c>
      <c r="W282" s="153">
        <f t="shared" si="163"/>
        <v>-2446251</v>
      </c>
      <c r="X282" s="153">
        <f t="shared" si="164"/>
        <v>0</v>
      </c>
      <c r="Y282" s="153">
        <f t="shared" si="165"/>
        <v>142588</v>
      </c>
      <c r="Z282" s="153">
        <f t="shared" si="166"/>
        <v>1414515.088971613</v>
      </c>
      <c r="AA282" s="153">
        <f t="shared" si="167"/>
        <v>0</v>
      </c>
      <c r="AB282" s="189">
        <f t="shared" si="168"/>
        <v>0.95063557106140495</v>
      </c>
      <c r="AC282" s="189">
        <f t="shared" si="169"/>
        <v>0</v>
      </c>
      <c r="AD282" s="183">
        <f t="shared" si="170"/>
        <v>0.95063557106140539</v>
      </c>
      <c r="AF282" s="160">
        <f t="shared" si="193"/>
        <v>9.4822956366146141E-2</v>
      </c>
      <c r="AG282" s="206">
        <f t="shared" si="156"/>
        <v>9.4822956366146141E-2</v>
      </c>
      <c r="AH282" s="160">
        <f t="shared" si="172"/>
        <v>0.20308777046533757</v>
      </c>
      <c r="AJ282">
        <f t="shared" si="173"/>
        <v>0</v>
      </c>
      <c r="AK282">
        <f t="shared" si="174"/>
        <v>1</v>
      </c>
      <c r="AL282">
        <f t="shared" si="175"/>
        <v>0</v>
      </c>
      <c r="AM282">
        <f t="shared" si="176"/>
        <v>1</v>
      </c>
      <c r="AN282">
        <f t="shared" si="177"/>
        <v>1</v>
      </c>
      <c r="AO282" s="211">
        <f t="shared" si="178"/>
        <v>1</v>
      </c>
      <c r="AP282" s="211">
        <f t="shared" si="179"/>
        <v>0</v>
      </c>
      <c r="AQ282" s="215">
        <f t="shared" si="180"/>
        <v>0</v>
      </c>
      <c r="AR282" s="215">
        <f t="shared" si="181"/>
        <v>1</v>
      </c>
      <c r="AS282" s="215">
        <f t="shared" si="182"/>
        <v>0</v>
      </c>
      <c r="AT282" s="215">
        <f t="shared" si="183"/>
        <v>0</v>
      </c>
      <c r="AV282" s="12">
        <f>VLOOKUP(A282,'(B) MSOC Applied to 2009-10'!$A$7:$C$302,3,)</f>
        <v>1833.15</v>
      </c>
      <c r="AX282" s="205">
        <f t="shared" si="184"/>
        <v>1833.15</v>
      </c>
      <c r="AZ282" s="205">
        <f t="shared" si="185"/>
        <v>0</v>
      </c>
      <c r="BB282" s="205">
        <f t="shared" si="186"/>
        <v>0</v>
      </c>
      <c r="BC282" s="205">
        <f t="shared" si="187"/>
        <v>1833.15</v>
      </c>
      <c r="BD282" s="205">
        <f t="shared" si="188"/>
        <v>1833.15</v>
      </c>
      <c r="BF282" s="205">
        <f t="shared" si="189"/>
        <v>0</v>
      </c>
      <c r="BG282" s="205">
        <f t="shared" si="190"/>
        <v>1833.15</v>
      </c>
      <c r="BH282" s="209">
        <f t="shared" si="191"/>
        <v>0</v>
      </c>
      <c r="BI282" s="205">
        <f t="shared" si="192"/>
        <v>0</v>
      </c>
    </row>
    <row r="283" spans="1:61">
      <c r="A283" t="s">
        <v>561</v>
      </c>
      <c r="B283" s="152" t="s">
        <v>562</v>
      </c>
      <c r="C283" s="153">
        <v>134516631</v>
      </c>
      <c r="D283" s="153">
        <f>VLOOKUP(A283,'(D) 2009-10 Projection'!$H$10:$M$305,3,)</f>
        <v>2403484.7500000009</v>
      </c>
      <c r="E283" s="153">
        <v>927784</v>
      </c>
      <c r="F283" s="153">
        <v>410000</v>
      </c>
      <c r="G283" s="153">
        <v>293480</v>
      </c>
      <c r="H283" s="153">
        <f t="shared" si="157"/>
        <v>3106964.7500000009</v>
      </c>
      <c r="I283" s="175">
        <f>'(E) State &amp; Lid Adjustment'!$B$8</f>
        <v>2.06</v>
      </c>
      <c r="J283" s="175">
        <f t="shared" si="158"/>
        <v>3.0479502567976144</v>
      </c>
      <c r="K283" s="183">
        <f t="shared" si="159"/>
        <v>5.1079502567976149</v>
      </c>
      <c r="M283" s="158">
        <f>VLOOKUP(A283,'(D) 2009-10 Projection'!$H$10:$M$305,6,)</f>
        <v>2546779.0435340744</v>
      </c>
      <c r="N283" s="187">
        <v>484458</v>
      </c>
      <c r="O283" s="187">
        <v>184447</v>
      </c>
      <c r="P283" s="187">
        <v>300011</v>
      </c>
      <c r="Q283" s="153">
        <f t="shared" si="155"/>
        <v>3031237.0435340744</v>
      </c>
      <c r="R283" s="175">
        <f>'(E) State &amp; Lid Adjustment'!$B$18</f>
        <v>3.010635571061405</v>
      </c>
      <c r="S283" s="175">
        <f t="shared" si="160"/>
        <v>1.3711836122330479</v>
      </c>
      <c r="T283" s="183">
        <f t="shared" si="161"/>
        <v>4.3818191832944526</v>
      </c>
      <c r="V283" s="158">
        <f t="shared" si="162"/>
        <v>143294.29353407351</v>
      </c>
      <c r="W283" s="153">
        <f t="shared" si="163"/>
        <v>-443326</v>
      </c>
      <c r="X283" s="153">
        <f t="shared" si="164"/>
        <v>-225553</v>
      </c>
      <c r="Y283" s="153">
        <f t="shared" si="165"/>
        <v>6531</v>
      </c>
      <c r="Z283" s="153">
        <f t="shared" si="166"/>
        <v>-75727.706465926487</v>
      </c>
      <c r="AA283" s="153">
        <f t="shared" si="167"/>
        <v>75727.706465926487</v>
      </c>
      <c r="AB283" s="189">
        <f t="shared" si="168"/>
        <v>0.95063557106140495</v>
      </c>
      <c r="AC283" s="189">
        <f t="shared" si="169"/>
        <v>-1.6767666445645666</v>
      </c>
      <c r="AD283" s="183">
        <f t="shared" si="170"/>
        <v>-0.72613107350316231</v>
      </c>
      <c r="AF283" s="160">
        <f t="shared" si="193"/>
        <v>-2.4373532550031815E-2</v>
      </c>
      <c r="AG283" s="206">
        <f t="shared" si="156"/>
        <v>0</v>
      </c>
      <c r="AH283" s="160">
        <f t="shared" si="172"/>
        <v>-0.14215703697130438</v>
      </c>
      <c r="AJ283">
        <f t="shared" si="173"/>
        <v>1</v>
      </c>
      <c r="AK283">
        <f t="shared" si="174"/>
        <v>0</v>
      </c>
      <c r="AL283">
        <f t="shared" si="175"/>
        <v>1</v>
      </c>
      <c r="AM283">
        <f t="shared" si="176"/>
        <v>0</v>
      </c>
      <c r="AN283">
        <f t="shared" si="177"/>
        <v>0</v>
      </c>
      <c r="AO283" s="211">
        <f t="shared" si="178"/>
        <v>0</v>
      </c>
      <c r="AP283" s="211">
        <f t="shared" si="179"/>
        <v>1</v>
      </c>
      <c r="AQ283" s="215">
        <f t="shared" si="180"/>
        <v>0</v>
      </c>
      <c r="AR283" s="215">
        <f t="shared" si="181"/>
        <v>0</v>
      </c>
      <c r="AS283" s="215">
        <f t="shared" si="182"/>
        <v>1</v>
      </c>
      <c r="AT283" s="215">
        <f t="shared" si="183"/>
        <v>0</v>
      </c>
      <c r="AV283" s="12">
        <f>VLOOKUP(A283,'(B) MSOC Applied to 2009-10'!$A$7:$C$302,3,)</f>
        <v>317.03000000000003</v>
      </c>
      <c r="AX283" s="205">
        <f t="shared" si="184"/>
        <v>0</v>
      </c>
      <c r="AZ283" s="205">
        <f t="shared" si="185"/>
        <v>317.03000000000003</v>
      </c>
      <c r="BB283" s="205">
        <f t="shared" si="186"/>
        <v>317.03000000000003</v>
      </c>
      <c r="BC283" s="205">
        <f t="shared" si="187"/>
        <v>0</v>
      </c>
      <c r="BD283" s="205">
        <f t="shared" si="188"/>
        <v>0</v>
      </c>
      <c r="BF283" s="205">
        <f t="shared" si="189"/>
        <v>0</v>
      </c>
      <c r="BG283" s="205">
        <f t="shared" si="190"/>
        <v>0</v>
      </c>
      <c r="BH283" s="209">
        <f t="shared" si="191"/>
        <v>317.03000000000003</v>
      </c>
      <c r="BI283" s="205">
        <f t="shared" si="192"/>
        <v>0</v>
      </c>
    </row>
    <row r="284" spans="1:61">
      <c r="A284" t="s">
        <v>563</v>
      </c>
      <c r="B284" s="152" t="s">
        <v>564</v>
      </c>
      <c r="C284" s="153">
        <v>3260219225</v>
      </c>
      <c r="D284" s="153">
        <f>VLOOKUP(A284,'(D) 2009-10 Projection'!$H$10:$M$305,3,)</f>
        <v>36548574.160000004</v>
      </c>
      <c r="E284" s="153">
        <v>14234362</v>
      </c>
      <c r="F284" s="153">
        <v>9378000</v>
      </c>
      <c r="G284" s="153">
        <v>2986412</v>
      </c>
      <c r="H284" s="153">
        <f t="shared" si="157"/>
        <v>48912986.160000004</v>
      </c>
      <c r="I284" s="175">
        <f>'(E) State &amp; Lid Adjustment'!$B$8</f>
        <v>2.06</v>
      </c>
      <c r="J284" s="175">
        <f t="shared" si="158"/>
        <v>2.8764936811879576</v>
      </c>
      <c r="K284" s="183">
        <f t="shared" si="159"/>
        <v>4.9364936811879581</v>
      </c>
      <c r="M284" s="158">
        <f>VLOOKUP(A284,'(D) 2009-10 Projection'!$H$10:$M$305,6,)</f>
        <v>40065190.805582173</v>
      </c>
      <c r="N284" s="187">
        <v>7606125</v>
      </c>
      <c r="O284" s="187">
        <v>4469780</v>
      </c>
      <c r="P284" s="187">
        <v>3136345</v>
      </c>
      <c r="Q284" s="153">
        <f t="shared" si="155"/>
        <v>47671315.805582173</v>
      </c>
      <c r="R284" s="175">
        <f>'(E) State &amp; Lid Adjustment'!$B$18</f>
        <v>3.010635571061405</v>
      </c>
      <c r="S284" s="175">
        <f t="shared" si="160"/>
        <v>1.3710059635636926</v>
      </c>
      <c r="T284" s="183">
        <f t="shared" si="161"/>
        <v>4.3816415346250981</v>
      </c>
      <c r="V284" s="158">
        <f t="shared" si="162"/>
        <v>3516616.6455821693</v>
      </c>
      <c r="W284" s="153">
        <f t="shared" si="163"/>
        <v>-6628237</v>
      </c>
      <c r="X284" s="153">
        <f t="shared" si="164"/>
        <v>-4908220</v>
      </c>
      <c r="Y284" s="153">
        <f t="shared" si="165"/>
        <v>149933</v>
      </c>
      <c r="Z284" s="153">
        <f t="shared" si="166"/>
        <v>-1241670.3544178307</v>
      </c>
      <c r="AA284" s="153">
        <f t="shared" si="167"/>
        <v>1241670.3544178307</v>
      </c>
      <c r="AB284" s="189">
        <f t="shared" si="168"/>
        <v>0.95063557106140495</v>
      </c>
      <c r="AC284" s="189">
        <f t="shared" si="169"/>
        <v>-1.5054877176242649</v>
      </c>
      <c r="AD284" s="183">
        <f t="shared" si="170"/>
        <v>-0.55485214656285997</v>
      </c>
      <c r="AF284" s="160">
        <f t="shared" si="193"/>
        <v>-2.5385290326707596E-2</v>
      </c>
      <c r="AG284" s="206">
        <f t="shared" si="156"/>
        <v>0</v>
      </c>
      <c r="AH284" s="160">
        <f t="shared" si="172"/>
        <v>-0.1123980262908664</v>
      </c>
      <c r="AJ284">
        <f t="shared" si="173"/>
        <v>1</v>
      </c>
      <c r="AK284">
        <f t="shared" si="174"/>
        <v>0</v>
      </c>
      <c r="AL284">
        <f t="shared" si="175"/>
        <v>1</v>
      </c>
      <c r="AM284">
        <f t="shared" si="176"/>
        <v>0</v>
      </c>
      <c r="AN284">
        <f t="shared" si="177"/>
        <v>0</v>
      </c>
      <c r="AO284" s="211">
        <f t="shared" si="178"/>
        <v>0</v>
      </c>
      <c r="AP284" s="211">
        <f t="shared" si="179"/>
        <v>1</v>
      </c>
      <c r="AQ284" s="215">
        <f t="shared" si="180"/>
        <v>0</v>
      </c>
      <c r="AR284" s="215">
        <f t="shared" si="181"/>
        <v>0</v>
      </c>
      <c r="AS284" s="215">
        <f t="shared" si="182"/>
        <v>1</v>
      </c>
      <c r="AT284" s="215">
        <f t="shared" si="183"/>
        <v>0</v>
      </c>
      <c r="AV284" s="12">
        <f>VLOOKUP(A284,'(B) MSOC Applied to 2009-10'!$A$7:$C$302,3,)</f>
        <v>5456.62</v>
      </c>
      <c r="AX284" s="205">
        <f t="shared" si="184"/>
        <v>0</v>
      </c>
      <c r="AZ284" s="205">
        <f t="shared" si="185"/>
        <v>5456.62</v>
      </c>
      <c r="BB284" s="205">
        <f t="shared" si="186"/>
        <v>5456.62</v>
      </c>
      <c r="BC284" s="205">
        <f t="shared" si="187"/>
        <v>0</v>
      </c>
      <c r="BD284" s="205">
        <f t="shared" si="188"/>
        <v>0</v>
      </c>
      <c r="BF284" s="205">
        <f t="shared" si="189"/>
        <v>0</v>
      </c>
      <c r="BG284" s="205">
        <f t="shared" si="190"/>
        <v>0</v>
      </c>
      <c r="BH284" s="209">
        <f t="shared" si="191"/>
        <v>5456.62</v>
      </c>
      <c r="BI284" s="205">
        <f t="shared" si="192"/>
        <v>0</v>
      </c>
    </row>
    <row r="285" spans="1:61">
      <c r="A285" t="s">
        <v>565</v>
      </c>
      <c r="B285" s="152" t="s">
        <v>566</v>
      </c>
      <c r="C285" s="153">
        <v>600949093</v>
      </c>
      <c r="D285" s="153">
        <f>VLOOKUP(A285,'(D) 2009-10 Projection'!$H$10:$M$305,3,)</f>
        <v>18947696.700000003</v>
      </c>
      <c r="E285" s="153">
        <v>9339669</v>
      </c>
      <c r="F285" s="153">
        <v>620000</v>
      </c>
      <c r="G285" s="153">
        <v>3182699</v>
      </c>
      <c r="H285" s="153">
        <f t="shared" si="157"/>
        <v>22750395.700000003</v>
      </c>
      <c r="I285" s="175">
        <f>'(E) State &amp; Lid Adjustment'!$B$8</f>
        <v>2.06</v>
      </c>
      <c r="J285" s="175">
        <f t="shared" si="158"/>
        <v>1.0317013657594454</v>
      </c>
      <c r="K285" s="183">
        <f t="shared" si="159"/>
        <v>3.0917013657594454</v>
      </c>
      <c r="M285" s="158">
        <f>VLOOKUP(A285,'(D) 2009-10 Projection'!$H$10:$M$305,6,)</f>
        <v>21203747.274095956</v>
      </c>
      <c r="N285" s="187">
        <v>5011466</v>
      </c>
      <c r="O285" s="187">
        <v>620000</v>
      </c>
      <c r="P285" s="187">
        <v>3151102</v>
      </c>
      <c r="Q285" s="153">
        <f t="shared" si="155"/>
        <v>24974849.274095956</v>
      </c>
      <c r="R285" s="175">
        <f>'(E) State &amp; Lid Adjustment'!$B$18</f>
        <v>3.010635571061405</v>
      </c>
      <c r="S285" s="175">
        <f t="shared" si="160"/>
        <v>1.0317013657594454</v>
      </c>
      <c r="T285" s="183">
        <f t="shared" si="161"/>
        <v>4.0423369368208508</v>
      </c>
      <c r="V285" s="158">
        <f t="shared" si="162"/>
        <v>2256050.5740959533</v>
      </c>
      <c r="W285" s="153">
        <f t="shared" si="163"/>
        <v>-4328203</v>
      </c>
      <c r="X285" s="153">
        <f t="shared" si="164"/>
        <v>0</v>
      </c>
      <c r="Y285" s="153">
        <f t="shared" si="165"/>
        <v>-31597</v>
      </c>
      <c r="Z285" s="153">
        <f t="shared" si="166"/>
        <v>2224453.5740959533</v>
      </c>
      <c r="AA285" s="153">
        <f t="shared" si="167"/>
        <v>0</v>
      </c>
      <c r="AB285" s="189">
        <f t="shared" si="168"/>
        <v>0.95063557106140495</v>
      </c>
      <c r="AC285" s="189">
        <f t="shared" si="169"/>
        <v>0</v>
      </c>
      <c r="AD285" s="183">
        <f t="shared" si="170"/>
        <v>0.95063557106140539</v>
      </c>
      <c r="AF285" s="160">
        <f t="shared" si="193"/>
        <v>9.7776478415096443E-2</v>
      </c>
      <c r="AG285" s="206">
        <f t="shared" si="156"/>
        <v>9.7776478415096443E-2</v>
      </c>
      <c r="AH285" s="160">
        <f t="shared" si="172"/>
        <v>0.30747975260149074</v>
      </c>
      <c r="AJ285">
        <f t="shared" si="173"/>
        <v>0</v>
      </c>
      <c r="AK285">
        <f t="shared" si="174"/>
        <v>1</v>
      </c>
      <c r="AL285">
        <f t="shared" si="175"/>
        <v>0</v>
      </c>
      <c r="AM285">
        <f t="shared" si="176"/>
        <v>1</v>
      </c>
      <c r="AN285">
        <f t="shared" si="177"/>
        <v>1</v>
      </c>
      <c r="AO285" s="211">
        <f t="shared" si="178"/>
        <v>1</v>
      </c>
      <c r="AP285" s="211">
        <f t="shared" si="179"/>
        <v>0</v>
      </c>
      <c r="AQ285" s="215">
        <f t="shared" si="180"/>
        <v>0</v>
      </c>
      <c r="AR285" s="215">
        <f t="shared" si="181"/>
        <v>1</v>
      </c>
      <c r="AS285" s="215">
        <f t="shared" si="182"/>
        <v>0</v>
      </c>
      <c r="AT285" s="215">
        <f t="shared" si="183"/>
        <v>0</v>
      </c>
      <c r="AV285" s="12">
        <f>VLOOKUP(A285,'(B) MSOC Applied to 2009-10'!$A$7:$C$302,3,)</f>
        <v>3169.07</v>
      </c>
      <c r="AX285" s="205">
        <f t="shared" si="184"/>
        <v>3169.07</v>
      </c>
      <c r="AZ285" s="205">
        <f t="shared" si="185"/>
        <v>0</v>
      </c>
      <c r="BB285" s="205">
        <f t="shared" si="186"/>
        <v>0</v>
      </c>
      <c r="BC285" s="205">
        <f t="shared" si="187"/>
        <v>3169.07</v>
      </c>
      <c r="BD285" s="205">
        <f t="shared" si="188"/>
        <v>3169.07</v>
      </c>
      <c r="BF285" s="205">
        <f t="shared" si="189"/>
        <v>0</v>
      </c>
      <c r="BG285" s="205">
        <f t="shared" si="190"/>
        <v>3169.07</v>
      </c>
      <c r="BH285" s="209">
        <f t="shared" si="191"/>
        <v>0</v>
      </c>
      <c r="BI285" s="205">
        <f t="shared" si="192"/>
        <v>0</v>
      </c>
    </row>
    <row r="286" spans="1:61">
      <c r="A286" t="s">
        <v>567</v>
      </c>
      <c r="B286" s="152" t="s">
        <v>568</v>
      </c>
      <c r="C286" s="153">
        <v>329068149</v>
      </c>
      <c r="D286" s="153">
        <f>VLOOKUP(A286,'(D) 2009-10 Projection'!$H$10:$M$305,3,)</f>
        <v>5592526.5300000003</v>
      </c>
      <c r="E286" s="153">
        <v>2632336</v>
      </c>
      <c r="F286" s="153">
        <v>927000</v>
      </c>
      <c r="G286" s="153">
        <v>899272</v>
      </c>
      <c r="H286" s="153">
        <f t="shared" si="157"/>
        <v>7418798.5300000003</v>
      </c>
      <c r="I286" s="175">
        <f>'(E) State &amp; Lid Adjustment'!$B$8</f>
        <v>2.06</v>
      </c>
      <c r="J286" s="175">
        <f t="shared" si="158"/>
        <v>2.817045657007661</v>
      </c>
      <c r="K286" s="183">
        <f t="shared" si="159"/>
        <v>4.8770456570076615</v>
      </c>
      <c r="M286" s="158">
        <f>VLOOKUP(A286,'(D) 2009-10 Projection'!$H$10:$M$305,6,)</f>
        <v>6149898.7513888553</v>
      </c>
      <c r="N286" s="187">
        <v>1399875</v>
      </c>
      <c r="O286" s="187">
        <v>451159</v>
      </c>
      <c r="P286" s="187">
        <v>948716</v>
      </c>
      <c r="Q286" s="153">
        <f t="shared" si="155"/>
        <v>7549773.7513888553</v>
      </c>
      <c r="R286" s="175">
        <f>'(E) State &amp; Lid Adjustment'!$B$18</f>
        <v>3.010635571061405</v>
      </c>
      <c r="S286" s="175">
        <f t="shared" si="160"/>
        <v>1.3710199585436023</v>
      </c>
      <c r="T286" s="183">
        <f t="shared" si="161"/>
        <v>4.3816555296050073</v>
      </c>
      <c r="V286" s="158">
        <f t="shared" si="162"/>
        <v>557372.22138885502</v>
      </c>
      <c r="W286" s="153">
        <f t="shared" si="163"/>
        <v>-1232461</v>
      </c>
      <c r="X286" s="153">
        <f t="shared" si="164"/>
        <v>-475841</v>
      </c>
      <c r="Y286" s="153">
        <f t="shared" si="165"/>
        <v>49444</v>
      </c>
      <c r="Z286" s="153">
        <f t="shared" si="166"/>
        <v>130975.22138885502</v>
      </c>
      <c r="AA286" s="153">
        <f t="shared" si="167"/>
        <v>0</v>
      </c>
      <c r="AB286" s="189">
        <f t="shared" si="168"/>
        <v>0.95063557106140495</v>
      </c>
      <c r="AC286" s="189">
        <f t="shared" si="169"/>
        <v>-1.4460256984640587</v>
      </c>
      <c r="AD286" s="183">
        <f t="shared" si="170"/>
        <v>-0.4953901274026542</v>
      </c>
      <c r="AF286" s="160">
        <f t="shared" si="193"/>
        <v>1.7654505761171415E-2</v>
      </c>
      <c r="AG286" s="206">
        <f t="shared" si="156"/>
        <v>1.7654505761171415E-2</v>
      </c>
      <c r="AH286" s="160">
        <f t="shared" si="172"/>
        <v>-0.10157586421009714</v>
      </c>
      <c r="AJ286">
        <f t="shared" si="173"/>
        <v>0</v>
      </c>
      <c r="AK286">
        <f t="shared" si="174"/>
        <v>0</v>
      </c>
      <c r="AL286">
        <f t="shared" si="175"/>
        <v>1</v>
      </c>
      <c r="AM286">
        <f t="shared" si="176"/>
        <v>0</v>
      </c>
      <c r="AN286">
        <f t="shared" si="177"/>
        <v>0</v>
      </c>
      <c r="AO286" s="211">
        <f t="shared" si="178"/>
        <v>1</v>
      </c>
      <c r="AP286" s="211">
        <f t="shared" si="179"/>
        <v>0</v>
      </c>
      <c r="AQ286" s="215">
        <f t="shared" si="180"/>
        <v>1</v>
      </c>
      <c r="AR286" s="215">
        <f t="shared" si="181"/>
        <v>0</v>
      </c>
      <c r="AS286" s="215">
        <f t="shared" si="182"/>
        <v>0</v>
      </c>
      <c r="AT286" s="215">
        <f t="shared" si="183"/>
        <v>0</v>
      </c>
      <c r="AV286" s="12">
        <f>VLOOKUP(A286,'(B) MSOC Applied to 2009-10'!$A$7:$C$302,3,)</f>
        <v>906.65</v>
      </c>
      <c r="AX286" s="205">
        <f t="shared" si="184"/>
        <v>906.65</v>
      </c>
      <c r="AZ286" s="205">
        <f t="shared" si="185"/>
        <v>0</v>
      </c>
      <c r="BB286" s="205">
        <f t="shared" si="186"/>
        <v>906.65</v>
      </c>
      <c r="BC286" s="205">
        <f t="shared" si="187"/>
        <v>0</v>
      </c>
      <c r="BD286" s="205">
        <f t="shared" si="188"/>
        <v>0</v>
      </c>
      <c r="BF286" s="205">
        <f t="shared" si="189"/>
        <v>906.65</v>
      </c>
      <c r="BG286" s="205">
        <f t="shared" si="190"/>
        <v>0</v>
      </c>
      <c r="BH286" s="209">
        <f t="shared" si="191"/>
        <v>0</v>
      </c>
      <c r="BI286" s="205">
        <f t="shared" si="192"/>
        <v>0</v>
      </c>
    </row>
    <row r="287" spans="1:61">
      <c r="A287" t="s">
        <v>569</v>
      </c>
      <c r="B287" s="152" t="s">
        <v>570</v>
      </c>
      <c r="C287" s="153">
        <v>2274333436</v>
      </c>
      <c r="D287" s="153">
        <f>VLOOKUP(A287,'(D) 2009-10 Projection'!$H$10:$M$305,3,)</f>
        <v>17783157.079999998</v>
      </c>
      <c r="E287" s="153">
        <v>7110884</v>
      </c>
      <c r="F287" s="153">
        <v>5092212</v>
      </c>
      <c r="G287" s="153">
        <v>673327</v>
      </c>
      <c r="H287" s="153">
        <f t="shared" si="157"/>
        <v>23548696.079999998</v>
      </c>
      <c r="I287" s="175">
        <f>'(E) State &amp; Lid Adjustment'!$B$8</f>
        <v>2.06</v>
      </c>
      <c r="J287" s="175">
        <f t="shared" si="158"/>
        <v>2.2389909585799188</v>
      </c>
      <c r="K287" s="183">
        <f t="shared" si="159"/>
        <v>4.2989909585799193</v>
      </c>
      <c r="M287" s="158">
        <f>VLOOKUP(A287,'(D) 2009-10 Projection'!$H$10:$M$305,6,)</f>
        <v>19740566.724644247</v>
      </c>
      <c r="N287" s="187">
        <v>3847511</v>
      </c>
      <c r="O287" s="187">
        <v>3117575</v>
      </c>
      <c r="P287" s="187">
        <v>729935</v>
      </c>
      <c r="Q287" s="153">
        <f t="shared" si="155"/>
        <v>23588076.724644247</v>
      </c>
      <c r="R287" s="175">
        <f>'(E) State &amp; Lid Adjustment'!$B$18</f>
        <v>3.010635571061405</v>
      </c>
      <c r="S287" s="175">
        <f t="shared" si="160"/>
        <v>1.3707642646643128</v>
      </c>
      <c r="T287" s="183">
        <f t="shared" si="161"/>
        <v>4.381399835725718</v>
      </c>
      <c r="V287" s="158">
        <f t="shared" si="162"/>
        <v>1957409.6446442492</v>
      </c>
      <c r="W287" s="153">
        <f t="shared" si="163"/>
        <v>-3263373</v>
      </c>
      <c r="X287" s="153">
        <f t="shared" si="164"/>
        <v>-1974637</v>
      </c>
      <c r="Y287" s="153">
        <f t="shared" si="165"/>
        <v>56608</v>
      </c>
      <c r="Z287" s="153">
        <f t="shared" si="166"/>
        <v>39380.644644249231</v>
      </c>
      <c r="AA287" s="153">
        <f t="shared" si="167"/>
        <v>0</v>
      </c>
      <c r="AB287" s="189">
        <f t="shared" si="168"/>
        <v>0.95063557106140495</v>
      </c>
      <c r="AC287" s="189">
        <f t="shared" si="169"/>
        <v>-0.86822669391560603</v>
      </c>
      <c r="AD287" s="183">
        <f t="shared" si="170"/>
        <v>8.2408877145798698E-2</v>
      </c>
      <c r="AF287" s="160">
        <f t="shared" si="193"/>
        <v>1.6723068024855682E-3</v>
      </c>
      <c r="AG287" s="206">
        <f t="shared" si="156"/>
        <v>1.6723068024855682E-3</v>
      </c>
      <c r="AH287" s="160">
        <f t="shared" si="172"/>
        <v>1.9169353445912043E-2</v>
      </c>
      <c r="AJ287">
        <f t="shared" si="173"/>
        <v>0</v>
      </c>
      <c r="AK287">
        <f t="shared" si="174"/>
        <v>0</v>
      </c>
      <c r="AL287">
        <f t="shared" si="175"/>
        <v>0</v>
      </c>
      <c r="AM287">
        <f t="shared" si="176"/>
        <v>1</v>
      </c>
      <c r="AN287">
        <f t="shared" si="177"/>
        <v>0</v>
      </c>
      <c r="AO287" s="211">
        <f t="shared" si="178"/>
        <v>0</v>
      </c>
      <c r="AP287" s="211">
        <f t="shared" si="179"/>
        <v>1</v>
      </c>
      <c r="AQ287" s="215">
        <f t="shared" si="180"/>
        <v>0</v>
      </c>
      <c r="AR287" s="215">
        <f t="shared" si="181"/>
        <v>0</v>
      </c>
      <c r="AS287" s="215">
        <f t="shared" si="182"/>
        <v>0</v>
      </c>
      <c r="AT287" s="215">
        <f t="shared" si="183"/>
        <v>1</v>
      </c>
      <c r="AV287" s="12">
        <f>VLOOKUP(A287,'(B) MSOC Applied to 2009-10'!$A$7:$C$302,3,)</f>
        <v>2843.62</v>
      </c>
      <c r="AX287" s="205">
        <f t="shared" si="184"/>
        <v>0</v>
      </c>
      <c r="AZ287" s="205">
        <f t="shared" si="185"/>
        <v>2843.62</v>
      </c>
      <c r="BB287" s="205">
        <f t="shared" si="186"/>
        <v>0</v>
      </c>
      <c r="BC287" s="205">
        <f t="shared" si="187"/>
        <v>2843.62</v>
      </c>
      <c r="BD287" s="205">
        <f t="shared" si="188"/>
        <v>0</v>
      </c>
      <c r="BF287" s="205">
        <f t="shared" si="189"/>
        <v>0</v>
      </c>
      <c r="BG287" s="205">
        <f t="shared" si="190"/>
        <v>0</v>
      </c>
      <c r="BH287" s="209">
        <f t="shared" si="191"/>
        <v>0</v>
      </c>
      <c r="BI287" s="205">
        <f t="shared" si="192"/>
        <v>2843.62</v>
      </c>
    </row>
    <row r="288" spans="1:61">
      <c r="A288" t="s">
        <v>571</v>
      </c>
      <c r="B288" s="152" t="s">
        <v>572</v>
      </c>
      <c r="C288" s="153">
        <v>40335868</v>
      </c>
      <c r="D288" s="153">
        <f>VLOOKUP(A288,'(D) 2009-10 Projection'!$H$10:$M$305,3,)</f>
        <v>1387906.8100000003</v>
      </c>
      <c r="E288" s="153">
        <v>536418</v>
      </c>
      <c r="F288" s="153">
        <v>150000</v>
      </c>
      <c r="G288" s="153">
        <v>217100</v>
      </c>
      <c r="H288" s="153">
        <f t="shared" si="157"/>
        <v>1755006.8100000003</v>
      </c>
      <c r="I288" s="175">
        <f>'(E) State &amp; Lid Adjustment'!$B$8</f>
        <v>2.06</v>
      </c>
      <c r="J288" s="175">
        <f t="shared" si="158"/>
        <v>3.7187745656049844</v>
      </c>
      <c r="K288" s="183">
        <f t="shared" si="159"/>
        <v>5.7787745656049845</v>
      </c>
      <c r="M288" s="158">
        <f>VLOOKUP(A288,'(D) 2009-10 Projection'!$H$10:$M$305,6,)</f>
        <v>1348538.2424563414</v>
      </c>
      <c r="N288" s="187">
        <v>262297</v>
      </c>
      <c r="O288" s="187">
        <v>55299</v>
      </c>
      <c r="P288" s="187">
        <v>206998</v>
      </c>
      <c r="Q288" s="153">
        <f t="shared" si="155"/>
        <v>1610835.2424563414</v>
      </c>
      <c r="R288" s="175">
        <f>'(E) State &amp; Lid Adjustment'!$B$18</f>
        <v>3.010635571061405</v>
      </c>
      <c r="S288" s="175">
        <f t="shared" si="160"/>
        <v>1.3709634313559336</v>
      </c>
      <c r="T288" s="183">
        <f t="shared" si="161"/>
        <v>4.3815990024173388</v>
      </c>
      <c r="V288" s="158">
        <f t="shared" si="162"/>
        <v>-39368.567543658894</v>
      </c>
      <c r="W288" s="153">
        <f t="shared" si="163"/>
        <v>-274121</v>
      </c>
      <c r="X288" s="153">
        <f t="shared" si="164"/>
        <v>-94701</v>
      </c>
      <c r="Y288" s="153">
        <f t="shared" si="165"/>
        <v>-10102</v>
      </c>
      <c r="Z288" s="153">
        <f t="shared" si="166"/>
        <v>-144171.56754365889</v>
      </c>
      <c r="AA288" s="153">
        <f t="shared" si="167"/>
        <v>144171.56754365889</v>
      </c>
      <c r="AB288" s="189">
        <f t="shared" si="168"/>
        <v>0.95063557106140495</v>
      </c>
      <c r="AC288" s="189">
        <f t="shared" si="169"/>
        <v>-2.3478111342490511</v>
      </c>
      <c r="AD288" s="183">
        <f t="shared" si="170"/>
        <v>-1.3971755631876457</v>
      </c>
      <c r="AF288" s="160">
        <f t="shared" si="193"/>
        <v>-8.2148722570289559E-2</v>
      </c>
      <c r="AG288" s="206">
        <f t="shared" si="156"/>
        <v>0</v>
      </c>
      <c r="AH288" s="160">
        <f t="shared" si="172"/>
        <v>-0.24177713584876179</v>
      </c>
      <c r="AJ288">
        <f t="shared" si="173"/>
        <v>1</v>
      </c>
      <c r="AK288">
        <f t="shared" si="174"/>
        <v>0</v>
      </c>
      <c r="AL288">
        <f t="shared" si="175"/>
        <v>1</v>
      </c>
      <c r="AM288">
        <f t="shared" si="176"/>
        <v>0</v>
      </c>
      <c r="AN288">
        <f t="shared" si="177"/>
        <v>0</v>
      </c>
      <c r="AO288" s="211">
        <f t="shared" si="178"/>
        <v>0</v>
      </c>
      <c r="AP288" s="211">
        <f t="shared" si="179"/>
        <v>1</v>
      </c>
      <c r="AQ288" s="215">
        <f t="shared" si="180"/>
        <v>0</v>
      </c>
      <c r="AR288" s="215">
        <f t="shared" si="181"/>
        <v>0</v>
      </c>
      <c r="AS288" s="215">
        <f t="shared" si="182"/>
        <v>1</v>
      </c>
      <c r="AT288" s="215">
        <f t="shared" si="183"/>
        <v>0</v>
      </c>
      <c r="AV288" s="12">
        <f>VLOOKUP(A288,'(B) MSOC Applied to 2009-10'!$A$7:$C$302,3,)</f>
        <v>58.56</v>
      </c>
      <c r="AX288" s="205">
        <f t="shared" si="184"/>
        <v>0</v>
      </c>
      <c r="AZ288" s="205">
        <f t="shared" si="185"/>
        <v>58.56</v>
      </c>
      <c r="BB288" s="205">
        <f t="shared" si="186"/>
        <v>58.56</v>
      </c>
      <c r="BC288" s="205">
        <f t="shared" si="187"/>
        <v>0</v>
      </c>
      <c r="BD288" s="205">
        <f t="shared" si="188"/>
        <v>0</v>
      </c>
      <c r="BF288" s="205">
        <f t="shared" si="189"/>
        <v>0</v>
      </c>
      <c r="BG288" s="205">
        <f t="shared" si="190"/>
        <v>0</v>
      </c>
      <c r="BH288" s="209">
        <f t="shared" si="191"/>
        <v>58.56</v>
      </c>
      <c r="BI288" s="205">
        <f t="shared" si="192"/>
        <v>0</v>
      </c>
    </row>
    <row r="289" spans="1:61">
      <c r="A289" t="s">
        <v>573</v>
      </c>
      <c r="B289" s="152" t="s">
        <v>574</v>
      </c>
      <c r="C289" s="153">
        <v>157741940</v>
      </c>
      <c r="D289" s="153">
        <f>VLOOKUP(A289,'(D) 2009-10 Projection'!$H$10:$M$305,3,)</f>
        <v>2308738.8699999996</v>
      </c>
      <c r="E289" s="153">
        <v>1120671</v>
      </c>
      <c r="F289" s="153">
        <v>583000</v>
      </c>
      <c r="G289" s="153">
        <v>235969</v>
      </c>
      <c r="H289" s="153">
        <f t="shared" si="157"/>
        <v>3127707.8699999996</v>
      </c>
      <c r="I289" s="175">
        <f>'(E) State &amp; Lid Adjustment'!$B$8</f>
        <v>2.06</v>
      </c>
      <c r="J289" s="175">
        <f t="shared" si="158"/>
        <v>3.695909914636526</v>
      </c>
      <c r="K289" s="183">
        <f t="shared" si="159"/>
        <v>5.7559099146365256</v>
      </c>
      <c r="M289" s="158">
        <f>VLOOKUP(A289,'(D) 2009-10 Projection'!$H$10:$M$305,6,)</f>
        <v>2390283.1465253551</v>
      </c>
      <c r="N289" s="187">
        <v>702860</v>
      </c>
      <c r="O289" s="187">
        <v>471886</v>
      </c>
      <c r="P289" s="187">
        <v>230973</v>
      </c>
      <c r="Q289" s="153">
        <f t="shared" si="155"/>
        <v>3093142.1465253551</v>
      </c>
      <c r="R289" s="175">
        <f>'(E) State &amp; Lid Adjustment'!$B$18</f>
        <v>3.010635571061405</v>
      </c>
      <c r="S289" s="175">
        <f t="shared" si="160"/>
        <v>2.9915062538219068</v>
      </c>
      <c r="T289" s="183">
        <f t="shared" si="161"/>
        <v>6.0021418248833118</v>
      </c>
      <c r="V289" s="158">
        <f t="shared" si="162"/>
        <v>81544.27652535541</v>
      </c>
      <c r="W289" s="153">
        <f t="shared" si="163"/>
        <v>-417811</v>
      </c>
      <c r="X289" s="153">
        <f t="shared" si="164"/>
        <v>-111114</v>
      </c>
      <c r="Y289" s="153">
        <f t="shared" si="165"/>
        <v>-4996</v>
      </c>
      <c r="Z289" s="153">
        <f t="shared" si="166"/>
        <v>-34565.72347464459</v>
      </c>
      <c r="AA289" s="153">
        <f t="shared" si="167"/>
        <v>34565.72347464459</v>
      </c>
      <c r="AB289" s="189">
        <f t="shared" si="168"/>
        <v>0.95063557106140495</v>
      </c>
      <c r="AC289" s="189">
        <f t="shared" si="169"/>
        <v>-0.70440366081461914</v>
      </c>
      <c r="AD289" s="183">
        <f t="shared" si="170"/>
        <v>0.24623191024678626</v>
      </c>
      <c r="AF289" s="160">
        <f t="shared" si="193"/>
        <v>-1.1051455222589121E-2</v>
      </c>
      <c r="AG289" s="206">
        <f t="shared" si="156"/>
        <v>0</v>
      </c>
      <c r="AH289" s="160">
        <f t="shared" si="172"/>
        <v>4.2778972203969132E-2</v>
      </c>
      <c r="AJ289">
        <f t="shared" si="173"/>
        <v>1</v>
      </c>
      <c r="AK289">
        <f t="shared" si="174"/>
        <v>0</v>
      </c>
      <c r="AL289">
        <f t="shared" si="175"/>
        <v>0</v>
      </c>
      <c r="AM289">
        <f t="shared" si="176"/>
        <v>1</v>
      </c>
      <c r="AN289">
        <f t="shared" si="177"/>
        <v>0</v>
      </c>
      <c r="AO289" s="211">
        <f t="shared" si="178"/>
        <v>0</v>
      </c>
      <c r="AP289" s="211">
        <f t="shared" si="179"/>
        <v>1</v>
      </c>
      <c r="AQ289" s="215">
        <f t="shared" si="180"/>
        <v>0</v>
      </c>
      <c r="AR289" s="215">
        <f t="shared" si="181"/>
        <v>0</v>
      </c>
      <c r="AS289" s="215">
        <f t="shared" si="182"/>
        <v>0</v>
      </c>
      <c r="AT289" s="215">
        <f t="shared" si="183"/>
        <v>1</v>
      </c>
      <c r="AV289" s="12">
        <f>VLOOKUP(A289,'(B) MSOC Applied to 2009-10'!$A$7:$C$302,3,)</f>
        <v>255.60000000000002</v>
      </c>
      <c r="AX289" s="205">
        <f t="shared" si="184"/>
        <v>0</v>
      </c>
      <c r="AZ289" s="205">
        <f t="shared" si="185"/>
        <v>255.60000000000002</v>
      </c>
      <c r="BB289" s="205">
        <f t="shared" si="186"/>
        <v>0</v>
      </c>
      <c r="BC289" s="205">
        <f t="shared" si="187"/>
        <v>255.60000000000002</v>
      </c>
      <c r="BD289" s="205">
        <f t="shared" si="188"/>
        <v>0</v>
      </c>
      <c r="BF289" s="205">
        <f t="shared" si="189"/>
        <v>0</v>
      </c>
      <c r="BG289" s="205">
        <f t="shared" si="190"/>
        <v>0</v>
      </c>
      <c r="BH289" s="209">
        <f t="shared" si="191"/>
        <v>0</v>
      </c>
      <c r="BI289" s="205">
        <f t="shared" si="192"/>
        <v>255.60000000000002</v>
      </c>
    </row>
    <row r="290" spans="1:61">
      <c r="A290" t="s">
        <v>575</v>
      </c>
      <c r="B290" s="152" t="s">
        <v>576</v>
      </c>
      <c r="C290" s="153">
        <v>13170506</v>
      </c>
      <c r="D290" s="153">
        <f>VLOOKUP(A290,'(D) 2009-10 Projection'!$H$10:$M$305,3,)</f>
        <v>3778725.0399999996</v>
      </c>
      <c r="E290" s="153">
        <v>1746891</v>
      </c>
      <c r="F290" s="153">
        <v>0</v>
      </c>
      <c r="G290" s="153">
        <v>0</v>
      </c>
      <c r="H290" s="153">
        <f t="shared" si="157"/>
        <v>3778725.0399999996</v>
      </c>
      <c r="I290" s="175">
        <f>'(E) State &amp; Lid Adjustment'!$B$8</f>
        <v>2.06</v>
      </c>
      <c r="J290" s="175">
        <f t="shared" si="158"/>
        <v>0</v>
      </c>
      <c r="K290" s="183">
        <f t="shared" si="159"/>
        <v>2.06</v>
      </c>
      <c r="M290" s="158">
        <f>VLOOKUP(A290,'(D) 2009-10 Projection'!$H$10:$M$305,6,)</f>
        <v>4090178.7795293122</v>
      </c>
      <c r="N290" s="187">
        <v>920220</v>
      </c>
      <c r="O290" s="187">
        <v>0</v>
      </c>
      <c r="P290" s="187">
        <v>0</v>
      </c>
      <c r="Q290" s="153">
        <f t="shared" si="155"/>
        <v>4090178.7795293122</v>
      </c>
      <c r="R290" s="175">
        <f>'(E) State &amp; Lid Adjustment'!$B$18</f>
        <v>3.010635571061405</v>
      </c>
      <c r="S290" s="175">
        <f t="shared" si="160"/>
        <v>0</v>
      </c>
      <c r="T290" s="183">
        <f t="shared" si="161"/>
        <v>3.010635571061405</v>
      </c>
      <c r="V290" s="158">
        <f t="shared" si="162"/>
        <v>311453.73952931259</v>
      </c>
      <c r="W290" s="153">
        <f t="shared" si="163"/>
        <v>-826671</v>
      </c>
      <c r="X290" s="153">
        <f t="shared" si="164"/>
        <v>0</v>
      </c>
      <c r="Y290" s="153">
        <f t="shared" si="165"/>
        <v>0</v>
      </c>
      <c r="Z290" s="153">
        <f t="shared" si="166"/>
        <v>311453.73952931259</v>
      </c>
      <c r="AA290" s="153">
        <f t="shared" si="167"/>
        <v>0</v>
      </c>
      <c r="AB290" s="189">
        <f t="shared" si="168"/>
        <v>0.95063557106140495</v>
      </c>
      <c r="AC290" s="189">
        <f t="shared" si="169"/>
        <v>0</v>
      </c>
      <c r="AD290" s="183">
        <f t="shared" si="170"/>
        <v>0.95063557106140495</v>
      </c>
      <c r="AF290" s="160">
        <f t="shared" si="193"/>
        <v>8.2422969713962735E-2</v>
      </c>
      <c r="AG290" s="206">
        <f t="shared" si="156"/>
        <v>8.2422969713962735E-2</v>
      </c>
      <c r="AH290" s="160">
        <f t="shared" si="172"/>
        <v>0.461473578185148</v>
      </c>
      <c r="AJ290">
        <f t="shared" si="173"/>
        <v>0</v>
      </c>
      <c r="AK290">
        <f t="shared" si="174"/>
        <v>1</v>
      </c>
      <c r="AL290">
        <f t="shared" si="175"/>
        <v>0</v>
      </c>
      <c r="AM290">
        <f t="shared" si="176"/>
        <v>1</v>
      </c>
      <c r="AN290">
        <f t="shared" si="177"/>
        <v>1</v>
      </c>
      <c r="AO290" s="211">
        <f t="shared" si="178"/>
        <v>1</v>
      </c>
      <c r="AP290" s="211">
        <f t="shared" si="179"/>
        <v>0</v>
      </c>
      <c r="AQ290" s="215">
        <f t="shared" si="180"/>
        <v>0</v>
      </c>
      <c r="AR290" s="215">
        <f t="shared" si="181"/>
        <v>1</v>
      </c>
      <c r="AS290" s="215">
        <f t="shared" si="182"/>
        <v>0</v>
      </c>
      <c r="AT290" s="215">
        <f t="shared" si="183"/>
        <v>0</v>
      </c>
      <c r="AV290" s="12">
        <f>VLOOKUP(A290,'(B) MSOC Applied to 2009-10'!$A$7:$C$302,3,)</f>
        <v>599.20000000000005</v>
      </c>
      <c r="AX290" s="205">
        <f t="shared" si="184"/>
        <v>599.20000000000005</v>
      </c>
      <c r="AZ290" s="205">
        <f t="shared" si="185"/>
        <v>0</v>
      </c>
      <c r="BB290" s="205">
        <f t="shared" si="186"/>
        <v>0</v>
      </c>
      <c r="BC290" s="205">
        <f t="shared" si="187"/>
        <v>599.20000000000005</v>
      </c>
      <c r="BD290" s="205">
        <f t="shared" si="188"/>
        <v>599.20000000000005</v>
      </c>
      <c r="BF290" s="205">
        <f t="shared" si="189"/>
        <v>0</v>
      </c>
      <c r="BG290" s="205">
        <f t="shared" si="190"/>
        <v>599.20000000000005</v>
      </c>
      <c r="BH290" s="209">
        <f t="shared" si="191"/>
        <v>0</v>
      </c>
      <c r="BI290" s="205">
        <f t="shared" si="192"/>
        <v>0</v>
      </c>
    </row>
    <row r="291" spans="1:61">
      <c r="A291" t="s">
        <v>577</v>
      </c>
      <c r="B291" s="152" t="s">
        <v>578</v>
      </c>
      <c r="C291" s="153">
        <v>4546827496</v>
      </c>
      <c r="D291" s="153">
        <f>VLOOKUP(A291,'(D) 2009-10 Projection'!$H$10:$M$305,3,)</f>
        <v>45521852.879999995</v>
      </c>
      <c r="E291" s="153">
        <v>19018227</v>
      </c>
      <c r="F291" s="153">
        <v>10187000</v>
      </c>
      <c r="G291" s="153">
        <v>3747255</v>
      </c>
      <c r="H291" s="153">
        <f t="shared" si="157"/>
        <v>59456107.879999995</v>
      </c>
      <c r="I291" s="175">
        <f>'(E) State &amp; Lid Adjustment'!$B$8</f>
        <v>2.06</v>
      </c>
      <c r="J291" s="175">
        <f t="shared" si="158"/>
        <v>2.240463270040892</v>
      </c>
      <c r="K291" s="183">
        <f t="shared" si="159"/>
        <v>4.3004632700408916</v>
      </c>
      <c r="M291" s="158">
        <f>VLOOKUP(A291,'(D) 2009-10 Projection'!$H$10:$M$305,6,)</f>
        <v>50287755.487340741</v>
      </c>
      <c r="N291" s="187">
        <v>10216321</v>
      </c>
      <c r="O291" s="187">
        <v>6233457</v>
      </c>
      <c r="P291" s="187">
        <v>3982864</v>
      </c>
      <c r="Q291" s="153">
        <f t="shared" si="155"/>
        <v>60504076.487340741</v>
      </c>
      <c r="R291" s="175">
        <f>'(E) State &amp; Lid Adjustment'!$B$18</f>
        <v>3.010635571061405</v>
      </c>
      <c r="S291" s="175">
        <f t="shared" si="160"/>
        <v>1.3709464468321673</v>
      </c>
      <c r="T291" s="183">
        <f t="shared" si="161"/>
        <v>4.3815820178935727</v>
      </c>
      <c r="V291" s="158">
        <f t="shared" si="162"/>
        <v>4765902.6073407456</v>
      </c>
      <c r="W291" s="153">
        <f t="shared" si="163"/>
        <v>-8801906</v>
      </c>
      <c r="X291" s="153">
        <f t="shared" si="164"/>
        <v>-3953543</v>
      </c>
      <c r="Y291" s="153">
        <f t="shared" si="165"/>
        <v>235609</v>
      </c>
      <c r="Z291" s="153">
        <f t="shared" si="166"/>
        <v>1047968.6073407456</v>
      </c>
      <c r="AA291" s="153">
        <f t="shared" si="167"/>
        <v>0</v>
      </c>
      <c r="AB291" s="189">
        <f t="shared" si="168"/>
        <v>0.95063557106140495</v>
      </c>
      <c r="AC291" s="189">
        <f t="shared" si="169"/>
        <v>-0.8695168232087247</v>
      </c>
      <c r="AD291" s="183">
        <f t="shared" si="170"/>
        <v>8.1118747852681139E-2</v>
      </c>
      <c r="AF291" s="160">
        <f t="shared" si="193"/>
        <v>1.762592010657435E-2</v>
      </c>
      <c r="AG291" s="206">
        <f t="shared" si="156"/>
        <v>1.762592010657435E-2</v>
      </c>
      <c r="AH291" s="160">
        <f t="shared" si="172"/>
        <v>1.8862792857177412E-2</v>
      </c>
      <c r="AJ291">
        <f t="shared" si="173"/>
        <v>0</v>
      </c>
      <c r="AK291">
        <f t="shared" si="174"/>
        <v>0</v>
      </c>
      <c r="AL291">
        <f t="shared" si="175"/>
        <v>0</v>
      </c>
      <c r="AM291">
        <f t="shared" si="176"/>
        <v>1</v>
      </c>
      <c r="AN291">
        <f t="shared" si="177"/>
        <v>0</v>
      </c>
      <c r="AO291" s="211">
        <f t="shared" si="178"/>
        <v>1</v>
      </c>
      <c r="AP291" s="211">
        <f t="shared" si="179"/>
        <v>0</v>
      </c>
      <c r="AQ291" s="215">
        <f t="shared" si="180"/>
        <v>0</v>
      </c>
      <c r="AR291" s="215">
        <f t="shared" si="181"/>
        <v>1</v>
      </c>
      <c r="AS291" s="215">
        <f t="shared" si="182"/>
        <v>0</v>
      </c>
      <c r="AT291" s="215">
        <f t="shared" si="183"/>
        <v>0</v>
      </c>
      <c r="AV291" s="12">
        <f>VLOOKUP(A291,'(B) MSOC Applied to 2009-10'!$A$7:$C$302,3,)</f>
        <v>7354.2400000000007</v>
      </c>
      <c r="AX291" s="205">
        <f t="shared" si="184"/>
        <v>7354.2400000000007</v>
      </c>
      <c r="AZ291" s="205">
        <f t="shared" si="185"/>
        <v>0</v>
      </c>
      <c r="BB291" s="205">
        <f t="shared" si="186"/>
        <v>0</v>
      </c>
      <c r="BC291" s="205">
        <f t="shared" si="187"/>
        <v>7354.2400000000007</v>
      </c>
      <c r="BD291" s="205">
        <f t="shared" si="188"/>
        <v>0</v>
      </c>
      <c r="BF291" s="205">
        <f t="shared" si="189"/>
        <v>0</v>
      </c>
      <c r="BG291" s="205">
        <f t="shared" si="190"/>
        <v>7354.2400000000007</v>
      </c>
      <c r="BH291" s="209">
        <f t="shared" si="191"/>
        <v>0</v>
      </c>
      <c r="BI291" s="205">
        <f t="shared" si="192"/>
        <v>0</v>
      </c>
    </row>
    <row r="292" spans="1:61">
      <c r="A292" t="s">
        <v>579</v>
      </c>
      <c r="B292" s="152" t="s">
        <v>580</v>
      </c>
      <c r="C292" s="153">
        <v>1883711192</v>
      </c>
      <c r="D292" s="153">
        <f>VLOOKUP(A292,'(D) 2009-10 Projection'!$H$10:$M$305,3,)</f>
        <v>21868679.819999993</v>
      </c>
      <c r="E292" s="153">
        <v>9835264</v>
      </c>
      <c r="F292" s="153">
        <v>7500000</v>
      </c>
      <c r="G292" s="153">
        <v>1889441</v>
      </c>
      <c r="H292" s="153">
        <f t="shared" si="157"/>
        <v>31258120.819999993</v>
      </c>
      <c r="I292" s="175">
        <f>'(E) State &amp; Lid Adjustment'!$B$8</f>
        <v>2.06</v>
      </c>
      <c r="J292" s="175">
        <f t="shared" si="158"/>
        <v>3.9815020645691424</v>
      </c>
      <c r="K292" s="183">
        <f t="shared" si="159"/>
        <v>6.0415020645691424</v>
      </c>
      <c r="M292" s="158">
        <f>VLOOKUP(A292,'(D) 2009-10 Projection'!$H$10:$M$305,6,)</f>
        <v>24260383.177339874</v>
      </c>
      <c r="N292" s="187">
        <v>6009002</v>
      </c>
      <c r="O292" s="187">
        <v>3969083</v>
      </c>
      <c r="P292" s="187">
        <v>2039919</v>
      </c>
      <c r="Q292" s="153">
        <f t="shared" si="155"/>
        <v>30269385.177339874</v>
      </c>
      <c r="R292" s="175">
        <f>'(E) State &amp; Lid Adjustment'!$B$18</f>
        <v>3.010635571061405</v>
      </c>
      <c r="S292" s="175">
        <f t="shared" si="160"/>
        <v>2.1070549545261712</v>
      </c>
      <c r="T292" s="183">
        <f t="shared" si="161"/>
        <v>5.1176905255875766</v>
      </c>
      <c r="V292" s="158">
        <f t="shared" si="162"/>
        <v>2391703.3573398814</v>
      </c>
      <c r="W292" s="153">
        <f t="shared" si="163"/>
        <v>-3826262</v>
      </c>
      <c r="X292" s="153">
        <f t="shared" si="164"/>
        <v>-3530917</v>
      </c>
      <c r="Y292" s="153">
        <f t="shared" si="165"/>
        <v>150478</v>
      </c>
      <c r="Z292" s="153">
        <f t="shared" si="166"/>
        <v>-988735.64266011864</v>
      </c>
      <c r="AA292" s="153">
        <f t="shared" si="167"/>
        <v>988735.64266011864</v>
      </c>
      <c r="AB292" s="189">
        <f t="shared" si="168"/>
        <v>0.95063557106140495</v>
      </c>
      <c r="AC292" s="189">
        <f t="shared" si="169"/>
        <v>-1.8744471100429712</v>
      </c>
      <c r="AD292" s="183">
        <f t="shared" si="170"/>
        <v>-0.92381153898156576</v>
      </c>
      <c r="AF292" s="160">
        <f t="shared" si="193"/>
        <v>-3.1631320652759538E-2</v>
      </c>
      <c r="AG292" s="206">
        <f t="shared" si="156"/>
        <v>0</v>
      </c>
      <c r="AH292" s="160">
        <f t="shared" si="172"/>
        <v>-0.15291090346543623</v>
      </c>
      <c r="AJ292">
        <f t="shared" si="173"/>
        <v>1</v>
      </c>
      <c r="AK292">
        <f t="shared" si="174"/>
        <v>0</v>
      </c>
      <c r="AL292">
        <f t="shared" si="175"/>
        <v>1</v>
      </c>
      <c r="AM292">
        <f t="shared" si="176"/>
        <v>0</v>
      </c>
      <c r="AN292">
        <f t="shared" si="177"/>
        <v>0</v>
      </c>
      <c r="AO292" s="211">
        <f t="shared" si="178"/>
        <v>0</v>
      </c>
      <c r="AP292" s="211">
        <f t="shared" si="179"/>
        <v>1</v>
      </c>
      <c r="AQ292" s="215">
        <f t="shared" si="180"/>
        <v>0</v>
      </c>
      <c r="AR292" s="215">
        <f t="shared" si="181"/>
        <v>0</v>
      </c>
      <c r="AS292" s="215">
        <f t="shared" si="182"/>
        <v>1</v>
      </c>
      <c r="AT292" s="215">
        <f t="shared" si="183"/>
        <v>0</v>
      </c>
      <c r="AV292" s="12">
        <f>VLOOKUP(A292,'(B) MSOC Applied to 2009-10'!$A$7:$C$302,3,)</f>
        <v>3515.33</v>
      </c>
      <c r="AX292" s="205">
        <f t="shared" si="184"/>
        <v>0</v>
      </c>
      <c r="AZ292" s="205">
        <f t="shared" si="185"/>
        <v>3515.33</v>
      </c>
      <c r="BB292" s="205">
        <f t="shared" si="186"/>
        <v>3515.33</v>
      </c>
      <c r="BC292" s="205">
        <f t="shared" si="187"/>
        <v>0</v>
      </c>
      <c r="BD292" s="205">
        <f t="shared" si="188"/>
        <v>0</v>
      </c>
      <c r="BF292" s="205">
        <f t="shared" si="189"/>
        <v>0</v>
      </c>
      <c r="BG292" s="205">
        <f t="shared" si="190"/>
        <v>0</v>
      </c>
      <c r="BH292" s="209">
        <f t="shared" si="191"/>
        <v>3515.33</v>
      </c>
      <c r="BI292" s="205">
        <f t="shared" si="192"/>
        <v>0</v>
      </c>
    </row>
    <row r="293" spans="1:61">
      <c r="A293" t="s">
        <v>581</v>
      </c>
      <c r="B293" s="152" t="s">
        <v>582</v>
      </c>
      <c r="C293" s="153">
        <v>2543203119</v>
      </c>
      <c r="D293" s="153">
        <f>VLOOKUP(A293,'(D) 2009-10 Projection'!$H$10:$M$305,3,)</f>
        <v>27564326.650000006</v>
      </c>
      <c r="E293" s="153">
        <v>11187026</v>
      </c>
      <c r="F293" s="153">
        <v>6700000</v>
      </c>
      <c r="G293" s="153">
        <v>2370693</v>
      </c>
      <c r="H293" s="153">
        <f t="shared" si="157"/>
        <v>36635019.650000006</v>
      </c>
      <c r="I293" s="175">
        <f>'(E) State &amp; Lid Adjustment'!$B$8</f>
        <v>2.06</v>
      </c>
      <c r="J293" s="175">
        <f t="shared" si="158"/>
        <v>2.6344730194552737</v>
      </c>
      <c r="K293" s="183">
        <f t="shared" si="159"/>
        <v>4.6944730194552733</v>
      </c>
      <c r="M293" s="158">
        <f>VLOOKUP(A293,'(D) 2009-10 Projection'!$H$10:$M$305,6,)</f>
        <v>30721709.758887522</v>
      </c>
      <c r="N293" s="187">
        <v>6069316</v>
      </c>
      <c r="O293" s="187">
        <v>3487440</v>
      </c>
      <c r="P293" s="187">
        <v>2581877</v>
      </c>
      <c r="Q293" s="153">
        <f t="shared" si="155"/>
        <v>36791026.758887522</v>
      </c>
      <c r="R293" s="175">
        <f>'(E) State &amp; Lid Adjustment'!$B$18</f>
        <v>3.010635571061405</v>
      </c>
      <c r="S293" s="175">
        <f t="shared" si="160"/>
        <v>1.3712785950700148</v>
      </c>
      <c r="T293" s="183">
        <f t="shared" si="161"/>
        <v>4.3819141661314198</v>
      </c>
      <c r="V293" s="158">
        <f t="shared" si="162"/>
        <v>3157383.108887516</v>
      </c>
      <c r="W293" s="153">
        <f t="shared" si="163"/>
        <v>-5117710</v>
      </c>
      <c r="X293" s="153">
        <f t="shared" si="164"/>
        <v>-3212560</v>
      </c>
      <c r="Y293" s="153">
        <f t="shared" si="165"/>
        <v>211184</v>
      </c>
      <c r="Z293" s="153">
        <f t="shared" si="166"/>
        <v>156007.10888751596</v>
      </c>
      <c r="AA293" s="153">
        <f t="shared" si="167"/>
        <v>0</v>
      </c>
      <c r="AB293" s="189">
        <f t="shared" si="168"/>
        <v>0.95063557106140495</v>
      </c>
      <c r="AC293" s="189">
        <f t="shared" si="169"/>
        <v>-1.2631944243852589</v>
      </c>
      <c r="AD293" s="183">
        <f t="shared" si="170"/>
        <v>-0.31255885332385347</v>
      </c>
      <c r="AF293" s="160">
        <f t="shared" si="193"/>
        <v>4.2584147730221275E-3</v>
      </c>
      <c r="AG293" s="206">
        <f t="shared" si="156"/>
        <v>4.2584147730221275E-3</v>
      </c>
      <c r="AH293" s="160">
        <f t="shared" si="172"/>
        <v>-6.6580178867472001E-2</v>
      </c>
      <c r="AJ293">
        <f t="shared" si="173"/>
        <v>0</v>
      </c>
      <c r="AK293">
        <f t="shared" si="174"/>
        <v>0</v>
      </c>
      <c r="AL293">
        <f t="shared" si="175"/>
        <v>1</v>
      </c>
      <c r="AM293">
        <f t="shared" si="176"/>
        <v>0</v>
      </c>
      <c r="AN293">
        <f t="shared" si="177"/>
        <v>0</v>
      </c>
      <c r="AO293" s="211">
        <f t="shared" si="178"/>
        <v>0</v>
      </c>
      <c r="AP293" s="211">
        <f t="shared" si="179"/>
        <v>1</v>
      </c>
      <c r="AQ293" s="215">
        <f t="shared" si="180"/>
        <v>0</v>
      </c>
      <c r="AR293" s="215">
        <f t="shared" si="181"/>
        <v>0</v>
      </c>
      <c r="AS293" s="215">
        <f t="shared" si="182"/>
        <v>1</v>
      </c>
      <c r="AT293" s="215">
        <f t="shared" si="183"/>
        <v>0</v>
      </c>
      <c r="AV293" s="12">
        <f>VLOOKUP(A293,'(B) MSOC Applied to 2009-10'!$A$7:$C$302,3,)</f>
        <v>4756</v>
      </c>
      <c r="AX293" s="205">
        <f t="shared" si="184"/>
        <v>0</v>
      </c>
      <c r="AZ293" s="205">
        <f t="shared" si="185"/>
        <v>4756</v>
      </c>
      <c r="BB293" s="205">
        <f t="shared" si="186"/>
        <v>4756</v>
      </c>
      <c r="BC293" s="205">
        <f t="shared" si="187"/>
        <v>0</v>
      </c>
      <c r="BD293" s="205">
        <f t="shared" si="188"/>
        <v>0</v>
      </c>
      <c r="BF293" s="205">
        <f t="shared" si="189"/>
        <v>0</v>
      </c>
      <c r="BG293" s="205">
        <f t="shared" si="190"/>
        <v>0</v>
      </c>
      <c r="BH293" s="209">
        <f t="shared" si="191"/>
        <v>4756</v>
      </c>
      <c r="BI293" s="205">
        <f t="shared" si="192"/>
        <v>0</v>
      </c>
    </row>
    <row r="294" spans="1:61">
      <c r="A294" t="s">
        <v>583</v>
      </c>
      <c r="B294" s="152" t="s">
        <v>584</v>
      </c>
      <c r="C294" s="153">
        <v>562560058</v>
      </c>
      <c r="D294" s="153">
        <f>VLOOKUP(A294,'(D) 2009-10 Projection'!$H$10:$M$305,3,)</f>
        <v>3079312.5800000005</v>
      </c>
      <c r="E294" s="153">
        <v>1664825</v>
      </c>
      <c r="F294" s="153">
        <v>964460</v>
      </c>
      <c r="G294" s="153">
        <v>0</v>
      </c>
      <c r="H294" s="153">
        <f t="shared" si="157"/>
        <v>4043772.5800000005</v>
      </c>
      <c r="I294" s="175">
        <f>'(E) State &amp; Lid Adjustment'!$B$8</f>
        <v>2.06</v>
      </c>
      <c r="J294" s="175">
        <f t="shared" si="158"/>
        <v>1.714412508113045</v>
      </c>
      <c r="K294" s="183">
        <f t="shared" si="159"/>
        <v>3.7744125081130449</v>
      </c>
      <c r="M294" s="158">
        <f>VLOOKUP(A294,'(D) 2009-10 Projection'!$H$10:$M$305,6,)</f>
        <v>3237551.2137454338</v>
      </c>
      <c r="N294" s="187">
        <v>1000602</v>
      </c>
      <c r="O294" s="187">
        <v>964460</v>
      </c>
      <c r="P294" s="187">
        <v>0</v>
      </c>
      <c r="Q294" s="153">
        <f t="shared" si="155"/>
        <v>4202011.2137454338</v>
      </c>
      <c r="R294" s="175">
        <f>'(E) State &amp; Lid Adjustment'!$B$18</f>
        <v>3.010635571061405</v>
      </c>
      <c r="S294" s="175">
        <f t="shared" si="160"/>
        <v>1.714412508113045</v>
      </c>
      <c r="T294" s="183">
        <f t="shared" si="161"/>
        <v>4.7250480791744502</v>
      </c>
      <c r="V294" s="158">
        <f t="shared" si="162"/>
        <v>158238.6337454333</v>
      </c>
      <c r="W294" s="153">
        <f t="shared" si="163"/>
        <v>-664223</v>
      </c>
      <c r="X294" s="153">
        <f t="shared" si="164"/>
        <v>0</v>
      </c>
      <c r="Y294" s="153">
        <f t="shared" si="165"/>
        <v>0</v>
      </c>
      <c r="Z294" s="153">
        <f t="shared" si="166"/>
        <v>158238.6337454333</v>
      </c>
      <c r="AA294" s="153">
        <f t="shared" si="167"/>
        <v>0</v>
      </c>
      <c r="AB294" s="189">
        <f t="shared" si="168"/>
        <v>0.95063557106140495</v>
      </c>
      <c r="AC294" s="189">
        <f t="shared" si="169"/>
        <v>0</v>
      </c>
      <c r="AD294" s="183">
        <f t="shared" si="170"/>
        <v>0.95063557106140539</v>
      </c>
      <c r="AF294" s="160">
        <f t="shared" si="193"/>
        <v>3.9131437442368057E-2</v>
      </c>
      <c r="AG294" s="206">
        <f t="shared" si="156"/>
        <v>3.9131437442368057E-2</v>
      </c>
      <c r="AH294" s="160">
        <f t="shared" si="172"/>
        <v>0.25186318904413019</v>
      </c>
      <c r="AJ294">
        <f t="shared" si="173"/>
        <v>0</v>
      </c>
      <c r="AK294">
        <f t="shared" si="174"/>
        <v>0</v>
      </c>
      <c r="AL294">
        <f t="shared" si="175"/>
        <v>0</v>
      </c>
      <c r="AM294">
        <f t="shared" si="176"/>
        <v>1</v>
      </c>
      <c r="AN294">
        <f t="shared" si="177"/>
        <v>1</v>
      </c>
      <c r="AO294" s="211">
        <f t="shared" si="178"/>
        <v>1</v>
      </c>
      <c r="AP294" s="211">
        <f t="shared" si="179"/>
        <v>0</v>
      </c>
      <c r="AQ294" s="215">
        <f t="shared" si="180"/>
        <v>0</v>
      </c>
      <c r="AR294" s="215">
        <f t="shared" si="181"/>
        <v>1</v>
      </c>
      <c r="AS294" s="215">
        <f t="shared" si="182"/>
        <v>0</v>
      </c>
      <c r="AT294" s="215">
        <f t="shared" si="183"/>
        <v>0</v>
      </c>
      <c r="AV294" s="12">
        <f>VLOOKUP(A294,'(B) MSOC Applied to 2009-10'!$A$7:$C$302,3,)</f>
        <v>382.89</v>
      </c>
      <c r="AX294" s="205">
        <f t="shared" si="184"/>
        <v>382.89</v>
      </c>
      <c r="AZ294" s="205">
        <f t="shared" si="185"/>
        <v>0</v>
      </c>
      <c r="BB294" s="205">
        <f t="shared" si="186"/>
        <v>0</v>
      </c>
      <c r="BC294" s="205">
        <f t="shared" si="187"/>
        <v>382.89</v>
      </c>
      <c r="BD294" s="205">
        <f t="shared" si="188"/>
        <v>382.89</v>
      </c>
      <c r="BF294" s="205">
        <f t="shared" si="189"/>
        <v>0</v>
      </c>
      <c r="BG294" s="205">
        <f t="shared" si="190"/>
        <v>382.89</v>
      </c>
      <c r="BH294" s="209">
        <f t="shared" si="191"/>
        <v>0</v>
      </c>
      <c r="BI294" s="205">
        <f t="shared" si="192"/>
        <v>0</v>
      </c>
    </row>
    <row r="295" spans="1:61">
      <c r="A295" t="s">
        <v>585</v>
      </c>
      <c r="B295" s="152" t="s">
        <v>586</v>
      </c>
      <c r="C295" s="153">
        <v>3004500255</v>
      </c>
      <c r="D295" s="153">
        <f>VLOOKUP(A295,'(D) 2009-10 Projection'!$H$10:$M$305,3,)</f>
        <v>24690123.909999993</v>
      </c>
      <c r="E295" s="153">
        <v>9366110</v>
      </c>
      <c r="F295" s="153">
        <v>8200000</v>
      </c>
      <c r="G295" s="153">
        <v>751107</v>
      </c>
      <c r="H295" s="153">
        <f t="shared" si="157"/>
        <v>33641230.909999996</v>
      </c>
      <c r="I295" s="175">
        <f>'(E) State &amp; Lid Adjustment'!$B$8</f>
        <v>2.06</v>
      </c>
      <c r="J295" s="175">
        <f t="shared" si="158"/>
        <v>2.7292392424842715</v>
      </c>
      <c r="K295" s="183">
        <f t="shared" si="159"/>
        <v>4.7892392424842711</v>
      </c>
      <c r="M295" s="158">
        <f>VLOOKUP(A295,'(D) 2009-10 Projection'!$H$10:$M$305,6,)</f>
        <v>27277871.212844964</v>
      </c>
      <c r="N295" s="187">
        <v>5202092</v>
      </c>
      <c r="O295" s="187">
        <v>4390793</v>
      </c>
      <c r="P295" s="187">
        <v>811299</v>
      </c>
      <c r="Q295" s="153">
        <f t="shared" si="155"/>
        <v>32479963.212844964</v>
      </c>
      <c r="R295" s="175">
        <f>'(E) State &amp; Lid Adjustment'!$B$18</f>
        <v>3.010635571061405</v>
      </c>
      <c r="S295" s="175">
        <f t="shared" si="160"/>
        <v>1.461405434295761</v>
      </c>
      <c r="T295" s="183">
        <f t="shared" si="161"/>
        <v>4.4720410053571662</v>
      </c>
      <c r="V295" s="158">
        <f t="shared" si="162"/>
        <v>2587747.3028449714</v>
      </c>
      <c r="W295" s="153">
        <f t="shared" si="163"/>
        <v>-4164018</v>
      </c>
      <c r="X295" s="153">
        <f t="shared" si="164"/>
        <v>-3809207</v>
      </c>
      <c r="Y295" s="153">
        <f t="shared" si="165"/>
        <v>60192</v>
      </c>
      <c r="Z295" s="153">
        <f t="shared" si="166"/>
        <v>-1161267.6971550323</v>
      </c>
      <c r="AA295" s="153">
        <f t="shared" si="167"/>
        <v>1161267.6971550323</v>
      </c>
      <c r="AB295" s="189">
        <f t="shared" si="168"/>
        <v>0.95063557106140495</v>
      </c>
      <c r="AC295" s="189">
        <f t="shared" si="169"/>
        <v>-1.2678338081885105</v>
      </c>
      <c r="AD295" s="183">
        <f t="shared" si="170"/>
        <v>-0.31719823712710493</v>
      </c>
      <c r="AF295" s="160">
        <f t="shared" si="193"/>
        <v>-3.4519179760745339E-2</v>
      </c>
      <c r="AG295" s="206">
        <f t="shared" si="156"/>
        <v>0</v>
      </c>
      <c r="AH295" s="160">
        <f t="shared" si="172"/>
        <v>-6.6231445343826273E-2</v>
      </c>
      <c r="AJ295">
        <f t="shared" si="173"/>
        <v>1</v>
      </c>
      <c r="AK295">
        <f t="shared" si="174"/>
        <v>0</v>
      </c>
      <c r="AL295">
        <f t="shared" si="175"/>
        <v>1</v>
      </c>
      <c r="AM295">
        <f t="shared" si="176"/>
        <v>0</v>
      </c>
      <c r="AN295">
        <f t="shared" si="177"/>
        <v>0</v>
      </c>
      <c r="AO295" s="211">
        <f t="shared" si="178"/>
        <v>0</v>
      </c>
      <c r="AP295" s="211">
        <f t="shared" si="179"/>
        <v>1</v>
      </c>
      <c r="AQ295" s="215">
        <f t="shared" si="180"/>
        <v>0</v>
      </c>
      <c r="AR295" s="215">
        <f t="shared" si="181"/>
        <v>0</v>
      </c>
      <c r="AS295" s="215">
        <f t="shared" si="182"/>
        <v>1</v>
      </c>
      <c r="AT295" s="215">
        <f t="shared" si="183"/>
        <v>0</v>
      </c>
      <c r="AV295" s="12">
        <f>VLOOKUP(A295,'(B) MSOC Applied to 2009-10'!$A$7:$C$302,3,)</f>
        <v>3800.6</v>
      </c>
      <c r="AX295" s="205">
        <f t="shared" si="184"/>
        <v>0</v>
      </c>
      <c r="AZ295" s="205">
        <f t="shared" si="185"/>
        <v>3800.6</v>
      </c>
      <c r="BB295" s="205">
        <f t="shared" si="186"/>
        <v>3800.6</v>
      </c>
      <c r="BC295" s="205">
        <f t="shared" si="187"/>
        <v>0</v>
      </c>
      <c r="BD295" s="205">
        <f t="shared" si="188"/>
        <v>0</v>
      </c>
      <c r="BF295" s="205">
        <f t="shared" si="189"/>
        <v>0</v>
      </c>
      <c r="BG295" s="205">
        <f t="shared" si="190"/>
        <v>0</v>
      </c>
      <c r="BH295" s="209">
        <f t="shared" si="191"/>
        <v>3800.6</v>
      </c>
      <c r="BI295" s="205">
        <f t="shared" si="192"/>
        <v>0</v>
      </c>
    </row>
    <row r="296" spans="1:61">
      <c r="A296" t="s">
        <v>587</v>
      </c>
      <c r="B296" s="152" t="s">
        <v>588</v>
      </c>
      <c r="C296" s="153">
        <v>1335736163</v>
      </c>
      <c r="D296" s="153">
        <f>VLOOKUP(A296,'(D) 2009-10 Projection'!$H$10:$M$305,3,)</f>
        <v>7896990.830000001</v>
      </c>
      <c r="E296" s="153">
        <v>3197828</v>
      </c>
      <c r="F296" s="153">
        <v>2395000</v>
      </c>
      <c r="G296" s="153">
        <v>0</v>
      </c>
      <c r="H296" s="153">
        <f t="shared" si="157"/>
        <v>10291990.830000002</v>
      </c>
      <c r="I296" s="175">
        <f>'(E) State &amp; Lid Adjustment'!$B$8</f>
        <v>2.06</v>
      </c>
      <c r="J296" s="175">
        <f t="shared" si="158"/>
        <v>1.7930187609961414</v>
      </c>
      <c r="K296" s="183">
        <f t="shared" si="159"/>
        <v>3.8530187609961413</v>
      </c>
      <c r="M296" s="158">
        <f>VLOOKUP(A296,'(D) 2009-10 Projection'!$H$10:$M$305,6,)</f>
        <v>8648468.07652428</v>
      </c>
      <c r="N296" s="187">
        <v>1711787</v>
      </c>
      <c r="O296" s="187">
        <v>1711787</v>
      </c>
      <c r="P296" s="187">
        <v>0</v>
      </c>
      <c r="Q296" s="153">
        <f t="shared" si="155"/>
        <v>10360255.07652428</v>
      </c>
      <c r="R296" s="175">
        <f>'(E) State &amp; Lid Adjustment'!$B$18</f>
        <v>3.010635571061405</v>
      </c>
      <c r="S296" s="175">
        <f t="shared" si="160"/>
        <v>1.2815307748765352</v>
      </c>
      <c r="T296" s="183">
        <f t="shared" si="161"/>
        <v>4.2921663459379404</v>
      </c>
      <c r="V296" s="158">
        <f t="shared" si="162"/>
        <v>751477.24652427901</v>
      </c>
      <c r="W296" s="153">
        <f t="shared" si="163"/>
        <v>-1486041</v>
      </c>
      <c r="X296" s="153">
        <f t="shared" si="164"/>
        <v>-683213</v>
      </c>
      <c r="Y296" s="153">
        <f t="shared" si="165"/>
        <v>0</v>
      </c>
      <c r="Z296" s="153">
        <f t="shared" si="166"/>
        <v>68264.246524278075</v>
      </c>
      <c r="AA296" s="153">
        <f t="shared" si="167"/>
        <v>0</v>
      </c>
      <c r="AB296" s="189">
        <f t="shared" si="168"/>
        <v>0.95063557106140495</v>
      </c>
      <c r="AC296" s="189">
        <f t="shared" si="169"/>
        <v>-0.51148798611960622</v>
      </c>
      <c r="AD296" s="183">
        <f t="shared" si="170"/>
        <v>0.43914758494179917</v>
      </c>
      <c r="AF296" s="160">
        <f t="shared" si="193"/>
        <v>6.6327543088452266E-3</v>
      </c>
      <c r="AG296" s="206">
        <f t="shared" si="156"/>
        <v>6.6327543088452266E-3</v>
      </c>
      <c r="AH296" s="160">
        <f t="shared" si="172"/>
        <v>0.11397494073666645</v>
      </c>
      <c r="AJ296">
        <f t="shared" si="173"/>
        <v>0</v>
      </c>
      <c r="AK296">
        <f t="shared" si="174"/>
        <v>0</v>
      </c>
      <c r="AL296">
        <f t="shared" si="175"/>
        <v>0</v>
      </c>
      <c r="AM296">
        <f t="shared" si="176"/>
        <v>1</v>
      </c>
      <c r="AN296">
        <f t="shared" si="177"/>
        <v>1</v>
      </c>
      <c r="AO296" s="211">
        <f t="shared" si="178"/>
        <v>0</v>
      </c>
      <c r="AP296" s="211">
        <f t="shared" si="179"/>
        <v>1</v>
      </c>
      <c r="AQ296" s="215">
        <f t="shared" si="180"/>
        <v>0</v>
      </c>
      <c r="AR296" s="215">
        <f t="shared" si="181"/>
        <v>0</v>
      </c>
      <c r="AS296" s="215">
        <f t="shared" si="182"/>
        <v>0</v>
      </c>
      <c r="AT296" s="215">
        <f t="shared" si="183"/>
        <v>1</v>
      </c>
      <c r="AV296" s="12">
        <f>VLOOKUP(A296,'(B) MSOC Applied to 2009-10'!$A$7:$C$302,3,)</f>
        <v>1133.53</v>
      </c>
      <c r="AX296" s="205">
        <f t="shared" si="184"/>
        <v>0</v>
      </c>
      <c r="AZ296" s="205">
        <f t="shared" si="185"/>
        <v>1133.53</v>
      </c>
      <c r="BB296" s="205">
        <f t="shared" si="186"/>
        <v>0</v>
      </c>
      <c r="BC296" s="205">
        <f t="shared" si="187"/>
        <v>1133.53</v>
      </c>
      <c r="BD296" s="205">
        <f t="shared" si="188"/>
        <v>1133.53</v>
      </c>
      <c r="BF296" s="205">
        <f t="shared" si="189"/>
        <v>0</v>
      </c>
      <c r="BG296" s="205">
        <f t="shared" si="190"/>
        <v>0</v>
      </c>
      <c r="BH296" s="209">
        <f t="shared" si="191"/>
        <v>0</v>
      </c>
      <c r="BI296" s="205">
        <f t="shared" si="192"/>
        <v>1133.53</v>
      </c>
    </row>
    <row r="297" spans="1:61">
      <c r="A297" t="s">
        <v>589</v>
      </c>
      <c r="B297" s="152" t="s">
        <v>590</v>
      </c>
      <c r="C297" s="153">
        <v>152336728</v>
      </c>
      <c r="D297" s="153">
        <f>VLOOKUP(A297,'(D) 2009-10 Projection'!$H$10:$M$305,3,)</f>
        <v>2137881.12</v>
      </c>
      <c r="E297" s="153">
        <v>740473</v>
      </c>
      <c r="F297" s="153">
        <v>470000</v>
      </c>
      <c r="G297" s="153">
        <v>177196</v>
      </c>
      <c r="H297" s="153">
        <f t="shared" si="157"/>
        <v>2785077.12</v>
      </c>
      <c r="I297" s="175">
        <f>'(E) State &amp; Lid Adjustment'!$B$8</f>
        <v>2.06</v>
      </c>
      <c r="J297" s="175">
        <f t="shared" si="158"/>
        <v>3.0852704148929866</v>
      </c>
      <c r="K297" s="183">
        <f t="shared" si="159"/>
        <v>5.1452704148929866</v>
      </c>
      <c r="M297" s="158">
        <f>VLOOKUP(A297,'(D) 2009-10 Projection'!$H$10:$M$305,6,)</f>
        <v>2184513.220383361</v>
      </c>
      <c r="N297" s="187">
        <v>376296</v>
      </c>
      <c r="O297" s="187">
        <v>208867</v>
      </c>
      <c r="P297" s="187">
        <v>167429</v>
      </c>
      <c r="Q297" s="153">
        <f t="shared" si="155"/>
        <v>2560809.220383361</v>
      </c>
      <c r="R297" s="175">
        <f>'(E) State &amp; Lid Adjustment'!$B$18</f>
        <v>3.010635571061405</v>
      </c>
      <c r="S297" s="175">
        <f t="shared" si="160"/>
        <v>1.371087607973305</v>
      </c>
      <c r="T297" s="183">
        <f t="shared" si="161"/>
        <v>4.3817231790347098</v>
      </c>
      <c r="V297" s="158">
        <f t="shared" si="162"/>
        <v>46632.10038336087</v>
      </c>
      <c r="W297" s="153">
        <f t="shared" si="163"/>
        <v>-364177</v>
      </c>
      <c r="X297" s="153">
        <f t="shared" si="164"/>
        <v>-261133</v>
      </c>
      <c r="Y297" s="153">
        <f t="shared" si="165"/>
        <v>-9767</v>
      </c>
      <c r="Z297" s="153">
        <f t="shared" si="166"/>
        <v>-224267.89961663913</v>
      </c>
      <c r="AA297" s="153">
        <f t="shared" si="167"/>
        <v>224267.89961663913</v>
      </c>
      <c r="AB297" s="189">
        <f t="shared" si="168"/>
        <v>0.95063557106140495</v>
      </c>
      <c r="AC297" s="189">
        <f t="shared" si="169"/>
        <v>-1.7141828069196816</v>
      </c>
      <c r="AD297" s="183">
        <f t="shared" si="170"/>
        <v>-0.76354723585827688</v>
      </c>
      <c r="AF297" s="160">
        <f t="shared" si="193"/>
        <v>-8.0524843641184021E-2</v>
      </c>
      <c r="AG297" s="206">
        <f t="shared" si="156"/>
        <v>0</v>
      </c>
      <c r="AH297" s="160">
        <f t="shared" si="172"/>
        <v>-0.14839788277175661</v>
      </c>
      <c r="AJ297">
        <f t="shared" si="173"/>
        <v>1</v>
      </c>
      <c r="AK297">
        <f t="shared" si="174"/>
        <v>0</v>
      </c>
      <c r="AL297">
        <f t="shared" si="175"/>
        <v>1</v>
      </c>
      <c r="AM297">
        <f t="shared" si="176"/>
        <v>0</v>
      </c>
      <c r="AN297">
        <f t="shared" si="177"/>
        <v>0</v>
      </c>
      <c r="AO297" s="211">
        <f t="shared" si="178"/>
        <v>0</v>
      </c>
      <c r="AP297" s="211">
        <f t="shared" si="179"/>
        <v>1</v>
      </c>
      <c r="AQ297" s="215">
        <f t="shared" si="180"/>
        <v>0</v>
      </c>
      <c r="AR297" s="215">
        <f t="shared" si="181"/>
        <v>0</v>
      </c>
      <c r="AS297" s="215">
        <f t="shared" si="182"/>
        <v>1</v>
      </c>
      <c r="AT297" s="215">
        <f t="shared" si="183"/>
        <v>0</v>
      </c>
      <c r="AV297" s="12">
        <f>VLOOKUP(A297,'(B) MSOC Applied to 2009-10'!$A$7:$C$302,3,)</f>
        <v>211.239</v>
      </c>
      <c r="AX297" s="205">
        <f t="shared" si="184"/>
        <v>0</v>
      </c>
      <c r="AZ297" s="205">
        <f t="shared" si="185"/>
        <v>211.239</v>
      </c>
      <c r="BB297" s="205">
        <f t="shared" si="186"/>
        <v>211.239</v>
      </c>
      <c r="BC297" s="205">
        <f t="shared" si="187"/>
        <v>0</v>
      </c>
      <c r="BD297" s="205">
        <f t="shared" si="188"/>
        <v>0</v>
      </c>
      <c r="BF297" s="205">
        <f t="shared" si="189"/>
        <v>0</v>
      </c>
      <c r="BG297" s="205">
        <f t="shared" si="190"/>
        <v>0</v>
      </c>
      <c r="BH297" s="209">
        <f t="shared" si="191"/>
        <v>211.239</v>
      </c>
      <c r="BI297" s="205">
        <f t="shared" si="192"/>
        <v>0</v>
      </c>
    </row>
    <row r="298" spans="1:61">
      <c r="A298" t="s">
        <v>591</v>
      </c>
      <c r="B298" s="152" t="s">
        <v>592</v>
      </c>
      <c r="C298" s="153">
        <v>226434021</v>
      </c>
      <c r="D298" s="153">
        <f>VLOOKUP(A298,'(D) 2009-10 Projection'!$H$10:$M$305,3,)</f>
        <v>2578432.2599999998</v>
      </c>
      <c r="E298" s="153">
        <v>1042068</v>
      </c>
      <c r="F298" s="153">
        <v>613000</v>
      </c>
      <c r="G298" s="153">
        <v>234137</v>
      </c>
      <c r="H298" s="153">
        <f t="shared" si="157"/>
        <v>3425569.26</v>
      </c>
      <c r="I298" s="175">
        <f>'(E) State &amp; Lid Adjustment'!$B$8</f>
        <v>2.06</v>
      </c>
      <c r="J298" s="175">
        <f t="shared" si="158"/>
        <v>2.7071903651792679</v>
      </c>
      <c r="K298" s="183">
        <f t="shared" si="159"/>
        <v>4.7671903651792675</v>
      </c>
      <c r="M298" s="158">
        <f>VLOOKUP(A298,'(D) 2009-10 Projection'!$H$10:$M$305,6,)</f>
        <v>2705693.6558414763</v>
      </c>
      <c r="N298" s="187">
        <v>540146</v>
      </c>
      <c r="O298" s="187">
        <v>310499</v>
      </c>
      <c r="P298" s="187">
        <v>229647</v>
      </c>
      <c r="Q298" s="153">
        <f t="shared" si="155"/>
        <v>3245839.6558414763</v>
      </c>
      <c r="R298" s="175">
        <f>'(E) State &amp; Lid Adjustment'!$B$18</f>
        <v>3.010635571061405</v>
      </c>
      <c r="S298" s="175">
        <f t="shared" si="160"/>
        <v>1.3712559562769944</v>
      </c>
      <c r="T298" s="183">
        <f t="shared" si="161"/>
        <v>4.3818915273383992</v>
      </c>
      <c r="V298" s="158">
        <f t="shared" si="162"/>
        <v>127261.39584147651</v>
      </c>
      <c r="W298" s="153">
        <f t="shared" si="163"/>
        <v>-501922</v>
      </c>
      <c r="X298" s="153">
        <f t="shared" si="164"/>
        <v>-302501</v>
      </c>
      <c r="Y298" s="153">
        <f t="shared" si="165"/>
        <v>-4490</v>
      </c>
      <c r="Z298" s="153">
        <f t="shared" si="166"/>
        <v>-179729.60415852349</v>
      </c>
      <c r="AA298" s="153">
        <f t="shared" si="167"/>
        <v>179729.60415852349</v>
      </c>
      <c r="AB298" s="189">
        <f t="shared" si="168"/>
        <v>0.95063557106140495</v>
      </c>
      <c r="AC298" s="189">
        <f t="shared" si="169"/>
        <v>-1.3359344089022736</v>
      </c>
      <c r="AD298" s="183">
        <f t="shared" si="170"/>
        <v>-0.38529883784086838</v>
      </c>
      <c r="AF298" s="160">
        <f t="shared" si="193"/>
        <v>-5.2467076423532454E-2</v>
      </c>
      <c r="AG298" s="206">
        <f t="shared" si="156"/>
        <v>0</v>
      </c>
      <c r="AH298" s="160">
        <f t="shared" si="172"/>
        <v>-8.0823044251638443E-2</v>
      </c>
      <c r="AJ298">
        <f t="shared" si="173"/>
        <v>1</v>
      </c>
      <c r="AK298">
        <f t="shared" si="174"/>
        <v>0</v>
      </c>
      <c r="AL298">
        <f t="shared" si="175"/>
        <v>1</v>
      </c>
      <c r="AM298">
        <f t="shared" si="176"/>
        <v>0</v>
      </c>
      <c r="AN298">
        <f t="shared" si="177"/>
        <v>0</v>
      </c>
      <c r="AO298" s="211">
        <f t="shared" si="178"/>
        <v>0</v>
      </c>
      <c r="AP298" s="211">
        <f t="shared" si="179"/>
        <v>1</v>
      </c>
      <c r="AQ298" s="215">
        <f t="shared" si="180"/>
        <v>0</v>
      </c>
      <c r="AR298" s="215">
        <f t="shared" si="181"/>
        <v>0</v>
      </c>
      <c r="AS298" s="215">
        <f t="shared" si="182"/>
        <v>1</v>
      </c>
      <c r="AT298" s="215">
        <f t="shared" si="183"/>
        <v>0</v>
      </c>
      <c r="AV298" s="12">
        <f>VLOOKUP(A298,'(B) MSOC Applied to 2009-10'!$A$7:$C$302,3,)</f>
        <v>302.13</v>
      </c>
      <c r="AX298" s="205">
        <f t="shared" si="184"/>
        <v>0</v>
      </c>
      <c r="AZ298" s="205">
        <f t="shared" si="185"/>
        <v>302.13</v>
      </c>
      <c r="BB298" s="205">
        <f t="shared" si="186"/>
        <v>302.13</v>
      </c>
      <c r="BC298" s="205">
        <f t="shared" si="187"/>
        <v>0</v>
      </c>
      <c r="BD298" s="205">
        <f t="shared" si="188"/>
        <v>0</v>
      </c>
      <c r="BF298" s="205">
        <f t="shared" si="189"/>
        <v>0</v>
      </c>
      <c r="BG298" s="205">
        <f t="shared" si="190"/>
        <v>0</v>
      </c>
      <c r="BH298" s="209">
        <f t="shared" si="191"/>
        <v>302.13</v>
      </c>
      <c r="BI298" s="205">
        <f t="shared" si="192"/>
        <v>0</v>
      </c>
    </row>
    <row r="299" spans="1:61">
      <c r="A299" t="s">
        <v>593</v>
      </c>
      <c r="B299" s="152" t="s">
        <v>594</v>
      </c>
      <c r="C299" s="153">
        <v>66397719</v>
      </c>
      <c r="D299" s="153">
        <f>VLOOKUP(A299,'(D) 2009-10 Projection'!$H$10:$M$305,3,)</f>
        <v>1645443.7199999995</v>
      </c>
      <c r="E299" s="153">
        <v>623122</v>
      </c>
      <c r="F299" s="153">
        <v>220000</v>
      </c>
      <c r="G299" s="153">
        <v>227429</v>
      </c>
      <c r="H299" s="153">
        <f t="shared" si="157"/>
        <v>2092872.7199999995</v>
      </c>
      <c r="I299" s="175">
        <f>'(E) State &amp; Lid Adjustment'!$B$8</f>
        <v>2.06</v>
      </c>
      <c r="J299" s="175">
        <f t="shared" si="158"/>
        <v>3.3133668341829634</v>
      </c>
      <c r="K299" s="183">
        <f t="shared" si="159"/>
        <v>5.3733668341829635</v>
      </c>
      <c r="M299" s="158">
        <f>VLOOKUP(A299,'(D) 2009-10 Projection'!$H$10:$M$305,6,)</f>
        <v>1715958.3886888437</v>
      </c>
      <c r="N299" s="187">
        <v>322151</v>
      </c>
      <c r="O299" s="187">
        <v>91028</v>
      </c>
      <c r="P299" s="187">
        <v>231123</v>
      </c>
      <c r="Q299" s="153">
        <f t="shared" si="155"/>
        <v>2038109.3886888437</v>
      </c>
      <c r="R299" s="175">
        <f>'(E) State &amp; Lid Adjustment'!$B$18</f>
        <v>3.010635571061405</v>
      </c>
      <c r="S299" s="175">
        <f t="shared" si="160"/>
        <v>1.3709507099182126</v>
      </c>
      <c r="T299" s="183">
        <f t="shared" si="161"/>
        <v>4.3815862809796178</v>
      </c>
      <c r="V299" s="158">
        <f t="shared" si="162"/>
        <v>70514.668688844191</v>
      </c>
      <c r="W299" s="153">
        <f t="shared" si="163"/>
        <v>-300971</v>
      </c>
      <c r="X299" s="153">
        <f t="shared" si="164"/>
        <v>-128972</v>
      </c>
      <c r="Y299" s="153">
        <f t="shared" si="165"/>
        <v>3694</v>
      </c>
      <c r="Z299" s="153">
        <f t="shared" si="166"/>
        <v>-54763.331311155809</v>
      </c>
      <c r="AA299" s="153">
        <f t="shared" si="167"/>
        <v>54763.331311155809</v>
      </c>
      <c r="AB299" s="189">
        <f t="shared" si="168"/>
        <v>0.95063557106140495</v>
      </c>
      <c r="AC299" s="189">
        <f t="shared" si="169"/>
        <v>-1.9424161242647509</v>
      </c>
      <c r="AD299" s="183">
        <f t="shared" si="170"/>
        <v>-0.99178055320334568</v>
      </c>
      <c r="AF299" s="160">
        <f t="shared" si="193"/>
        <v>-2.6166584708101993E-2</v>
      </c>
      <c r="AG299" s="206">
        <f t="shared" si="156"/>
        <v>0</v>
      </c>
      <c r="AH299" s="160">
        <f t="shared" si="172"/>
        <v>-0.18457339389041524</v>
      </c>
      <c r="AJ299">
        <f t="shared" si="173"/>
        <v>1</v>
      </c>
      <c r="AK299">
        <f t="shared" si="174"/>
        <v>0</v>
      </c>
      <c r="AL299">
        <f t="shared" si="175"/>
        <v>1</v>
      </c>
      <c r="AM299">
        <f t="shared" si="176"/>
        <v>0</v>
      </c>
      <c r="AN299">
        <f t="shared" si="177"/>
        <v>0</v>
      </c>
      <c r="AO299" s="211">
        <f t="shared" si="178"/>
        <v>0</v>
      </c>
      <c r="AP299" s="211">
        <f t="shared" si="179"/>
        <v>1</v>
      </c>
      <c r="AQ299" s="215">
        <f t="shared" si="180"/>
        <v>0</v>
      </c>
      <c r="AR299" s="215">
        <f t="shared" si="181"/>
        <v>0</v>
      </c>
      <c r="AS299" s="215">
        <f t="shared" si="182"/>
        <v>1</v>
      </c>
      <c r="AT299" s="215">
        <f t="shared" si="183"/>
        <v>0</v>
      </c>
      <c r="AV299" s="12">
        <f>VLOOKUP(A299,'(B) MSOC Applied to 2009-10'!$A$7:$C$302,3,)</f>
        <v>118.24</v>
      </c>
      <c r="AX299" s="205">
        <f t="shared" si="184"/>
        <v>0</v>
      </c>
      <c r="AZ299" s="205">
        <f t="shared" si="185"/>
        <v>118.24</v>
      </c>
      <c r="BB299" s="205">
        <f t="shared" si="186"/>
        <v>118.24</v>
      </c>
      <c r="BC299" s="205">
        <f t="shared" si="187"/>
        <v>0</v>
      </c>
      <c r="BD299" s="205">
        <f t="shared" si="188"/>
        <v>0</v>
      </c>
      <c r="BF299" s="205">
        <f t="shared" si="189"/>
        <v>0</v>
      </c>
      <c r="BG299" s="205">
        <f t="shared" si="190"/>
        <v>0</v>
      </c>
      <c r="BH299" s="209">
        <f t="shared" si="191"/>
        <v>118.24</v>
      </c>
      <c r="BI299" s="205">
        <f t="shared" si="192"/>
        <v>0</v>
      </c>
    </row>
    <row r="300" spans="1:61">
      <c r="A300" t="s">
        <v>595</v>
      </c>
      <c r="B300" s="152" t="s">
        <v>596</v>
      </c>
      <c r="C300" s="153">
        <v>371911778</v>
      </c>
      <c r="D300" s="153">
        <f>VLOOKUP(A300,'(D) 2009-10 Projection'!$H$10:$M$305,3,)</f>
        <v>4685100.9399999995</v>
      </c>
      <c r="E300" s="153">
        <v>2092504</v>
      </c>
      <c r="F300" s="153">
        <v>700000</v>
      </c>
      <c r="G300" s="153">
        <v>575011</v>
      </c>
      <c r="H300" s="153">
        <f t="shared" si="157"/>
        <v>5960111.9399999995</v>
      </c>
      <c r="I300" s="175">
        <f>'(E) State &amp; Lid Adjustment'!$B$8</f>
        <v>2.06</v>
      </c>
      <c r="J300" s="175">
        <f t="shared" si="158"/>
        <v>1.8821667970945519</v>
      </c>
      <c r="K300" s="183">
        <f t="shared" si="159"/>
        <v>3.942166797094552</v>
      </c>
      <c r="M300" s="158">
        <f>VLOOKUP(A300,'(D) 2009-10 Projection'!$H$10:$M$305,6,)</f>
        <v>5185940.7124445131</v>
      </c>
      <c r="N300" s="187">
        <v>1120170</v>
      </c>
      <c r="O300" s="187">
        <v>509878</v>
      </c>
      <c r="P300" s="187">
        <v>610292</v>
      </c>
      <c r="Q300" s="153">
        <f t="shared" si="155"/>
        <v>6306110.7124445131</v>
      </c>
      <c r="R300" s="175">
        <f>'(E) State &amp; Lid Adjustment'!$B$18</f>
        <v>3.010635571061405</v>
      </c>
      <c r="S300" s="175">
        <f t="shared" si="160"/>
        <v>1.3709649173842513</v>
      </c>
      <c r="T300" s="183">
        <f t="shared" si="161"/>
        <v>4.3816004884456561</v>
      </c>
      <c r="V300" s="158">
        <f t="shared" si="162"/>
        <v>500839.77244451363</v>
      </c>
      <c r="W300" s="153">
        <f t="shared" si="163"/>
        <v>-972334</v>
      </c>
      <c r="X300" s="153">
        <f t="shared" si="164"/>
        <v>-190122</v>
      </c>
      <c r="Y300" s="153">
        <f t="shared" si="165"/>
        <v>35281</v>
      </c>
      <c r="Z300" s="153">
        <f t="shared" si="166"/>
        <v>345998.77244451363</v>
      </c>
      <c r="AA300" s="153">
        <f t="shared" si="167"/>
        <v>0</v>
      </c>
      <c r="AB300" s="189">
        <f t="shared" si="168"/>
        <v>0.95063557106140495</v>
      </c>
      <c r="AC300" s="189">
        <f t="shared" si="169"/>
        <v>-0.51120187971030062</v>
      </c>
      <c r="AD300" s="183">
        <f t="shared" si="170"/>
        <v>0.43943369135110411</v>
      </c>
      <c r="AF300" s="160">
        <f t="shared" si="193"/>
        <v>5.8052394976412749E-2</v>
      </c>
      <c r="AG300" s="206">
        <f t="shared" si="156"/>
        <v>5.8052394976412749E-2</v>
      </c>
      <c r="AH300" s="160">
        <f t="shared" si="172"/>
        <v>0.11147009093450197</v>
      </c>
      <c r="AJ300">
        <f t="shared" si="173"/>
        <v>0</v>
      </c>
      <c r="AK300">
        <f t="shared" si="174"/>
        <v>1</v>
      </c>
      <c r="AL300">
        <f t="shared" si="175"/>
        <v>0</v>
      </c>
      <c r="AM300">
        <f t="shared" si="176"/>
        <v>1</v>
      </c>
      <c r="AN300">
        <f t="shared" si="177"/>
        <v>1</v>
      </c>
      <c r="AO300" s="211">
        <f t="shared" si="178"/>
        <v>1</v>
      </c>
      <c r="AP300" s="211">
        <f t="shared" si="179"/>
        <v>0</v>
      </c>
      <c r="AQ300" s="215">
        <f t="shared" si="180"/>
        <v>0</v>
      </c>
      <c r="AR300" s="215">
        <f t="shared" si="181"/>
        <v>1</v>
      </c>
      <c r="AS300" s="215">
        <f t="shared" si="182"/>
        <v>0</v>
      </c>
      <c r="AT300" s="215">
        <f t="shared" si="183"/>
        <v>0</v>
      </c>
      <c r="AV300" s="12">
        <f>VLOOKUP(A300,'(B) MSOC Applied to 2009-10'!$A$7:$C$302,3,)</f>
        <v>723.9</v>
      </c>
      <c r="AX300" s="205">
        <f t="shared" si="184"/>
        <v>723.9</v>
      </c>
      <c r="AZ300" s="205">
        <f t="shared" si="185"/>
        <v>0</v>
      </c>
      <c r="BB300" s="205">
        <f t="shared" si="186"/>
        <v>0</v>
      </c>
      <c r="BC300" s="205">
        <f t="shared" si="187"/>
        <v>723.9</v>
      </c>
      <c r="BD300" s="205">
        <f t="shared" si="188"/>
        <v>723.9</v>
      </c>
      <c r="BF300" s="205">
        <f t="shared" si="189"/>
        <v>0</v>
      </c>
      <c r="BG300" s="205">
        <f t="shared" si="190"/>
        <v>723.9</v>
      </c>
      <c r="BH300" s="209">
        <f t="shared" si="191"/>
        <v>0</v>
      </c>
      <c r="BI300" s="205">
        <f t="shared" si="192"/>
        <v>0</v>
      </c>
    </row>
    <row r="301" spans="1:61">
      <c r="A301" t="s">
        <v>597</v>
      </c>
      <c r="B301" s="152" t="s">
        <v>598</v>
      </c>
      <c r="C301" s="153">
        <v>76459869</v>
      </c>
      <c r="D301" s="153">
        <f>VLOOKUP(A301,'(D) 2009-10 Projection'!$H$10:$M$305,3,)</f>
        <v>995234.70999999985</v>
      </c>
      <c r="E301" s="153">
        <v>551081</v>
      </c>
      <c r="F301" s="153">
        <v>335000</v>
      </c>
      <c r="G301" s="153">
        <v>178674</v>
      </c>
      <c r="H301" s="153">
        <f t="shared" si="157"/>
        <v>1508908.71</v>
      </c>
      <c r="I301" s="175">
        <f>'(E) State &amp; Lid Adjustment'!$B$8</f>
        <v>2.06</v>
      </c>
      <c r="J301" s="175">
        <f t="shared" si="158"/>
        <v>4.3813833895007068</v>
      </c>
      <c r="K301" s="183">
        <f t="shared" si="159"/>
        <v>6.4413833895007073</v>
      </c>
      <c r="M301" s="158">
        <f>VLOOKUP(A301,'(D) 2009-10 Projection'!$H$10:$M$305,6,)</f>
        <v>1060051.5081311939</v>
      </c>
      <c r="N301" s="187">
        <v>285275</v>
      </c>
      <c r="O301" s="187">
        <v>104828</v>
      </c>
      <c r="P301" s="187">
        <v>180447</v>
      </c>
      <c r="Q301" s="153">
        <f t="shared" si="155"/>
        <v>1345326.5081311939</v>
      </c>
      <c r="R301" s="175">
        <f>'(E) State &amp; Lid Adjustment'!$B$18</f>
        <v>3.010635571061405</v>
      </c>
      <c r="S301" s="175">
        <f t="shared" si="160"/>
        <v>1.3710198744912838</v>
      </c>
      <c r="T301" s="183">
        <f t="shared" si="161"/>
        <v>4.3816554455526884</v>
      </c>
      <c r="V301" s="158">
        <f t="shared" si="162"/>
        <v>64816.798131194082</v>
      </c>
      <c r="W301" s="153">
        <f t="shared" si="163"/>
        <v>-265806</v>
      </c>
      <c r="X301" s="153">
        <f t="shared" si="164"/>
        <v>-230172</v>
      </c>
      <c r="Y301" s="153">
        <f t="shared" si="165"/>
        <v>1773</v>
      </c>
      <c r="Z301" s="153">
        <f t="shared" si="166"/>
        <v>-163582.20186880603</v>
      </c>
      <c r="AA301" s="153">
        <f t="shared" si="167"/>
        <v>163582.20186880603</v>
      </c>
      <c r="AB301" s="189">
        <f t="shared" si="168"/>
        <v>0.95063557106140495</v>
      </c>
      <c r="AC301" s="189">
        <f t="shared" si="169"/>
        <v>-3.010363515009423</v>
      </c>
      <c r="AD301" s="183">
        <f t="shared" si="170"/>
        <v>-2.0597279439480189</v>
      </c>
      <c r="AF301" s="160">
        <f t="shared" si="193"/>
        <v>-0.10841093353408109</v>
      </c>
      <c r="AG301" s="206">
        <f t="shared" si="156"/>
        <v>0</v>
      </c>
      <c r="AH301" s="160">
        <f t="shared" si="172"/>
        <v>-0.3197648423326771</v>
      </c>
      <c r="AJ301">
        <f t="shared" si="173"/>
        <v>1</v>
      </c>
      <c r="AK301">
        <f t="shared" si="174"/>
        <v>0</v>
      </c>
      <c r="AL301">
        <f t="shared" si="175"/>
        <v>1</v>
      </c>
      <c r="AM301">
        <f t="shared" si="176"/>
        <v>0</v>
      </c>
      <c r="AN301">
        <f t="shared" si="177"/>
        <v>0</v>
      </c>
      <c r="AO301" s="211">
        <f t="shared" si="178"/>
        <v>0</v>
      </c>
      <c r="AP301" s="211">
        <f t="shared" si="179"/>
        <v>1</v>
      </c>
      <c r="AQ301" s="215">
        <f t="shared" si="180"/>
        <v>0</v>
      </c>
      <c r="AR301" s="215">
        <f t="shared" si="181"/>
        <v>0</v>
      </c>
      <c r="AS301" s="215">
        <f t="shared" si="182"/>
        <v>1</v>
      </c>
      <c r="AT301" s="215">
        <f t="shared" si="183"/>
        <v>0</v>
      </c>
      <c r="AV301" s="12">
        <f>VLOOKUP(A301,'(B) MSOC Applied to 2009-10'!$A$7:$C$302,3,)</f>
        <v>127.99</v>
      </c>
      <c r="AX301" s="205">
        <f t="shared" si="184"/>
        <v>0</v>
      </c>
      <c r="AZ301" s="205">
        <f t="shared" si="185"/>
        <v>127.99</v>
      </c>
      <c r="BB301" s="205">
        <f t="shared" si="186"/>
        <v>127.99</v>
      </c>
      <c r="BC301" s="205">
        <f t="shared" si="187"/>
        <v>0</v>
      </c>
      <c r="BD301" s="205">
        <f t="shared" si="188"/>
        <v>0</v>
      </c>
      <c r="BF301" s="205">
        <f t="shared" si="189"/>
        <v>0</v>
      </c>
      <c r="BG301" s="205">
        <f t="shared" si="190"/>
        <v>0</v>
      </c>
      <c r="BH301" s="209">
        <f t="shared" si="191"/>
        <v>127.99</v>
      </c>
      <c r="BI301" s="205">
        <f t="shared" si="192"/>
        <v>0</v>
      </c>
    </row>
    <row r="302" spans="1:61">
      <c r="A302" t="s">
        <v>599</v>
      </c>
      <c r="B302" s="152" t="s">
        <v>600</v>
      </c>
      <c r="C302" s="153">
        <v>33121664</v>
      </c>
      <c r="D302" s="153">
        <f>VLOOKUP(A302,'(D) 2009-10 Projection'!$H$10:$M$305,3,)</f>
        <v>1468956.01</v>
      </c>
      <c r="E302" s="153">
        <v>579443</v>
      </c>
      <c r="F302" s="153">
        <v>0</v>
      </c>
      <c r="G302" s="153">
        <v>0</v>
      </c>
      <c r="H302" s="153">
        <f t="shared" si="157"/>
        <v>1468956.01</v>
      </c>
      <c r="I302" s="175">
        <f>'(E) State &amp; Lid Adjustment'!$B$8</f>
        <v>2.06</v>
      </c>
      <c r="J302" s="175">
        <f t="shared" si="158"/>
        <v>0</v>
      </c>
      <c r="K302" s="183">
        <f t="shared" si="159"/>
        <v>2.06</v>
      </c>
      <c r="M302" s="158">
        <f>VLOOKUP(A302,'(D) 2009-10 Projection'!$H$10:$M$305,6,)</f>
        <v>1500657.4905095056</v>
      </c>
      <c r="N302" s="187">
        <v>294482</v>
      </c>
      <c r="O302" s="187">
        <v>0</v>
      </c>
      <c r="P302" s="187">
        <v>0</v>
      </c>
      <c r="Q302" s="153">
        <f t="shared" si="155"/>
        <v>1500657.4905095056</v>
      </c>
      <c r="R302" s="175">
        <f>'(E) State &amp; Lid Adjustment'!$B$18</f>
        <v>3.010635571061405</v>
      </c>
      <c r="S302" s="175">
        <f t="shared" si="160"/>
        <v>0</v>
      </c>
      <c r="T302" s="183">
        <f t="shared" si="161"/>
        <v>3.010635571061405</v>
      </c>
      <c r="V302" s="158">
        <f t="shared" si="162"/>
        <v>31701.480509505607</v>
      </c>
      <c r="W302" s="153">
        <f t="shared" si="163"/>
        <v>-284961</v>
      </c>
      <c r="X302" s="153">
        <f t="shared" si="164"/>
        <v>0</v>
      </c>
      <c r="Y302" s="153">
        <f t="shared" si="165"/>
        <v>0</v>
      </c>
      <c r="Z302" s="153">
        <f t="shared" si="166"/>
        <v>31701.480509505607</v>
      </c>
      <c r="AA302" s="153">
        <f t="shared" si="167"/>
        <v>0</v>
      </c>
      <c r="AB302" s="189">
        <f t="shared" si="168"/>
        <v>0.95063557106140495</v>
      </c>
      <c r="AC302" s="189">
        <f t="shared" si="169"/>
        <v>0</v>
      </c>
      <c r="AD302" s="183">
        <f t="shared" si="170"/>
        <v>0.95063557106140495</v>
      </c>
      <c r="AF302" s="160">
        <f t="shared" si="193"/>
        <v>2.1580959738546294E-2</v>
      </c>
      <c r="AG302" s="206">
        <f t="shared" si="156"/>
        <v>2.1580959738546294E-2</v>
      </c>
      <c r="AH302" s="160">
        <f t="shared" si="172"/>
        <v>0.461473578185148</v>
      </c>
      <c r="AJ302">
        <f t="shared" si="173"/>
        <v>0</v>
      </c>
      <c r="AK302">
        <f t="shared" si="174"/>
        <v>0</v>
      </c>
      <c r="AL302">
        <f t="shared" si="175"/>
        <v>0</v>
      </c>
      <c r="AM302">
        <f t="shared" si="176"/>
        <v>1</v>
      </c>
      <c r="AN302">
        <f t="shared" si="177"/>
        <v>1</v>
      </c>
      <c r="AO302" s="211">
        <f t="shared" si="178"/>
        <v>1</v>
      </c>
      <c r="AP302" s="211">
        <f t="shared" si="179"/>
        <v>0</v>
      </c>
      <c r="AQ302" s="215">
        <f t="shared" si="180"/>
        <v>0</v>
      </c>
      <c r="AR302" s="215">
        <f t="shared" si="181"/>
        <v>1</v>
      </c>
      <c r="AS302" s="215">
        <f t="shared" si="182"/>
        <v>0</v>
      </c>
      <c r="AT302" s="215">
        <f t="shared" si="183"/>
        <v>0</v>
      </c>
      <c r="AV302" s="12">
        <f>VLOOKUP(A302,'(B) MSOC Applied to 2009-10'!$A$7:$C$302,3,)</f>
        <v>67.75</v>
      </c>
      <c r="AX302" s="205">
        <f t="shared" si="184"/>
        <v>67.75</v>
      </c>
      <c r="AZ302" s="205">
        <f t="shared" si="185"/>
        <v>0</v>
      </c>
      <c r="BB302" s="205">
        <f t="shared" si="186"/>
        <v>0</v>
      </c>
      <c r="BC302" s="205">
        <f t="shared" si="187"/>
        <v>67.75</v>
      </c>
      <c r="BD302" s="205">
        <f t="shared" si="188"/>
        <v>67.75</v>
      </c>
      <c r="BF302" s="205">
        <f t="shared" si="189"/>
        <v>0</v>
      </c>
      <c r="BG302" s="205">
        <f t="shared" si="190"/>
        <v>67.75</v>
      </c>
      <c r="BH302" s="209">
        <f t="shared" si="191"/>
        <v>0</v>
      </c>
      <c r="BI302" s="205">
        <f t="shared" si="192"/>
        <v>0</v>
      </c>
    </row>
    <row r="303" spans="1:61">
      <c r="A303" t="s">
        <v>601</v>
      </c>
      <c r="B303" s="152" t="s">
        <v>602</v>
      </c>
      <c r="C303" s="153">
        <v>1544042627</v>
      </c>
      <c r="D303" s="153">
        <f>VLOOKUP(A303,'(D) 2009-10 Projection'!$H$10:$M$305,3,)</f>
        <v>13691850.170000002</v>
      </c>
      <c r="E303" s="153">
        <v>4990451</v>
      </c>
      <c r="F303" s="153">
        <v>2950000</v>
      </c>
      <c r="G303" s="153">
        <v>538882</v>
      </c>
      <c r="H303" s="153">
        <f t="shared" si="157"/>
        <v>17180732.170000002</v>
      </c>
      <c r="I303" s="175">
        <f>'(E) State &amp; Lid Adjustment'!$B$8</f>
        <v>2.06</v>
      </c>
      <c r="J303" s="175">
        <f t="shared" si="158"/>
        <v>1.9105690143618037</v>
      </c>
      <c r="K303" s="183">
        <f t="shared" si="159"/>
        <v>3.9705690143618035</v>
      </c>
      <c r="M303" s="158">
        <f>VLOOKUP(A303,'(D) 2009-10 Projection'!$H$10:$M$305,6,)</f>
        <v>14211211.178608552</v>
      </c>
      <c r="N303" s="187">
        <v>2573357</v>
      </c>
      <c r="O303" s="187">
        <v>2116420</v>
      </c>
      <c r="P303" s="187">
        <v>456937</v>
      </c>
      <c r="Q303" s="153">
        <f t="shared" si="155"/>
        <v>16784568.178608552</v>
      </c>
      <c r="R303" s="175">
        <f>'(E) State &amp; Lid Adjustment'!$B$18</f>
        <v>3.010635571061405</v>
      </c>
      <c r="S303" s="175">
        <f t="shared" si="160"/>
        <v>1.3707004994493588</v>
      </c>
      <c r="T303" s="183">
        <f t="shared" si="161"/>
        <v>4.3813360705107636</v>
      </c>
      <c r="V303" s="158">
        <f t="shared" si="162"/>
        <v>519361.00860854983</v>
      </c>
      <c r="W303" s="153">
        <f t="shared" si="163"/>
        <v>-2417094</v>
      </c>
      <c r="X303" s="153">
        <f t="shared" si="164"/>
        <v>-833580</v>
      </c>
      <c r="Y303" s="153">
        <f t="shared" si="165"/>
        <v>-81945</v>
      </c>
      <c r="Z303" s="153">
        <f t="shared" si="166"/>
        <v>-396163.99139145017</v>
      </c>
      <c r="AA303" s="153">
        <f t="shared" si="167"/>
        <v>396163.99139145017</v>
      </c>
      <c r="AB303" s="189">
        <f t="shared" si="168"/>
        <v>0.95063557106140495</v>
      </c>
      <c r="AC303" s="189">
        <f t="shared" si="169"/>
        <v>-0.53986851491244492</v>
      </c>
      <c r="AD303" s="183">
        <f t="shared" si="170"/>
        <v>0.41076705614896003</v>
      </c>
      <c r="AF303" s="160">
        <f t="shared" si="193"/>
        <v>-2.3058620987248073E-2</v>
      </c>
      <c r="AG303" s="206">
        <f t="shared" si="156"/>
        <v>0</v>
      </c>
      <c r="AH303" s="160">
        <f t="shared" si="172"/>
        <v>0.10345294456869762</v>
      </c>
      <c r="AJ303">
        <f t="shared" si="173"/>
        <v>1</v>
      </c>
      <c r="AK303">
        <f t="shared" si="174"/>
        <v>0</v>
      </c>
      <c r="AL303">
        <f t="shared" si="175"/>
        <v>0</v>
      </c>
      <c r="AM303">
        <f t="shared" si="176"/>
        <v>1</v>
      </c>
      <c r="AN303">
        <f t="shared" si="177"/>
        <v>1</v>
      </c>
      <c r="AO303" s="211">
        <f t="shared" si="178"/>
        <v>0</v>
      </c>
      <c r="AP303" s="211">
        <f t="shared" si="179"/>
        <v>1</v>
      </c>
      <c r="AQ303" s="215">
        <f t="shared" si="180"/>
        <v>0</v>
      </c>
      <c r="AR303" s="215">
        <f t="shared" si="181"/>
        <v>0</v>
      </c>
      <c r="AS303" s="215">
        <f t="shared" si="182"/>
        <v>0</v>
      </c>
      <c r="AT303" s="215">
        <f t="shared" si="183"/>
        <v>1</v>
      </c>
      <c r="AV303" s="12">
        <f>VLOOKUP(A303,'(B) MSOC Applied to 2009-10'!$A$7:$C$302,3,)</f>
        <v>2053.52</v>
      </c>
      <c r="AX303" s="205">
        <f t="shared" si="184"/>
        <v>0</v>
      </c>
      <c r="AZ303" s="205">
        <f t="shared" si="185"/>
        <v>2053.52</v>
      </c>
      <c r="BB303" s="205">
        <f t="shared" si="186"/>
        <v>0</v>
      </c>
      <c r="BC303" s="205">
        <f t="shared" si="187"/>
        <v>2053.52</v>
      </c>
      <c r="BD303" s="205">
        <f t="shared" si="188"/>
        <v>2053.52</v>
      </c>
      <c r="BF303" s="205">
        <f t="shared" si="189"/>
        <v>0</v>
      </c>
      <c r="BG303" s="205">
        <f t="shared" si="190"/>
        <v>0</v>
      </c>
      <c r="BH303" s="209">
        <f t="shared" si="191"/>
        <v>0</v>
      </c>
      <c r="BI303" s="205">
        <f t="shared" si="192"/>
        <v>2053.52</v>
      </c>
    </row>
    <row r="304" spans="1:61">
      <c r="A304" t="s">
        <v>603</v>
      </c>
      <c r="B304" s="152" t="s">
        <v>604</v>
      </c>
      <c r="C304" s="153">
        <v>4793231338</v>
      </c>
      <c r="D304" s="153">
        <f>VLOOKUP(A304,'(D) 2009-10 Projection'!$H$10:$M$305,3,)</f>
        <v>89780612.210000008</v>
      </c>
      <c r="E304" s="153">
        <v>42823955</v>
      </c>
      <c r="F304" s="153">
        <v>12677756</v>
      </c>
      <c r="G304" s="153">
        <v>15338781</v>
      </c>
      <c r="H304" s="153">
        <f t="shared" si="157"/>
        <v>117797149.21000001</v>
      </c>
      <c r="I304" s="175">
        <f>'(E) State &amp; Lid Adjustment'!$B$8</f>
        <v>2.06</v>
      </c>
      <c r="J304" s="175">
        <f t="shared" si="158"/>
        <v>2.6449288811688896</v>
      </c>
      <c r="K304" s="183">
        <f t="shared" si="159"/>
        <v>4.7049288811688896</v>
      </c>
      <c r="M304" s="158">
        <f>VLOOKUP(A304,'(D) 2009-10 Projection'!$H$10:$M$305,6,)</f>
        <v>98182201.231834516</v>
      </c>
      <c r="N304" s="187">
        <v>22647704</v>
      </c>
      <c r="O304" s="187">
        <v>6571428</v>
      </c>
      <c r="P304" s="187">
        <v>16076276</v>
      </c>
      <c r="Q304" s="153">
        <f t="shared" si="155"/>
        <v>120829905.23183452</v>
      </c>
      <c r="R304" s="175">
        <f>'(E) State &amp; Lid Adjustment'!$B$18</f>
        <v>3.010635571061405</v>
      </c>
      <c r="S304" s="175">
        <f t="shared" si="160"/>
        <v>1.3709807719695752</v>
      </c>
      <c r="T304" s="183">
        <f t="shared" si="161"/>
        <v>4.3816163430309807</v>
      </c>
      <c r="V304" s="158">
        <f t="shared" si="162"/>
        <v>8401589.0218345076</v>
      </c>
      <c r="W304" s="153">
        <f t="shared" si="163"/>
        <v>-20176251</v>
      </c>
      <c r="X304" s="153">
        <f t="shared" si="164"/>
        <v>-6106328</v>
      </c>
      <c r="Y304" s="153">
        <f t="shared" si="165"/>
        <v>737495</v>
      </c>
      <c r="Z304" s="153">
        <f t="shared" si="166"/>
        <v>3032756.0218345076</v>
      </c>
      <c r="AA304" s="153">
        <f t="shared" si="167"/>
        <v>0</v>
      </c>
      <c r="AB304" s="189">
        <f t="shared" si="168"/>
        <v>0.95063557106140495</v>
      </c>
      <c r="AC304" s="189">
        <f t="shared" si="169"/>
        <v>-1.2739481091993143</v>
      </c>
      <c r="AD304" s="183">
        <f t="shared" si="170"/>
        <v>-0.32331253813790894</v>
      </c>
      <c r="AF304" s="160">
        <f t="shared" si="193"/>
        <v>2.5745580790142344E-2</v>
      </c>
      <c r="AG304" s="206">
        <f t="shared" si="156"/>
        <v>2.5745580790142344E-2</v>
      </c>
      <c r="AH304" s="160">
        <f t="shared" si="172"/>
        <v>-6.8717837464439074E-2</v>
      </c>
      <c r="AJ304">
        <f t="shared" si="173"/>
        <v>0</v>
      </c>
      <c r="AK304">
        <f t="shared" si="174"/>
        <v>0</v>
      </c>
      <c r="AL304">
        <f t="shared" si="175"/>
        <v>1</v>
      </c>
      <c r="AM304">
        <f t="shared" si="176"/>
        <v>0</v>
      </c>
      <c r="AN304">
        <f t="shared" si="177"/>
        <v>0</v>
      </c>
      <c r="AO304" s="211">
        <f t="shared" si="178"/>
        <v>1</v>
      </c>
      <c r="AP304" s="211">
        <f t="shared" si="179"/>
        <v>0</v>
      </c>
      <c r="AQ304" s="215">
        <f t="shared" si="180"/>
        <v>1</v>
      </c>
      <c r="AR304" s="215">
        <f t="shared" si="181"/>
        <v>0</v>
      </c>
      <c r="AS304" s="215">
        <f t="shared" si="182"/>
        <v>0</v>
      </c>
      <c r="AT304" s="215">
        <f t="shared" si="183"/>
        <v>0</v>
      </c>
      <c r="AV304" s="12">
        <f>VLOOKUP(A304,'(B) MSOC Applied to 2009-10'!$A$7:$C$302,3,)</f>
        <v>13926.949999999999</v>
      </c>
      <c r="AX304" s="205">
        <f t="shared" si="184"/>
        <v>13926.949999999999</v>
      </c>
      <c r="AZ304" s="205">
        <f t="shared" si="185"/>
        <v>0</v>
      </c>
      <c r="BB304" s="205">
        <f t="shared" si="186"/>
        <v>13926.949999999999</v>
      </c>
      <c r="BC304" s="205">
        <f t="shared" si="187"/>
        <v>0</v>
      </c>
      <c r="BD304" s="205">
        <f t="shared" si="188"/>
        <v>0</v>
      </c>
      <c r="BF304" s="205">
        <f t="shared" si="189"/>
        <v>13926.949999999999</v>
      </c>
      <c r="BG304" s="205">
        <f t="shared" si="190"/>
        <v>0</v>
      </c>
      <c r="BH304" s="209">
        <f t="shared" si="191"/>
        <v>0</v>
      </c>
      <c r="BI304" s="205">
        <f t="shared" si="192"/>
        <v>0</v>
      </c>
    </row>
    <row r="305" spans="1:61">
      <c r="A305" t="s">
        <v>605</v>
      </c>
      <c r="B305" s="152" t="s">
        <v>606</v>
      </c>
      <c r="C305" s="153">
        <v>3170829684</v>
      </c>
      <c r="D305" s="153">
        <f>VLOOKUP(A305,'(D) 2009-10 Projection'!$H$10:$M$305,3,)</f>
        <v>30657088.739999998</v>
      </c>
      <c r="E305" s="153">
        <v>12252686</v>
      </c>
      <c r="F305" s="153">
        <v>8085000</v>
      </c>
      <c r="G305" s="153">
        <v>2108705</v>
      </c>
      <c r="H305" s="153">
        <f t="shared" si="157"/>
        <v>40850793.739999995</v>
      </c>
      <c r="I305" s="175">
        <f>'(E) State &amp; Lid Adjustment'!$B$8</f>
        <v>2.06</v>
      </c>
      <c r="J305" s="175">
        <f t="shared" si="158"/>
        <v>2.5498058255215956</v>
      </c>
      <c r="K305" s="183">
        <f t="shared" si="159"/>
        <v>4.6098058255215957</v>
      </c>
      <c r="M305" s="158">
        <f>VLOOKUP(A305,'(D) 2009-10 Projection'!$H$10:$M$305,6,)</f>
        <v>34381087.829678833</v>
      </c>
      <c r="N305" s="187">
        <v>6688298</v>
      </c>
      <c r="O305" s="187">
        <v>4347869</v>
      </c>
      <c r="P305" s="187">
        <v>2340429</v>
      </c>
      <c r="Q305" s="153">
        <f t="shared" si="155"/>
        <v>41069385.829678833</v>
      </c>
      <c r="R305" s="175">
        <f>'(E) State &amp; Lid Adjustment'!$B$18</f>
        <v>3.010635571061405</v>
      </c>
      <c r="S305" s="175">
        <f t="shared" si="160"/>
        <v>1.3712086214971866</v>
      </c>
      <c r="T305" s="183">
        <f t="shared" si="161"/>
        <v>4.3818441925585914</v>
      </c>
      <c r="V305" s="158">
        <f t="shared" si="162"/>
        <v>3723999.0896788351</v>
      </c>
      <c r="W305" s="153">
        <f t="shared" si="163"/>
        <v>-5564388</v>
      </c>
      <c r="X305" s="153">
        <f t="shared" si="164"/>
        <v>-3737131</v>
      </c>
      <c r="Y305" s="153">
        <f t="shared" si="165"/>
        <v>231724</v>
      </c>
      <c r="Z305" s="153">
        <f t="shared" si="166"/>
        <v>218592.08967883885</v>
      </c>
      <c r="AA305" s="153">
        <f t="shared" si="167"/>
        <v>0</v>
      </c>
      <c r="AB305" s="189">
        <f t="shared" si="168"/>
        <v>0.95063557106140495</v>
      </c>
      <c r="AC305" s="189">
        <f t="shared" si="169"/>
        <v>-1.178597204024409</v>
      </c>
      <c r="AD305" s="183">
        <f t="shared" si="170"/>
        <v>-0.22796163296300431</v>
      </c>
      <c r="AF305" s="160">
        <f t="shared" si="193"/>
        <v>5.3509875737077633E-3</v>
      </c>
      <c r="AG305" s="206">
        <f t="shared" si="156"/>
        <v>5.3509875737077633E-3</v>
      </c>
      <c r="AH305" s="160">
        <f t="shared" si="172"/>
        <v>-4.9451460992331636E-2</v>
      </c>
      <c r="AJ305">
        <f t="shared" si="173"/>
        <v>0</v>
      </c>
      <c r="AK305">
        <f t="shared" si="174"/>
        <v>0</v>
      </c>
      <c r="AL305">
        <f t="shared" si="175"/>
        <v>1</v>
      </c>
      <c r="AM305">
        <f t="shared" si="176"/>
        <v>0</v>
      </c>
      <c r="AN305">
        <f t="shared" si="177"/>
        <v>0</v>
      </c>
      <c r="AO305" s="211">
        <f t="shared" si="178"/>
        <v>0</v>
      </c>
      <c r="AP305" s="211">
        <f t="shared" si="179"/>
        <v>1</v>
      </c>
      <c r="AQ305" s="215">
        <f t="shared" si="180"/>
        <v>0</v>
      </c>
      <c r="AR305" s="215">
        <f t="shared" si="181"/>
        <v>0</v>
      </c>
      <c r="AS305" s="215">
        <f t="shared" si="182"/>
        <v>1</v>
      </c>
      <c r="AT305" s="215">
        <f t="shared" si="183"/>
        <v>0</v>
      </c>
      <c r="AV305" s="12">
        <f>VLOOKUP(A305,'(B) MSOC Applied to 2009-10'!$A$7:$C$302,3,)</f>
        <v>5232.0200000000004</v>
      </c>
      <c r="AX305" s="205">
        <f t="shared" si="184"/>
        <v>0</v>
      </c>
      <c r="AZ305" s="205">
        <f t="shared" si="185"/>
        <v>5232.0200000000004</v>
      </c>
      <c r="BB305" s="205">
        <f t="shared" si="186"/>
        <v>5232.0200000000004</v>
      </c>
      <c r="BC305" s="205">
        <f t="shared" si="187"/>
        <v>0</v>
      </c>
      <c r="BD305" s="205">
        <f t="shared" si="188"/>
        <v>0</v>
      </c>
      <c r="BF305" s="205">
        <f t="shared" si="189"/>
        <v>0</v>
      </c>
      <c r="BG305" s="205">
        <f t="shared" si="190"/>
        <v>0</v>
      </c>
      <c r="BH305" s="209">
        <f t="shared" si="191"/>
        <v>5232.0200000000004</v>
      </c>
      <c r="BI305" s="205">
        <f t="shared" si="192"/>
        <v>0</v>
      </c>
    </row>
    <row r="306" spans="1:61">
      <c r="A306" t="s">
        <v>607</v>
      </c>
      <c r="B306" s="154" t="s">
        <v>608</v>
      </c>
      <c r="C306" s="155">
        <v>377611961</v>
      </c>
      <c r="D306" s="155">
        <f>VLOOKUP(A306,'(D) 2009-10 Projection'!$H$10:$M$305,3,)</f>
        <v>7225618.7399999993</v>
      </c>
      <c r="E306" s="155">
        <v>3117622</v>
      </c>
      <c r="F306" s="155">
        <v>725000</v>
      </c>
      <c r="G306" s="155">
        <v>1080368</v>
      </c>
      <c r="H306" s="155">
        <f t="shared" si="157"/>
        <v>9030986.7399999984</v>
      </c>
      <c r="I306" s="176">
        <f>'(E) State &amp; Lid Adjustment'!$B$8</f>
        <v>2.06</v>
      </c>
      <c r="J306" s="176">
        <f>F306/C306*1000</f>
        <v>1.9199603690519751</v>
      </c>
      <c r="K306" s="184">
        <f t="shared" si="159"/>
        <v>3.9799603690519749</v>
      </c>
      <c r="M306" s="159">
        <f>VLOOKUP(A306,'(D) 2009-10 Projection'!$H$10:$M$305,6,)</f>
        <v>8003692.0807809317</v>
      </c>
      <c r="N306" s="188">
        <v>1676188</v>
      </c>
      <c r="O306" s="188">
        <v>517696</v>
      </c>
      <c r="P306" s="188">
        <v>1158492</v>
      </c>
      <c r="Q306" s="155">
        <f t="shared" si="155"/>
        <v>9679880.0807809308</v>
      </c>
      <c r="R306" s="176">
        <f>'(E) State &amp; Lid Adjustment'!$B$18</f>
        <v>3.010635571061405</v>
      </c>
      <c r="S306" s="176">
        <f t="shared" si="160"/>
        <v>1.3709735216782499</v>
      </c>
      <c r="T306" s="184">
        <f t="shared" si="161"/>
        <v>4.3816090927396552</v>
      </c>
      <c r="V306" s="159">
        <f t="shared" si="162"/>
        <v>778073.34078093246</v>
      </c>
      <c r="W306" s="155">
        <f t="shared" si="163"/>
        <v>-1441434</v>
      </c>
      <c r="X306" s="155">
        <f t="shared" si="164"/>
        <v>-207304</v>
      </c>
      <c r="Y306" s="155">
        <f t="shared" si="165"/>
        <v>78124</v>
      </c>
      <c r="Z306" s="155">
        <f t="shared" si="166"/>
        <v>648893.34078093246</v>
      </c>
      <c r="AA306" s="155">
        <f t="shared" si="167"/>
        <v>0</v>
      </c>
      <c r="AB306" s="191">
        <f t="shared" si="168"/>
        <v>0.95063557106140495</v>
      </c>
      <c r="AC306" s="191">
        <f t="shared" si="169"/>
        <v>-0.54898684737372516</v>
      </c>
      <c r="AD306" s="184">
        <f t="shared" si="170"/>
        <v>0.40164872368768023</v>
      </c>
      <c r="AF306" s="160">
        <f t="shared" si="193"/>
        <v>7.1851876152896732E-2</v>
      </c>
      <c r="AG306" s="206">
        <f t="shared" si="156"/>
        <v>7.1851876152896732E-2</v>
      </c>
      <c r="AH306" s="160">
        <f t="shared" si="172"/>
        <v>0.100917769636825</v>
      </c>
      <c r="AJ306">
        <f t="shared" si="173"/>
        <v>0</v>
      </c>
      <c r="AK306">
        <f t="shared" si="174"/>
        <v>1</v>
      </c>
      <c r="AL306">
        <f t="shared" si="175"/>
        <v>0</v>
      </c>
      <c r="AM306">
        <f t="shared" si="176"/>
        <v>1</v>
      </c>
      <c r="AN306">
        <f t="shared" si="177"/>
        <v>1</v>
      </c>
      <c r="AO306" s="211">
        <f t="shared" si="178"/>
        <v>1</v>
      </c>
      <c r="AP306" s="211">
        <f t="shared" si="179"/>
        <v>0</v>
      </c>
      <c r="AQ306" s="215">
        <f t="shared" si="180"/>
        <v>0</v>
      </c>
      <c r="AR306" s="215">
        <f t="shared" si="181"/>
        <v>1</v>
      </c>
      <c r="AS306" s="215">
        <f t="shared" si="182"/>
        <v>0</v>
      </c>
      <c r="AT306" s="215">
        <f t="shared" si="183"/>
        <v>0</v>
      </c>
      <c r="AV306" s="12">
        <f>VLOOKUP(A306,'(B) MSOC Applied to 2009-10'!$A$7:$C$302,3,)</f>
        <v>1307.4099999999999</v>
      </c>
      <c r="AX306" s="205">
        <f t="shared" si="184"/>
        <v>1307.4099999999999</v>
      </c>
      <c r="AZ306" s="205">
        <f t="shared" si="185"/>
        <v>0</v>
      </c>
      <c r="BB306" s="205">
        <f t="shared" si="186"/>
        <v>0</v>
      </c>
      <c r="BC306" s="205">
        <f t="shared" si="187"/>
        <v>1307.4099999999999</v>
      </c>
      <c r="BD306" s="205">
        <f t="shared" si="188"/>
        <v>1307.4099999999999</v>
      </c>
      <c r="BF306" s="205">
        <f t="shared" si="189"/>
        <v>0</v>
      </c>
      <c r="BG306" s="205">
        <f t="shared" si="190"/>
        <v>1307.4099999999999</v>
      </c>
      <c r="BH306" s="209">
        <f t="shared" si="191"/>
        <v>0</v>
      </c>
      <c r="BI306" s="205">
        <f t="shared" si="192"/>
        <v>0</v>
      </c>
    </row>
    <row r="307" spans="1:61">
      <c r="X307" s="4"/>
    </row>
    <row r="308" spans="1:61">
      <c r="X308" s="4"/>
    </row>
    <row r="309" spans="1:61">
      <c r="X309" s="4"/>
    </row>
    <row r="310" spans="1:61">
      <c r="X310" s="4"/>
    </row>
    <row r="311" spans="1:61">
      <c r="X311" s="4"/>
    </row>
  </sheetData>
  <mergeCells count="3">
    <mergeCell ref="M6:T6"/>
    <mergeCell ref="A6:H6"/>
    <mergeCell ref="V6:AD6"/>
  </mergeCells>
  <pageMargins left="0.7" right="0.7" top="0.75" bottom="0.75" header="0.3" footer="0.3"/>
  <pageSetup paperSize="5" scale="45" fitToHeight="8" orientation="landscape" r:id="rId1"/>
  <headerFooter>
    <oddFooter>&amp;L&amp;8Levy and Local Effort Assistance Technical Working Group&amp;C&amp;8&amp;K000000Technical Appendix for Option 4: State and Local Property Tax Shift &amp;R&amp;8Tab F--Shift Scenario 1--Page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theme="6" tint="0.59999389629810485"/>
  </sheetPr>
  <dimension ref="A1:E20"/>
  <sheetViews>
    <sheetView workbookViewId="0">
      <selection sqref="A1:XFD1"/>
    </sheetView>
  </sheetViews>
  <sheetFormatPr defaultRowHeight="14.4"/>
  <cols>
    <col min="1" max="1" width="63" bestFit="1" customWidth="1"/>
    <col min="2" max="2" width="9" bestFit="1" customWidth="1"/>
    <col min="5" max="5" width="15.44140625" customWidth="1"/>
  </cols>
  <sheetData>
    <row r="1" spans="1:5" s="233" customFormat="1">
      <c r="A1" s="232" t="s">
        <v>1088</v>
      </c>
    </row>
    <row r="2" spans="1:5">
      <c r="A2" s="1" t="s">
        <v>996</v>
      </c>
    </row>
    <row r="3" spans="1:5" ht="57.6">
      <c r="B3" s="7" t="s">
        <v>11</v>
      </c>
      <c r="C3" s="7"/>
      <c r="D3" s="6"/>
      <c r="E3" s="7" t="s">
        <v>13</v>
      </c>
    </row>
    <row r="4" spans="1:5">
      <c r="A4" t="s">
        <v>8</v>
      </c>
      <c r="B4" s="1" t="s">
        <v>10</v>
      </c>
      <c r="C4" s="1"/>
      <c r="D4" s="1"/>
      <c r="E4" s="1" t="s">
        <v>10</v>
      </c>
    </row>
    <row r="5" spans="1:5">
      <c r="A5" t="s">
        <v>0</v>
      </c>
      <c r="B5" s="2">
        <v>54.43</v>
      </c>
      <c r="C5" s="2"/>
      <c r="D5" s="2"/>
      <c r="E5" s="2">
        <v>113.8</v>
      </c>
    </row>
    <row r="6" spans="1:5">
      <c r="A6" t="s">
        <v>1</v>
      </c>
      <c r="B6" s="2">
        <v>147.9</v>
      </c>
      <c r="C6" s="2"/>
      <c r="D6" s="2"/>
      <c r="E6" s="2">
        <v>309.20999999999998</v>
      </c>
    </row>
    <row r="7" spans="1:5">
      <c r="A7" t="s">
        <v>2</v>
      </c>
      <c r="B7" s="2">
        <v>58.44</v>
      </c>
      <c r="C7" s="2"/>
      <c r="D7" s="2"/>
      <c r="E7" s="2">
        <v>122.17</v>
      </c>
    </row>
    <row r="8" spans="1:5">
      <c r="A8" t="s">
        <v>3</v>
      </c>
      <c r="B8" s="2">
        <v>124.07</v>
      </c>
      <c r="C8" s="2"/>
      <c r="D8" s="2"/>
      <c r="E8" s="2">
        <v>259.39</v>
      </c>
    </row>
    <row r="9" spans="1:5">
      <c r="A9" t="s">
        <v>4</v>
      </c>
      <c r="B9" s="2">
        <v>9.0399999999999991</v>
      </c>
      <c r="C9" s="2"/>
      <c r="D9" s="2"/>
      <c r="E9" s="2">
        <v>18.89</v>
      </c>
    </row>
    <row r="10" spans="1:5">
      <c r="A10" t="s">
        <v>5</v>
      </c>
      <c r="B10" s="2">
        <v>73.27</v>
      </c>
      <c r="C10" s="2"/>
      <c r="D10" s="2"/>
      <c r="E10" s="2">
        <v>153.18</v>
      </c>
    </row>
    <row r="11" spans="1:5">
      <c r="A11" t="s">
        <v>6</v>
      </c>
      <c r="B11" s="2">
        <v>50.76</v>
      </c>
      <c r="C11" s="2"/>
      <c r="D11" s="2"/>
      <c r="E11" s="2">
        <v>106.12</v>
      </c>
    </row>
    <row r="12" spans="1:5">
      <c r="A12" t="s">
        <v>7</v>
      </c>
      <c r="B12" s="3">
        <f>SUM(B5:B11)</f>
        <v>517.91</v>
      </c>
      <c r="C12" s="2"/>
      <c r="D12" s="2"/>
      <c r="E12" s="3">
        <f>SUM(E5:E11)</f>
        <v>1082.7599999999998</v>
      </c>
    </row>
    <row r="14" spans="1:5">
      <c r="A14" s="9" t="s">
        <v>12</v>
      </c>
      <c r="B14" s="10"/>
      <c r="C14" s="10"/>
      <c r="D14" s="10"/>
      <c r="E14" s="11">
        <f>E12-B12</f>
        <v>564.8499999999998</v>
      </c>
    </row>
    <row r="16" spans="1:5">
      <c r="A16" t="s">
        <v>14</v>
      </c>
      <c r="B16" s="8">
        <v>1.2623381958632329E-2</v>
      </c>
      <c r="E16" s="8">
        <v>2.7558090709557392E-2</v>
      </c>
    </row>
    <row r="18" spans="1:5">
      <c r="A18" s="1" t="s">
        <v>15</v>
      </c>
      <c r="B18" s="2">
        <f>B12*(1+B16)</f>
        <v>524.44777575019521</v>
      </c>
      <c r="E18" s="2">
        <f>E12*(1+E16)</f>
        <v>1112.5987982966801</v>
      </c>
    </row>
    <row r="20" spans="1:5">
      <c r="A20" s="9" t="s">
        <v>16</v>
      </c>
      <c r="B20" s="10"/>
      <c r="C20" s="10"/>
      <c r="D20" s="10"/>
      <c r="E20" s="11">
        <f>E18-B18</f>
        <v>588.15102254648491</v>
      </c>
    </row>
  </sheetData>
  <pageMargins left="0.7" right="0.7" top="0.75" bottom="0.75" header="0.3" footer="0.3"/>
  <pageSetup orientation="landscape" r:id="rId1"/>
  <headerFooter>
    <oddFooter>&amp;L&amp;8Levy &amp; LEA Technical Working Group&amp;C&amp;8&amp;K000000Technical Appendix for Option 4: State and Local Property Tax Shift &amp;R&amp;8Tab A-Page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theme="6" tint="0.59999389629810485"/>
  </sheetPr>
  <dimension ref="A1:E302"/>
  <sheetViews>
    <sheetView workbookViewId="0">
      <selection sqref="A1:XFD1"/>
    </sheetView>
  </sheetViews>
  <sheetFormatPr defaultRowHeight="14.4"/>
  <cols>
    <col min="2" max="2" width="16.77734375" bestFit="1" customWidth="1"/>
    <col min="3" max="4" width="13.44140625" customWidth="1"/>
    <col min="5" max="5" width="12.44140625" bestFit="1" customWidth="1"/>
  </cols>
  <sheetData>
    <row r="1" spans="1:5" s="233" customFormat="1">
      <c r="A1" s="232" t="s">
        <v>1088</v>
      </c>
    </row>
    <row r="2" spans="1:5">
      <c r="A2" s="1" t="s">
        <v>997</v>
      </c>
    </row>
    <row r="3" spans="1:5">
      <c r="C3" s="1" t="s">
        <v>9</v>
      </c>
      <c r="D3" s="3">
        <f>'(A) MSOC Rates'!E20</f>
        <v>588.15102254648491</v>
      </c>
    </row>
    <row r="4" spans="1:5" ht="72">
      <c r="A4" t="s">
        <v>609</v>
      </c>
      <c r="B4" t="s">
        <v>610</v>
      </c>
      <c r="C4" s="14" t="s">
        <v>611</v>
      </c>
      <c r="D4" s="13" t="s">
        <v>613</v>
      </c>
    </row>
    <row r="5" spans="1:5">
      <c r="B5" t="s">
        <v>612</v>
      </c>
      <c r="C5" s="15">
        <f>SUM(C7:C302)</f>
        <v>988005.72000000009</v>
      </c>
      <c r="D5" s="16">
        <f>SUM(D7:D302)</f>
        <v>581096574.49977624</v>
      </c>
    </row>
    <row r="6" spans="1:5">
      <c r="C6" s="14"/>
      <c r="D6" s="13"/>
    </row>
    <row r="7" spans="1:5">
      <c r="A7" t="s">
        <v>17</v>
      </c>
      <c r="B7" t="s">
        <v>18</v>
      </c>
      <c r="C7" s="12">
        <v>2995.45</v>
      </c>
      <c r="D7" s="4">
        <f>C7*$D$3</f>
        <v>1761776.9804868682</v>
      </c>
      <c r="E7" s="2"/>
    </row>
    <row r="8" spans="1:5">
      <c r="A8" t="s">
        <v>19</v>
      </c>
      <c r="B8" t="s">
        <v>20</v>
      </c>
      <c r="C8" s="12">
        <v>573.9</v>
      </c>
      <c r="D8" s="4">
        <f t="shared" ref="D8:D71" si="0">C8*$D$3</f>
        <v>337539.87183942768</v>
      </c>
    </row>
    <row r="9" spans="1:5">
      <c r="A9" t="s">
        <v>21</v>
      </c>
      <c r="B9" t="s">
        <v>22</v>
      </c>
      <c r="C9" s="12">
        <v>65.22</v>
      </c>
      <c r="D9" s="4">
        <f t="shared" si="0"/>
        <v>38359.209690481744</v>
      </c>
    </row>
    <row r="10" spans="1:5">
      <c r="A10" t="s">
        <v>23</v>
      </c>
      <c r="B10" t="s">
        <v>24</v>
      </c>
      <c r="C10" s="12">
        <v>2620.4899999999998</v>
      </c>
      <c r="D10" s="4">
        <f t="shared" si="0"/>
        <v>1541243.8730728382</v>
      </c>
    </row>
    <row r="11" spans="1:5">
      <c r="A11" t="s">
        <v>25</v>
      </c>
      <c r="B11" t="s">
        <v>26</v>
      </c>
      <c r="C11" s="12">
        <v>5299.5599999999995</v>
      </c>
      <c r="D11" s="4">
        <f t="shared" si="0"/>
        <v>3116941.6330464492</v>
      </c>
    </row>
    <row r="12" spans="1:5">
      <c r="A12" t="s">
        <v>27</v>
      </c>
      <c r="B12" t="s">
        <v>28</v>
      </c>
      <c r="C12" s="12">
        <v>616.92999999999995</v>
      </c>
      <c r="D12" s="4">
        <f t="shared" si="0"/>
        <v>362848.01033960289</v>
      </c>
    </row>
    <row r="13" spans="1:5">
      <c r="A13" t="s">
        <v>29</v>
      </c>
      <c r="B13" t="s">
        <v>30</v>
      </c>
      <c r="C13" s="12">
        <v>13503.480000000001</v>
      </c>
      <c r="D13" s="4">
        <f t="shared" si="0"/>
        <v>7942085.5699360091</v>
      </c>
    </row>
    <row r="14" spans="1:5">
      <c r="A14" t="s">
        <v>31</v>
      </c>
      <c r="B14" t="s">
        <v>32</v>
      </c>
      <c r="C14" s="12">
        <v>3834.16</v>
      </c>
      <c r="D14" s="4">
        <f t="shared" si="0"/>
        <v>2255065.1246068305</v>
      </c>
    </row>
    <row r="15" spans="1:5">
      <c r="A15" t="s">
        <v>33</v>
      </c>
      <c r="B15" t="s">
        <v>34</v>
      </c>
      <c r="C15" s="12">
        <v>12906.02</v>
      </c>
      <c r="D15" s="4">
        <f t="shared" si="0"/>
        <v>7590688.8600053852</v>
      </c>
    </row>
    <row r="16" spans="1:5">
      <c r="A16" t="s">
        <v>35</v>
      </c>
      <c r="B16" t="s">
        <v>36</v>
      </c>
      <c r="C16" s="12">
        <v>16933.77</v>
      </c>
      <c r="D16" s="4">
        <f t="shared" si="0"/>
        <v>9959614.1410669908</v>
      </c>
    </row>
    <row r="17" spans="1:4">
      <c r="A17" t="s">
        <v>37</v>
      </c>
      <c r="B17" t="s">
        <v>38</v>
      </c>
      <c r="C17" s="12">
        <v>10273.82</v>
      </c>
      <c r="D17" s="4">
        <f t="shared" si="0"/>
        <v>6042557.7384585273</v>
      </c>
    </row>
    <row r="18" spans="1:4">
      <c r="A18" t="s">
        <v>39</v>
      </c>
      <c r="B18" t="s">
        <v>40</v>
      </c>
      <c r="C18" s="12">
        <v>6.78</v>
      </c>
      <c r="D18" s="4">
        <f t="shared" si="0"/>
        <v>3987.6639328651677</v>
      </c>
    </row>
    <row r="19" spans="1:4">
      <c r="A19" t="s">
        <v>41</v>
      </c>
      <c r="B19" t="s">
        <v>42</v>
      </c>
      <c r="C19" s="12">
        <v>16946.330000000002</v>
      </c>
      <c r="D19" s="4">
        <f t="shared" si="0"/>
        <v>9967001.3179101739</v>
      </c>
    </row>
    <row r="20" spans="1:4">
      <c r="A20" t="s">
        <v>43</v>
      </c>
      <c r="B20" t="s">
        <v>44</v>
      </c>
      <c r="C20" s="12">
        <v>84.89</v>
      </c>
      <c r="D20" s="4">
        <f t="shared" si="0"/>
        <v>49928.140303971108</v>
      </c>
    </row>
    <row r="21" spans="1:4">
      <c r="A21" t="s">
        <v>45</v>
      </c>
      <c r="B21" t="s">
        <v>46</v>
      </c>
      <c r="C21" s="12">
        <v>2080.89</v>
      </c>
      <c r="D21" s="4">
        <f t="shared" si="0"/>
        <v>1223877.5813067548</v>
      </c>
    </row>
    <row r="22" spans="1:4">
      <c r="A22" t="s">
        <v>47</v>
      </c>
      <c r="B22" t="s">
        <v>48</v>
      </c>
      <c r="C22" s="12">
        <v>101.00999999999999</v>
      </c>
      <c r="D22" s="4">
        <f t="shared" si="0"/>
        <v>59409.134787420437</v>
      </c>
    </row>
    <row r="23" spans="1:4">
      <c r="A23" t="s">
        <v>49</v>
      </c>
      <c r="B23" t="s">
        <v>50</v>
      </c>
      <c r="C23" s="12">
        <v>4634.41</v>
      </c>
      <c r="D23" s="4">
        <f t="shared" si="0"/>
        <v>2725732.9803996552</v>
      </c>
    </row>
    <row r="24" spans="1:4">
      <c r="A24" t="s">
        <v>51</v>
      </c>
      <c r="B24" t="s">
        <v>52</v>
      </c>
      <c r="C24" s="12">
        <v>882.56999999999994</v>
      </c>
      <c r="D24" s="4">
        <f t="shared" si="0"/>
        <v>519084.44796885113</v>
      </c>
    </row>
    <row r="25" spans="1:4">
      <c r="A25" t="s">
        <v>53</v>
      </c>
      <c r="B25" t="s">
        <v>54</v>
      </c>
      <c r="C25" s="12">
        <v>719.63</v>
      </c>
      <c r="D25" s="4">
        <f t="shared" si="0"/>
        <v>423251.12035512691</v>
      </c>
    </row>
    <row r="26" spans="1:4">
      <c r="A26" t="s">
        <v>55</v>
      </c>
      <c r="B26" t="s">
        <v>56</v>
      </c>
      <c r="C26" s="12">
        <v>60.989999999999995</v>
      </c>
      <c r="D26" s="4">
        <f t="shared" si="0"/>
        <v>35871.330865110111</v>
      </c>
    </row>
    <row r="27" spans="1:4">
      <c r="A27" t="s">
        <v>57</v>
      </c>
      <c r="B27" t="s">
        <v>58</v>
      </c>
      <c r="C27" s="12">
        <v>3722.89</v>
      </c>
      <c r="D27" s="4">
        <f t="shared" si="0"/>
        <v>2189621.5603280831</v>
      </c>
    </row>
    <row r="28" spans="1:4">
      <c r="A28" t="s">
        <v>59</v>
      </c>
      <c r="B28" t="s">
        <v>60</v>
      </c>
      <c r="C28" s="12">
        <v>5619.54</v>
      </c>
      <c r="D28" s="4">
        <f t="shared" si="0"/>
        <v>3305138.1972408737</v>
      </c>
    </row>
    <row r="29" spans="1:4">
      <c r="A29" t="s">
        <v>61</v>
      </c>
      <c r="B29" t="s">
        <v>62</v>
      </c>
      <c r="C29" s="12">
        <v>436.19</v>
      </c>
      <c r="D29" s="4">
        <f t="shared" si="0"/>
        <v>256545.59452455124</v>
      </c>
    </row>
    <row r="30" spans="1:4">
      <c r="A30" t="s">
        <v>63</v>
      </c>
      <c r="B30" t="s">
        <v>64</v>
      </c>
      <c r="C30" s="12">
        <v>228.78000000000003</v>
      </c>
      <c r="D30" s="4">
        <f t="shared" si="0"/>
        <v>134557.19093818482</v>
      </c>
    </row>
    <row r="31" spans="1:4">
      <c r="A31" t="s">
        <v>65</v>
      </c>
      <c r="B31" t="s">
        <v>66</v>
      </c>
      <c r="C31" s="12">
        <v>1177.17</v>
      </c>
      <c r="D31" s="4">
        <f t="shared" si="0"/>
        <v>692353.73921104567</v>
      </c>
    </row>
    <row r="32" spans="1:4">
      <c r="A32" t="s">
        <v>67</v>
      </c>
      <c r="B32" t="s">
        <v>68</v>
      </c>
      <c r="C32" s="12">
        <v>1399.3700000000001</v>
      </c>
      <c r="D32" s="4">
        <f t="shared" si="0"/>
        <v>823040.89642087463</v>
      </c>
    </row>
    <row r="33" spans="1:4">
      <c r="A33" t="s">
        <v>69</v>
      </c>
      <c r="B33" t="s">
        <v>70</v>
      </c>
      <c r="C33" s="12">
        <v>1331.02</v>
      </c>
      <c r="D33" s="4">
        <f t="shared" si="0"/>
        <v>782840.77402982232</v>
      </c>
    </row>
    <row r="34" spans="1:4">
      <c r="A34" t="s">
        <v>71</v>
      </c>
      <c r="B34" t="s">
        <v>72</v>
      </c>
      <c r="C34" s="12">
        <v>94.82</v>
      </c>
      <c r="D34" s="4">
        <f t="shared" si="0"/>
        <v>55768.479957857693</v>
      </c>
    </row>
    <row r="35" spans="1:4">
      <c r="A35" t="s">
        <v>73</v>
      </c>
      <c r="B35" t="s">
        <v>74</v>
      </c>
      <c r="C35" s="12">
        <v>11261.85</v>
      </c>
      <c r="D35" s="4">
        <f t="shared" si="0"/>
        <v>6623668.5932651311</v>
      </c>
    </row>
    <row r="36" spans="1:4">
      <c r="A36" t="s">
        <v>75</v>
      </c>
      <c r="B36" t="s">
        <v>76</v>
      </c>
      <c r="C36" s="12">
        <v>12234.460000000001</v>
      </c>
      <c r="D36" s="4">
        <f t="shared" si="0"/>
        <v>7195710.1593040684</v>
      </c>
    </row>
    <row r="37" spans="1:4">
      <c r="A37" t="s">
        <v>77</v>
      </c>
      <c r="B37" t="s">
        <v>78</v>
      </c>
      <c r="C37" s="12">
        <v>3277.27</v>
      </c>
      <c r="D37" s="4">
        <f t="shared" si="0"/>
        <v>1927529.7016609185</v>
      </c>
    </row>
    <row r="38" spans="1:4">
      <c r="A38" t="s">
        <v>79</v>
      </c>
      <c r="B38" t="s">
        <v>80</v>
      </c>
      <c r="C38" s="12">
        <v>2584.0699999999997</v>
      </c>
      <c r="D38" s="4">
        <f t="shared" si="0"/>
        <v>1519823.4128316951</v>
      </c>
    </row>
    <row r="39" spans="1:4">
      <c r="A39" t="s">
        <v>81</v>
      </c>
      <c r="B39" t="s">
        <v>82</v>
      </c>
      <c r="C39" s="12">
        <v>3726.22</v>
      </c>
      <c r="D39" s="4">
        <f t="shared" si="0"/>
        <v>2191580.1032331628</v>
      </c>
    </row>
    <row r="40" spans="1:4">
      <c r="A40" t="s">
        <v>83</v>
      </c>
      <c r="B40" t="s">
        <v>84</v>
      </c>
      <c r="C40" s="12">
        <v>828.88</v>
      </c>
      <c r="D40" s="4">
        <f t="shared" si="0"/>
        <v>487506.61956833041</v>
      </c>
    </row>
    <row r="41" spans="1:4">
      <c r="A41" t="s">
        <v>85</v>
      </c>
      <c r="B41" t="s">
        <v>86</v>
      </c>
      <c r="C41" s="12">
        <v>1094.28</v>
      </c>
      <c r="D41" s="4">
        <f t="shared" si="0"/>
        <v>643601.90095216746</v>
      </c>
    </row>
    <row r="42" spans="1:4">
      <c r="A42" t="s">
        <v>87</v>
      </c>
      <c r="B42" t="s">
        <v>88</v>
      </c>
      <c r="C42" s="12">
        <v>2605.06</v>
      </c>
      <c r="D42" s="4">
        <f t="shared" si="0"/>
        <v>1532168.702794946</v>
      </c>
    </row>
    <row r="43" spans="1:4">
      <c r="A43" t="s">
        <v>89</v>
      </c>
      <c r="B43" t="s">
        <v>90</v>
      </c>
      <c r="C43" s="12">
        <v>893.58</v>
      </c>
      <c r="D43" s="4">
        <f t="shared" si="0"/>
        <v>525559.99072708806</v>
      </c>
    </row>
    <row r="44" spans="1:4">
      <c r="A44" t="s">
        <v>91</v>
      </c>
      <c r="B44" t="s">
        <v>92</v>
      </c>
      <c r="C44" s="12">
        <v>10925.039999999999</v>
      </c>
      <c r="D44" s="4">
        <f t="shared" si="0"/>
        <v>6425573.4473612485</v>
      </c>
    </row>
    <row r="45" spans="1:4">
      <c r="A45" t="s">
        <v>93</v>
      </c>
      <c r="B45" t="s">
        <v>94</v>
      </c>
      <c r="C45" s="12">
        <v>613.59999999999991</v>
      </c>
      <c r="D45" s="4">
        <f t="shared" si="0"/>
        <v>360889.4674345231</v>
      </c>
    </row>
    <row r="46" spans="1:4">
      <c r="A46" t="s">
        <v>95</v>
      </c>
      <c r="B46" t="s">
        <v>96</v>
      </c>
      <c r="C46" s="12">
        <v>1105.56</v>
      </c>
      <c r="D46" s="4">
        <f t="shared" si="0"/>
        <v>650236.24448649178</v>
      </c>
    </row>
    <row r="47" spans="1:4">
      <c r="A47" t="s">
        <v>97</v>
      </c>
      <c r="B47" t="s">
        <v>98</v>
      </c>
      <c r="C47" s="12">
        <v>172.41</v>
      </c>
      <c r="D47" s="4">
        <f t="shared" si="0"/>
        <v>101403.11779723947</v>
      </c>
    </row>
    <row r="48" spans="1:4">
      <c r="A48" t="s">
        <v>99</v>
      </c>
      <c r="B48" t="s">
        <v>100</v>
      </c>
      <c r="C48" s="12">
        <v>178.59</v>
      </c>
      <c r="D48" s="4">
        <f t="shared" si="0"/>
        <v>105037.89111657673</v>
      </c>
    </row>
    <row r="49" spans="1:4">
      <c r="A49" t="s">
        <v>101</v>
      </c>
      <c r="B49" t="s">
        <v>102</v>
      </c>
      <c r="C49" s="12">
        <v>880.01</v>
      </c>
      <c r="D49" s="4">
        <f t="shared" si="0"/>
        <v>517578.7813511322</v>
      </c>
    </row>
    <row r="50" spans="1:4">
      <c r="A50" t="s">
        <v>103</v>
      </c>
      <c r="B50" t="s">
        <v>104</v>
      </c>
      <c r="C50" s="12">
        <v>2674.0099999999998</v>
      </c>
      <c r="D50" s="4">
        <f t="shared" si="0"/>
        <v>1572721.7157995261</v>
      </c>
    </row>
    <row r="51" spans="1:4">
      <c r="A51" t="s">
        <v>105</v>
      </c>
      <c r="B51" t="s">
        <v>106</v>
      </c>
      <c r="C51" s="12">
        <v>616.89</v>
      </c>
      <c r="D51" s="4">
        <f t="shared" si="0"/>
        <v>362824.48429870105</v>
      </c>
    </row>
    <row r="52" spans="1:4">
      <c r="A52" t="s">
        <v>107</v>
      </c>
      <c r="B52" t="s">
        <v>108</v>
      </c>
      <c r="C52" s="12">
        <v>555.54</v>
      </c>
      <c r="D52" s="4">
        <f t="shared" si="0"/>
        <v>326741.41906547418</v>
      </c>
    </row>
    <row r="53" spans="1:4">
      <c r="A53" t="s">
        <v>109</v>
      </c>
      <c r="B53" t="s">
        <v>110</v>
      </c>
      <c r="C53" s="12">
        <v>317.94</v>
      </c>
      <c r="D53" s="4">
        <f t="shared" si="0"/>
        <v>186996.73610842941</v>
      </c>
    </row>
    <row r="54" spans="1:4">
      <c r="A54" t="s">
        <v>111</v>
      </c>
      <c r="B54" t="s">
        <v>112</v>
      </c>
      <c r="C54" s="12">
        <v>175.04</v>
      </c>
      <c r="D54" s="4">
        <f t="shared" si="0"/>
        <v>102949.95498653672</v>
      </c>
    </row>
    <row r="55" spans="1:4">
      <c r="A55" t="s">
        <v>113</v>
      </c>
      <c r="B55" t="s">
        <v>114</v>
      </c>
      <c r="C55" s="12">
        <v>1025.3</v>
      </c>
      <c r="D55" s="4">
        <f t="shared" si="0"/>
        <v>603031.24341691099</v>
      </c>
    </row>
    <row r="56" spans="1:4">
      <c r="A56" t="s">
        <v>115</v>
      </c>
      <c r="B56" t="s">
        <v>116</v>
      </c>
      <c r="C56" s="12">
        <v>355.65999999999997</v>
      </c>
      <c r="D56" s="4">
        <f t="shared" si="0"/>
        <v>209181.7926788828</v>
      </c>
    </row>
    <row r="57" spans="1:4">
      <c r="A57" t="s">
        <v>117</v>
      </c>
      <c r="B57" t="s">
        <v>118</v>
      </c>
      <c r="C57" s="12">
        <v>103.87</v>
      </c>
      <c r="D57" s="4">
        <f t="shared" si="0"/>
        <v>61091.24671190339</v>
      </c>
    </row>
    <row r="58" spans="1:4">
      <c r="A58" t="s">
        <v>119</v>
      </c>
      <c r="B58" t="s">
        <v>120</v>
      </c>
      <c r="C58" s="12">
        <v>216.52</v>
      </c>
      <c r="D58" s="4">
        <f t="shared" si="0"/>
        <v>127346.45940176492</v>
      </c>
    </row>
    <row r="59" spans="1:4">
      <c r="A59" t="s">
        <v>121</v>
      </c>
      <c r="B59" t="s">
        <v>122</v>
      </c>
      <c r="C59" s="12">
        <v>293.63</v>
      </c>
      <c r="D59" s="4">
        <f t="shared" si="0"/>
        <v>172698.78475032435</v>
      </c>
    </row>
    <row r="60" spans="1:4">
      <c r="A60" t="s">
        <v>123</v>
      </c>
      <c r="B60" t="s">
        <v>124</v>
      </c>
      <c r="C60" s="12">
        <v>112.72</v>
      </c>
      <c r="D60" s="4">
        <f t="shared" si="0"/>
        <v>66296.383261439783</v>
      </c>
    </row>
    <row r="61" spans="1:4">
      <c r="A61" t="s">
        <v>125</v>
      </c>
      <c r="B61" t="s">
        <v>126</v>
      </c>
      <c r="C61" s="12">
        <v>455.57</v>
      </c>
      <c r="D61" s="4">
        <f t="shared" si="0"/>
        <v>267943.96134150214</v>
      </c>
    </row>
    <row r="62" spans="1:4">
      <c r="A62" t="s">
        <v>127</v>
      </c>
      <c r="B62" t="s">
        <v>128</v>
      </c>
      <c r="C62" s="12">
        <v>567.73</v>
      </c>
      <c r="D62" s="4">
        <f t="shared" si="0"/>
        <v>333910.98003031587</v>
      </c>
    </row>
    <row r="63" spans="1:4">
      <c r="A63" t="s">
        <v>129</v>
      </c>
      <c r="B63" t="s">
        <v>130</v>
      </c>
      <c r="C63" s="12">
        <v>479.53</v>
      </c>
      <c r="D63" s="4">
        <f t="shared" si="0"/>
        <v>282036.05984171591</v>
      </c>
    </row>
    <row r="64" spans="1:4">
      <c r="A64" t="s">
        <v>131</v>
      </c>
      <c r="B64" t="s">
        <v>132</v>
      </c>
      <c r="C64" s="12">
        <v>2441.8599999999997</v>
      </c>
      <c r="D64" s="4">
        <f t="shared" si="0"/>
        <v>1436182.4559153595</v>
      </c>
    </row>
    <row r="65" spans="1:4">
      <c r="A65" t="s">
        <v>133</v>
      </c>
      <c r="B65" t="s">
        <v>134</v>
      </c>
      <c r="C65" s="12">
        <v>1837.6100000000001</v>
      </c>
      <c r="D65" s="4">
        <f t="shared" si="0"/>
        <v>1080792.2005416462</v>
      </c>
    </row>
    <row r="66" spans="1:4">
      <c r="A66" t="s">
        <v>135</v>
      </c>
      <c r="B66" t="s">
        <v>136</v>
      </c>
      <c r="C66" s="12">
        <v>64.05</v>
      </c>
      <c r="D66" s="4">
        <f t="shared" si="0"/>
        <v>37671.07299410236</v>
      </c>
    </row>
    <row r="67" spans="1:4">
      <c r="A67" t="s">
        <v>137</v>
      </c>
      <c r="B67" t="s">
        <v>138</v>
      </c>
      <c r="C67" s="12">
        <v>4298.1899999999996</v>
      </c>
      <c r="D67" s="4">
        <f t="shared" si="0"/>
        <v>2527984.8435990759</v>
      </c>
    </row>
    <row r="68" spans="1:4">
      <c r="A68" t="s">
        <v>139</v>
      </c>
      <c r="B68" t="s">
        <v>140</v>
      </c>
      <c r="C68" s="12">
        <v>2715.19</v>
      </c>
      <c r="D68" s="4">
        <f t="shared" si="0"/>
        <v>1596941.7749079904</v>
      </c>
    </row>
    <row r="69" spans="1:4">
      <c r="A69" t="s">
        <v>141</v>
      </c>
      <c r="B69" t="s">
        <v>142</v>
      </c>
      <c r="C69" s="12">
        <v>5219.1400000000003</v>
      </c>
      <c r="D69" s="4">
        <f t="shared" si="0"/>
        <v>3069642.5278132614</v>
      </c>
    </row>
    <row r="70" spans="1:4">
      <c r="A70" t="s">
        <v>143</v>
      </c>
      <c r="B70" t="s">
        <v>144</v>
      </c>
      <c r="C70" s="12">
        <v>95.72</v>
      </c>
      <c r="D70" s="4">
        <f t="shared" si="0"/>
        <v>56297.815878149537</v>
      </c>
    </row>
    <row r="71" spans="1:4">
      <c r="A71" t="s">
        <v>145</v>
      </c>
      <c r="B71" t="s">
        <v>146</v>
      </c>
      <c r="C71" s="12">
        <v>1990.9599999999998</v>
      </c>
      <c r="D71" s="4">
        <f t="shared" si="0"/>
        <v>1170985.1598491494</v>
      </c>
    </row>
    <row r="72" spans="1:4">
      <c r="A72" t="s">
        <v>147</v>
      </c>
      <c r="B72" t="s">
        <v>148</v>
      </c>
      <c r="C72" s="12">
        <v>19524.52</v>
      </c>
      <c r="D72" s="4">
        <f t="shared" ref="D72:D135" si="1">C72*$D$3</f>
        <v>11483366.402729295</v>
      </c>
    </row>
    <row r="73" spans="1:4">
      <c r="A73" t="s">
        <v>149</v>
      </c>
      <c r="B73" t="s">
        <v>150</v>
      </c>
      <c r="C73" s="12">
        <v>2781.9600000000005</v>
      </c>
      <c r="D73" s="4">
        <f t="shared" si="1"/>
        <v>1636212.6186834194</v>
      </c>
    </row>
    <row r="74" spans="1:4">
      <c r="A74" t="s">
        <v>151</v>
      </c>
      <c r="B74" t="s">
        <v>152</v>
      </c>
      <c r="C74" s="12">
        <v>1487.1799999999998</v>
      </c>
      <c r="D74" s="4">
        <f t="shared" si="1"/>
        <v>874686.43771068135</v>
      </c>
    </row>
    <row r="75" spans="1:4">
      <c r="A75" t="s">
        <v>153</v>
      </c>
      <c r="B75" t="s">
        <v>154</v>
      </c>
      <c r="C75" s="12">
        <v>66.069999999999993</v>
      </c>
      <c r="D75" s="4">
        <f t="shared" si="1"/>
        <v>38859.138059646255</v>
      </c>
    </row>
    <row r="76" spans="1:4">
      <c r="A76" t="s">
        <v>155</v>
      </c>
      <c r="B76" t="s">
        <v>156</v>
      </c>
      <c r="C76" s="12">
        <v>341.08000000000004</v>
      </c>
      <c r="D76" s="4">
        <f t="shared" si="1"/>
        <v>200606.5507701551</v>
      </c>
    </row>
    <row r="77" spans="1:4">
      <c r="A77" t="s">
        <v>157</v>
      </c>
      <c r="B77" t="s">
        <v>158</v>
      </c>
      <c r="C77" s="12">
        <v>4522.78</v>
      </c>
      <c r="D77" s="4">
        <f t="shared" si="1"/>
        <v>2660077.6817527907</v>
      </c>
    </row>
    <row r="78" spans="1:4">
      <c r="A78" t="s">
        <v>159</v>
      </c>
      <c r="B78" t="s">
        <v>160</v>
      </c>
      <c r="C78" s="12">
        <v>2185.8799999999997</v>
      </c>
      <c r="D78" s="4">
        <f t="shared" si="1"/>
        <v>1285627.5571639102</v>
      </c>
    </row>
    <row r="79" spans="1:4">
      <c r="A79" t="s">
        <v>161</v>
      </c>
      <c r="B79" t="s">
        <v>162</v>
      </c>
      <c r="C79" s="12">
        <v>97.679999999999993</v>
      </c>
      <c r="D79" s="4">
        <f t="shared" si="1"/>
        <v>57450.591882340639</v>
      </c>
    </row>
    <row r="80" spans="1:4">
      <c r="A80" t="s">
        <v>163</v>
      </c>
      <c r="B80" t="s">
        <v>164</v>
      </c>
      <c r="C80" s="12">
        <v>17957.5</v>
      </c>
      <c r="D80" s="4">
        <f t="shared" si="1"/>
        <v>10561721.987378502</v>
      </c>
    </row>
    <row r="81" spans="1:4">
      <c r="A81" t="s">
        <v>165</v>
      </c>
      <c r="B81" t="s">
        <v>166</v>
      </c>
      <c r="C81" s="12">
        <v>25239.53</v>
      </c>
      <c r="D81" s="4">
        <f t="shared" si="1"/>
        <v>14844655.378092682</v>
      </c>
    </row>
    <row r="82" spans="1:4">
      <c r="A82" t="s">
        <v>167</v>
      </c>
      <c r="B82" t="s">
        <v>168</v>
      </c>
      <c r="C82" s="12">
        <v>26.490000000000002</v>
      </c>
      <c r="D82" s="4">
        <f t="shared" si="1"/>
        <v>15580.120587256386</v>
      </c>
    </row>
    <row r="83" spans="1:4">
      <c r="A83" t="s">
        <v>169</v>
      </c>
      <c r="B83" t="s">
        <v>170</v>
      </c>
      <c r="C83" s="12">
        <v>21192.969999999998</v>
      </c>
      <c r="D83" s="4">
        <f t="shared" si="1"/>
        <v>12464666.976296976</v>
      </c>
    </row>
    <row r="84" spans="1:4">
      <c r="A84" t="s">
        <v>171</v>
      </c>
      <c r="B84" t="s">
        <v>172</v>
      </c>
      <c r="C84" s="12">
        <v>5016.21</v>
      </c>
      <c r="D84" s="4">
        <f t="shared" si="1"/>
        <v>2950289.0408079033</v>
      </c>
    </row>
    <row r="85" spans="1:4">
      <c r="A85" t="s">
        <v>173</v>
      </c>
      <c r="B85" t="s">
        <v>174</v>
      </c>
      <c r="C85" s="12">
        <v>3346.4199999999996</v>
      </c>
      <c r="D85" s="4">
        <f t="shared" si="1"/>
        <v>1968200.3448700078</v>
      </c>
    </row>
    <row r="86" spans="1:4">
      <c r="A86" t="s">
        <v>175</v>
      </c>
      <c r="B86" t="s">
        <v>176</v>
      </c>
      <c r="C86" s="12">
        <v>935.48</v>
      </c>
      <c r="D86" s="4">
        <f t="shared" si="1"/>
        <v>550203.51857178577</v>
      </c>
    </row>
    <row r="87" spans="1:4">
      <c r="A87" t="s">
        <v>177</v>
      </c>
      <c r="B87" t="s">
        <v>178</v>
      </c>
      <c r="C87" s="12">
        <v>7254.3700000000008</v>
      </c>
      <c r="D87" s="4">
        <f t="shared" si="1"/>
        <v>4266665.1334305443</v>
      </c>
    </row>
    <row r="88" spans="1:4">
      <c r="A88" t="s">
        <v>179</v>
      </c>
      <c r="B88" t="s">
        <v>180</v>
      </c>
      <c r="C88" s="12">
        <v>915.66</v>
      </c>
      <c r="D88" s="4">
        <f t="shared" si="1"/>
        <v>538546.3653049143</v>
      </c>
    </row>
    <row r="89" spans="1:4">
      <c r="A89" t="s">
        <v>181</v>
      </c>
      <c r="B89" t="s">
        <v>182</v>
      </c>
      <c r="C89" s="12">
        <v>81.86</v>
      </c>
      <c r="D89" s="4">
        <f t="shared" si="1"/>
        <v>48146.042705655258</v>
      </c>
    </row>
    <row r="90" spans="1:4">
      <c r="A90" t="s">
        <v>183</v>
      </c>
      <c r="B90" t="s">
        <v>184</v>
      </c>
      <c r="C90" s="12">
        <v>69.02</v>
      </c>
      <c r="D90" s="4">
        <f t="shared" si="1"/>
        <v>40594.183576158386</v>
      </c>
    </row>
    <row r="91" spans="1:4">
      <c r="A91" t="s">
        <v>185</v>
      </c>
      <c r="B91" t="s">
        <v>186</v>
      </c>
      <c r="C91" s="12">
        <v>956.41000000000008</v>
      </c>
      <c r="D91" s="4">
        <f t="shared" si="1"/>
        <v>562513.51947368367</v>
      </c>
    </row>
    <row r="92" spans="1:4">
      <c r="A92" t="s">
        <v>187</v>
      </c>
      <c r="B92" t="s">
        <v>188</v>
      </c>
      <c r="C92" s="12">
        <v>558.07999999999993</v>
      </c>
      <c r="D92" s="4">
        <f t="shared" si="1"/>
        <v>328235.32266274228</v>
      </c>
    </row>
    <row r="93" spans="1:4">
      <c r="A93" t="s">
        <v>189</v>
      </c>
      <c r="B93" t="s">
        <v>190</v>
      </c>
      <c r="C93" s="12">
        <v>3310.98</v>
      </c>
      <c r="D93" s="4">
        <f t="shared" si="1"/>
        <v>1947356.2726309607</v>
      </c>
    </row>
    <row r="94" spans="1:4">
      <c r="A94" t="s">
        <v>191</v>
      </c>
      <c r="B94" t="s">
        <v>192</v>
      </c>
      <c r="C94" s="12">
        <v>1419.14</v>
      </c>
      <c r="D94" s="4">
        <f t="shared" si="1"/>
        <v>834668.64213661861</v>
      </c>
    </row>
    <row r="95" spans="1:4">
      <c r="A95" t="s">
        <v>193</v>
      </c>
      <c r="B95" t="s">
        <v>194</v>
      </c>
      <c r="C95" s="12">
        <v>2187.0700000000002</v>
      </c>
      <c r="D95" s="4">
        <f t="shared" si="1"/>
        <v>1286327.4568807408</v>
      </c>
    </row>
    <row r="96" spans="1:4">
      <c r="A96" t="s">
        <v>195</v>
      </c>
      <c r="B96" t="s">
        <v>196</v>
      </c>
      <c r="C96" s="12">
        <v>275.47000000000003</v>
      </c>
      <c r="D96" s="4">
        <f t="shared" si="1"/>
        <v>162017.96218088022</v>
      </c>
    </row>
    <row r="97" spans="1:4">
      <c r="A97" t="s">
        <v>197</v>
      </c>
      <c r="B97" t="s">
        <v>198</v>
      </c>
      <c r="C97" s="12">
        <v>79.239999999999995</v>
      </c>
      <c r="D97" s="4">
        <f t="shared" si="1"/>
        <v>46605.08702658346</v>
      </c>
    </row>
    <row r="98" spans="1:4">
      <c r="A98" t="s">
        <v>199</v>
      </c>
      <c r="B98" t="s">
        <v>200</v>
      </c>
      <c r="C98" s="12">
        <v>153.06</v>
      </c>
      <c r="D98" s="4">
        <f t="shared" si="1"/>
        <v>90022.395510964983</v>
      </c>
    </row>
    <row r="99" spans="1:4">
      <c r="A99" t="s">
        <v>201</v>
      </c>
      <c r="B99" t="s">
        <v>202</v>
      </c>
      <c r="C99" s="12">
        <v>911.69</v>
      </c>
      <c r="D99" s="4">
        <f t="shared" si="1"/>
        <v>536211.40574540489</v>
      </c>
    </row>
    <row r="100" spans="1:4">
      <c r="A100" t="s">
        <v>203</v>
      </c>
      <c r="B100" t="s">
        <v>204</v>
      </c>
      <c r="C100" s="12">
        <v>124.04</v>
      </c>
      <c r="D100" s="4">
        <f t="shared" si="1"/>
        <v>72954.252836665997</v>
      </c>
    </row>
    <row r="101" spans="1:4">
      <c r="A101" t="s">
        <v>205</v>
      </c>
      <c r="B101" t="s">
        <v>206</v>
      </c>
      <c r="C101" s="12">
        <v>1121.51</v>
      </c>
      <c r="D101" s="4">
        <f t="shared" si="1"/>
        <v>659617.25329610833</v>
      </c>
    </row>
    <row r="102" spans="1:4">
      <c r="A102" t="s">
        <v>207</v>
      </c>
      <c r="B102" t="s">
        <v>208</v>
      </c>
      <c r="C102" s="12">
        <v>17024.940000000002</v>
      </c>
      <c r="D102" s="4">
        <f t="shared" si="1"/>
        <v>10013235.869792555</v>
      </c>
    </row>
    <row r="103" spans="1:4">
      <c r="A103" t="s">
        <v>209</v>
      </c>
      <c r="B103" t="s">
        <v>210</v>
      </c>
      <c r="C103" s="12">
        <v>1955.98</v>
      </c>
      <c r="D103" s="4">
        <f t="shared" si="1"/>
        <v>1150411.6370804736</v>
      </c>
    </row>
    <row r="104" spans="1:4">
      <c r="A104" t="s">
        <v>211</v>
      </c>
      <c r="B104" t="s">
        <v>212</v>
      </c>
      <c r="C104" s="12">
        <v>463.63</v>
      </c>
      <c r="D104" s="4">
        <f t="shared" si="1"/>
        <v>272684.45858322678</v>
      </c>
    </row>
    <row r="105" spans="1:4">
      <c r="A105" t="s">
        <v>213</v>
      </c>
      <c r="B105" t="s">
        <v>214</v>
      </c>
      <c r="C105" s="12">
        <v>1863.21</v>
      </c>
      <c r="D105" s="4">
        <f t="shared" si="1"/>
        <v>1095848.8667188361</v>
      </c>
    </row>
    <row r="106" spans="1:4">
      <c r="A106" t="s">
        <v>215</v>
      </c>
      <c r="B106" t="s">
        <v>216</v>
      </c>
      <c r="C106" s="12">
        <v>187.3</v>
      </c>
      <c r="D106" s="4">
        <f t="shared" si="1"/>
        <v>110160.68652295663</v>
      </c>
    </row>
    <row r="107" spans="1:4">
      <c r="A107" t="s">
        <v>217</v>
      </c>
      <c r="B107" t="s">
        <v>218</v>
      </c>
      <c r="C107" s="12">
        <v>33.5</v>
      </c>
      <c r="D107" s="4">
        <f t="shared" si="1"/>
        <v>19703.059255307246</v>
      </c>
    </row>
    <row r="108" spans="1:4">
      <c r="A108" t="s">
        <v>219</v>
      </c>
      <c r="B108" t="s">
        <v>220</v>
      </c>
      <c r="C108" s="12">
        <v>16038.37</v>
      </c>
      <c r="D108" s="4">
        <f t="shared" si="1"/>
        <v>9432983.7154788673</v>
      </c>
    </row>
    <row r="109" spans="1:4">
      <c r="A109" t="s">
        <v>221</v>
      </c>
      <c r="B109" t="s">
        <v>222</v>
      </c>
      <c r="C109" s="12">
        <v>57.89</v>
      </c>
      <c r="D109" s="4">
        <f t="shared" si="1"/>
        <v>34048.062695216009</v>
      </c>
    </row>
    <row r="110" spans="1:4">
      <c r="A110" t="s">
        <v>223</v>
      </c>
      <c r="B110" t="s">
        <v>224</v>
      </c>
      <c r="C110" s="12">
        <v>997.87</v>
      </c>
      <c r="D110" s="4">
        <f t="shared" si="1"/>
        <v>586898.26086846087</v>
      </c>
    </row>
    <row r="111" spans="1:4">
      <c r="A111" t="s">
        <v>225</v>
      </c>
      <c r="B111" t="s">
        <v>226</v>
      </c>
      <c r="C111" s="12">
        <v>65.510999999999996</v>
      </c>
      <c r="D111" s="4">
        <f t="shared" si="1"/>
        <v>38530.36163804277</v>
      </c>
    </row>
    <row r="112" spans="1:4">
      <c r="A112" t="s">
        <v>227</v>
      </c>
      <c r="B112" t="s">
        <v>228</v>
      </c>
      <c r="C112" s="12">
        <v>4746.33</v>
      </c>
      <c r="D112" s="4">
        <f t="shared" si="1"/>
        <v>2791558.8428430576</v>
      </c>
    </row>
    <row r="113" spans="1:4">
      <c r="A113" t="s">
        <v>229</v>
      </c>
      <c r="B113" t="s">
        <v>230</v>
      </c>
      <c r="C113" s="12">
        <v>14822.53</v>
      </c>
      <c r="D113" s="4">
        <f t="shared" si="1"/>
        <v>8717886.1762259491</v>
      </c>
    </row>
    <row r="114" spans="1:4">
      <c r="A114" t="s">
        <v>231</v>
      </c>
      <c r="B114" t="s">
        <v>232</v>
      </c>
      <c r="C114" s="12">
        <v>26006.670000000002</v>
      </c>
      <c r="D114" s="4">
        <f t="shared" si="1"/>
        <v>15295849.553528994</v>
      </c>
    </row>
    <row r="115" spans="1:4">
      <c r="A115" t="s">
        <v>233</v>
      </c>
      <c r="B115" t="s">
        <v>234</v>
      </c>
      <c r="C115" s="12">
        <v>961.13</v>
      </c>
      <c r="D115" s="4">
        <f t="shared" si="1"/>
        <v>565289.59230010305</v>
      </c>
    </row>
    <row r="116" spans="1:4">
      <c r="A116" t="s">
        <v>235</v>
      </c>
      <c r="B116" t="s">
        <v>236</v>
      </c>
      <c r="C116" s="12">
        <v>1483.66</v>
      </c>
      <c r="D116" s="4">
        <f t="shared" si="1"/>
        <v>872616.14611131779</v>
      </c>
    </row>
    <row r="117" spans="1:4">
      <c r="A117" t="s">
        <v>237</v>
      </c>
      <c r="B117" t="s">
        <v>238</v>
      </c>
      <c r="C117" s="12">
        <v>705.76</v>
      </c>
      <c r="D117" s="4">
        <f t="shared" si="1"/>
        <v>415093.46567240718</v>
      </c>
    </row>
    <row r="118" spans="1:4">
      <c r="A118" t="s">
        <v>239</v>
      </c>
      <c r="B118" t="s">
        <v>240</v>
      </c>
      <c r="C118" s="12">
        <v>119.5</v>
      </c>
      <c r="D118" s="4">
        <f t="shared" si="1"/>
        <v>70284.047194304949</v>
      </c>
    </row>
    <row r="119" spans="1:4">
      <c r="A119" t="s">
        <v>241</v>
      </c>
      <c r="B119" t="s">
        <v>242</v>
      </c>
      <c r="C119" s="12">
        <v>594.04999999999995</v>
      </c>
      <c r="D119" s="4">
        <f t="shared" si="1"/>
        <v>349391.11494373932</v>
      </c>
    </row>
    <row r="120" spans="1:4">
      <c r="A120" t="s">
        <v>243</v>
      </c>
      <c r="B120" t="s">
        <v>244</v>
      </c>
      <c r="C120" s="12">
        <v>1489.6100000000001</v>
      </c>
      <c r="D120" s="4">
        <f t="shared" si="1"/>
        <v>876115.64469546941</v>
      </c>
    </row>
    <row r="121" spans="1:4">
      <c r="A121" t="s">
        <v>245</v>
      </c>
      <c r="B121" t="s">
        <v>246</v>
      </c>
      <c r="C121" s="12">
        <v>106.96</v>
      </c>
      <c r="D121" s="4">
        <f t="shared" si="1"/>
        <v>62908.633371572025</v>
      </c>
    </row>
    <row r="122" spans="1:4">
      <c r="A122" t="s">
        <v>247</v>
      </c>
      <c r="B122" t="s">
        <v>248</v>
      </c>
      <c r="C122" s="12">
        <v>1297.6399999999999</v>
      </c>
      <c r="D122" s="4">
        <f t="shared" si="1"/>
        <v>763208.29289722058</v>
      </c>
    </row>
    <row r="123" spans="1:4">
      <c r="A123" t="s">
        <v>249</v>
      </c>
      <c r="B123" t="s">
        <v>250</v>
      </c>
      <c r="C123" s="12">
        <v>7560.9800000000005</v>
      </c>
      <c r="D123" s="4">
        <f t="shared" si="1"/>
        <v>4446998.1184535222</v>
      </c>
    </row>
    <row r="124" spans="1:4">
      <c r="A124" t="s">
        <v>251</v>
      </c>
      <c r="B124" t="s">
        <v>252</v>
      </c>
      <c r="C124" s="12">
        <v>23237.829999999998</v>
      </c>
      <c r="D124" s="4">
        <f t="shared" si="1"/>
        <v>13667353.476261383</v>
      </c>
    </row>
    <row r="125" spans="1:4">
      <c r="A125" t="s">
        <v>253</v>
      </c>
      <c r="B125" t="s">
        <v>254</v>
      </c>
      <c r="C125" s="12">
        <v>2415.3500000000004</v>
      </c>
      <c r="D125" s="4">
        <f t="shared" si="1"/>
        <v>1420590.5723076526</v>
      </c>
    </row>
    <row r="126" spans="1:4">
      <c r="A126" t="s">
        <v>255</v>
      </c>
      <c r="B126" t="s">
        <v>256</v>
      </c>
      <c r="C126" s="12">
        <v>36.11</v>
      </c>
      <c r="D126" s="4">
        <f t="shared" si="1"/>
        <v>21238.13342415357</v>
      </c>
    </row>
    <row r="127" spans="1:4">
      <c r="A127" t="s">
        <v>257</v>
      </c>
      <c r="B127" t="s">
        <v>258</v>
      </c>
      <c r="C127" s="12">
        <v>447.18</v>
      </c>
      <c r="D127" s="4">
        <f t="shared" si="1"/>
        <v>263009.37426233711</v>
      </c>
    </row>
    <row r="128" spans="1:4">
      <c r="A128" t="s">
        <v>259</v>
      </c>
      <c r="B128" t="s">
        <v>260</v>
      </c>
      <c r="C128" s="12">
        <v>202.98</v>
      </c>
      <c r="D128" s="4">
        <f t="shared" si="1"/>
        <v>119382.89455648549</v>
      </c>
    </row>
    <row r="129" spans="1:4">
      <c r="A129" t="s">
        <v>261</v>
      </c>
      <c r="B129" t="s">
        <v>262</v>
      </c>
      <c r="C129" s="12">
        <v>6618.35</v>
      </c>
      <c r="D129" s="4">
        <f t="shared" si="1"/>
        <v>3892589.3200705284</v>
      </c>
    </row>
    <row r="130" spans="1:4">
      <c r="A130" t="s">
        <v>263</v>
      </c>
      <c r="B130" t="s">
        <v>264</v>
      </c>
      <c r="C130" s="12">
        <v>393.14</v>
      </c>
      <c r="D130" s="4">
        <f t="shared" si="1"/>
        <v>231225.69300392506</v>
      </c>
    </row>
    <row r="131" spans="1:4">
      <c r="A131" t="s">
        <v>265</v>
      </c>
      <c r="B131" t="s">
        <v>266</v>
      </c>
      <c r="C131" s="12">
        <v>213</v>
      </c>
      <c r="D131" s="4">
        <f t="shared" si="1"/>
        <v>125276.16780240128</v>
      </c>
    </row>
    <row r="132" spans="1:4">
      <c r="A132" t="s">
        <v>267</v>
      </c>
      <c r="B132" t="s">
        <v>268</v>
      </c>
      <c r="C132" s="12">
        <v>297.04000000000002</v>
      </c>
      <c r="D132" s="4">
        <f t="shared" si="1"/>
        <v>174704.3797372079</v>
      </c>
    </row>
    <row r="133" spans="1:4">
      <c r="A133" t="s">
        <v>269</v>
      </c>
      <c r="B133" t="s">
        <v>270</v>
      </c>
      <c r="C133" s="12">
        <v>2702.25</v>
      </c>
      <c r="D133" s="4">
        <f t="shared" si="1"/>
        <v>1589331.1006762388</v>
      </c>
    </row>
    <row r="134" spans="1:4">
      <c r="A134" t="s">
        <v>271</v>
      </c>
      <c r="B134" t="s">
        <v>272</v>
      </c>
      <c r="C134" s="12">
        <v>904.06</v>
      </c>
      <c r="D134" s="4">
        <f t="shared" si="1"/>
        <v>531723.81344337517</v>
      </c>
    </row>
    <row r="135" spans="1:4">
      <c r="A135" t="s">
        <v>273</v>
      </c>
      <c r="B135" t="s">
        <v>274</v>
      </c>
      <c r="C135" s="12">
        <v>79.84</v>
      </c>
      <c r="D135" s="4">
        <f t="shared" si="1"/>
        <v>46957.977640111356</v>
      </c>
    </row>
    <row r="136" spans="1:4">
      <c r="A136" t="s">
        <v>275</v>
      </c>
      <c r="B136" t="s">
        <v>276</v>
      </c>
      <c r="C136" s="12">
        <v>577.05000000000007</v>
      </c>
      <c r="D136" s="4">
        <f t="shared" ref="D136:D199" si="2">C136*$D$3</f>
        <v>339392.54756044917</v>
      </c>
    </row>
    <row r="137" spans="1:4">
      <c r="A137" t="s">
        <v>277</v>
      </c>
      <c r="B137" t="s">
        <v>278</v>
      </c>
      <c r="C137" s="12">
        <v>180.6</v>
      </c>
      <c r="D137" s="4">
        <f t="shared" si="2"/>
        <v>106220.07467189517</v>
      </c>
    </row>
    <row r="138" spans="1:4">
      <c r="A138" t="s">
        <v>279</v>
      </c>
      <c r="B138" t="s">
        <v>280</v>
      </c>
      <c r="C138" s="12">
        <v>514.67000000000007</v>
      </c>
      <c r="D138" s="4">
        <f t="shared" si="2"/>
        <v>302703.68677399942</v>
      </c>
    </row>
    <row r="139" spans="1:4">
      <c r="A139" t="s">
        <v>281</v>
      </c>
      <c r="B139" t="s">
        <v>282</v>
      </c>
      <c r="C139" s="12">
        <v>11025.439999999999</v>
      </c>
      <c r="D139" s="4">
        <f t="shared" si="2"/>
        <v>6484623.8100249162</v>
      </c>
    </row>
    <row r="140" spans="1:4">
      <c r="A140" t="s">
        <v>283</v>
      </c>
      <c r="B140" t="s">
        <v>284</v>
      </c>
      <c r="C140" s="12">
        <v>401.07999999999993</v>
      </c>
      <c r="D140" s="4">
        <f t="shared" si="2"/>
        <v>235895.61212294412</v>
      </c>
    </row>
    <row r="141" spans="1:4">
      <c r="A141" t="s">
        <v>285</v>
      </c>
      <c r="B141" t="s">
        <v>286</v>
      </c>
      <c r="C141" s="12">
        <v>9094.39</v>
      </c>
      <c r="D141" s="4">
        <f t="shared" si="2"/>
        <v>5348874.7779365266</v>
      </c>
    </row>
    <row r="142" spans="1:4">
      <c r="A142" t="s">
        <v>287</v>
      </c>
      <c r="B142" t="s">
        <v>288</v>
      </c>
      <c r="C142" s="12">
        <v>1963.1100000000001</v>
      </c>
      <c r="D142" s="4">
        <f t="shared" si="2"/>
        <v>1154605.1538712301</v>
      </c>
    </row>
    <row r="143" spans="1:4">
      <c r="A143" t="s">
        <v>289</v>
      </c>
      <c r="B143" t="s">
        <v>290</v>
      </c>
      <c r="C143" s="12">
        <v>3957.46</v>
      </c>
      <c r="D143" s="4">
        <f t="shared" si="2"/>
        <v>2327584.1456868122</v>
      </c>
    </row>
    <row r="144" spans="1:4">
      <c r="A144" t="s">
        <v>291</v>
      </c>
      <c r="B144" t="s">
        <v>292</v>
      </c>
      <c r="C144" s="12">
        <v>2071.1999999999998</v>
      </c>
      <c r="D144" s="4">
        <f t="shared" si="2"/>
        <v>1218178.3978982794</v>
      </c>
    </row>
    <row r="145" spans="1:4">
      <c r="A145" t="s">
        <v>293</v>
      </c>
      <c r="B145" t="s">
        <v>294</v>
      </c>
      <c r="C145" s="12">
        <v>509.51</v>
      </c>
      <c r="D145" s="4">
        <f t="shared" si="2"/>
        <v>299668.82749765954</v>
      </c>
    </row>
    <row r="146" spans="1:4">
      <c r="A146" t="s">
        <v>295</v>
      </c>
      <c r="B146" t="s">
        <v>296</v>
      </c>
      <c r="C146" s="12">
        <v>71.39</v>
      </c>
      <c r="D146" s="4">
        <f t="shared" si="2"/>
        <v>41988.101499593555</v>
      </c>
    </row>
    <row r="147" spans="1:4">
      <c r="A147" t="s">
        <v>297</v>
      </c>
      <c r="B147" t="s">
        <v>298</v>
      </c>
      <c r="C147" s="12">
        <v>7679.9</v>
      </c>
      <c r="D147" s="4">
        <f t="shared" si="2"/>
        <v>4516941.0380547494</v>
      </c>
    </row>
    <row r="148" spans="1:4">
      <c r="A148" t="s">
        <v>299</v>
      </c>
      <c r="B148" t="s">
        <v>300</v>
      </c>
      <c r="C148" s="12">
        <v>1208.19</v>
      </c>
      <c r="D148" s="4">
        <f t="shared" si="2"/>
        <v>710598.18393043766</v>
      </c>
    </row>
    <row r="149" spans="1:4">
      <c r="A149" t="s">
        <v>301</v>
      </c>
      <c r="B149" t="s">
        <v>302</v>
      </c>
      <c r="C149" s="12">
        <v>316.79999999999995</v>
      </c>
      <c r="D149" s="4">
        <f t="shared" si="2"/>
        <v>186326.2439427264</v>
      </c>
    </row>
    <row r="150" spans="1:4">
      <c r="A150" t="s">
        <v>303</v>
      </c>
      <c r="B150" t="s">
        <v>304</v>
      </c>
      <c r="C150" s="12">
        <v>7268.13</v>
      </c>
      <c r="D150" s="4">
        <f t="shared" si="2"/>
        <v>4274758.0915007833</v>
      </c>
    </row>
    <row r="151" spans="1:4">
      <c r="A151" t="s">
        <v>305</v>
      </c>
      <c r="B151" t="s">
        <v>306</v>
      </c>
      <c r="C151" s="12">
        <v>579.32000000000005</v>
      </c>
      <c r="D151" s="4">
        <f t="shared" si="2"/>
        <v>340727.65038162965</v>
      </c>
    </row>
    <row r="152" spans="1:4">
      <c r="A152" t="s">
        <v>307</v>
      </c>
      <c r="B152" t="s">
        <v>308</v>
      </c>
      <c r="C152" s="12">
        <v>944.76</v>
      </c>
      <c r="D152" s="4">
        <f t="shared" si="2"/>
        <v>555661.56006101705</v>
      </c>
    </row>
    <row r="153" spans="1:4">
      <c r="A153" t="s">
        <v>309</v>
      </c>
      <c r="B153" t="s">
        <v>310</v>
      </c>
      <c r="C153" s="12">
        <v>2040.52</v>
      </c>
      <c r="D153" s="4">
        <f t="shared" si="2"/>
        <v>1200133.9245265534</v>
      </c>
    </row>
    <row r="154" spans="1:4">
      <c r="A154" t="s">
        <v>311</v>
      </c>
      <c r="B154" t="s">
        <v>312</v>
      </c>
      <c r="C154" s="12">
        <v>66.17</v>
      </c>
      <c r="D154" s="4">
        <f t="shared" si="2"/>
        <v>38917.953161900907</v>
      </c>
    </row>
    <row r="155" spans="1:4">
      <c r="A155" t="s">
        <v>313</v>
      </c>
      <c r="B155" t="s">
        <v>314</v>
      </c>
      <c r="C155" s="12">
        <v>5703</v>
      </c>
      <c r="D155" s="4">
        <f t="shared" si="2"/>
        <v>3354225.2815826032</v>
      </c>
    </row>
    <row r="156" spans="1:4">
      <c r="A156" t="s">
        <v>315</v>
      </c>
      <c r="B156" t="s">
        <v>316</v>
      </c>
      <c r="C156" s="12">
        <v>13662.96</v>
      </c>
      <c r="D156" s="4">
        <f t="shared" si="2"/>
        <v>8035883.8950117212</v>
      </c>
    </row>
    <row r="157" spans="1:4">
      <c r="A157" t="s">
        <v>317</v>
      </c>
      <c r="B157" t="s">
        <v>318</v>
      </c>
      <c r="C157" s="12">
        <v>1416.94</v>
      </c>
      <c r="D157" s="4">
        <f t="shared" si="2"/>
        <v>833374.70988701633</v>
      </c>
    </row>
    <row r="158" spans="1:4">
      <c r="A158" t="s">
        <v>319</v>
      </c>
      <c r="B158" t="s">
        <v>320</v>
      </c>
      <c r="C158" s="12">
        <v>718.4799999999999</v>
      </c>
      <c r="D158" s="4">
        <f t="shared" si="2"/>
        <v>422574.7466791984</v>
      </c>
    </row>
    <row r="159" spans="1:4">
      <c r="A159" t="s">
        <v>321</v>
      </c>
      <c r="B159" t="s">
        <v>322</v>
      </c>
      <c r="C159" s="12">
        <v>311.64999999999998</v>
      </c>
      <c r="D159" s="4">
        <f t="shared" si="2"/>
        <v>183297.266176612</v>
      </c>
    </row>
    <row r="160" spans="1:4">
      <c r="A160" t="s">
        <v>323</v>
      </c>
      <c r="B160" t="s">
        <v>324</v>
      </c>
      <c r="C160" s="12">
        <v>213.46</v>
      </c>
      <c r="D160" s="4">
        <f t="shared" si="2"/>
        <v>125546.71727277267</v>
      </c>
    </row>
    <row r="161" spans="1:4">
      <c r="A161" t="s">
        <v>325</v>
      </c>
      <c r="B161" t="s">
        <v>326</v>
      </c>
      <c r="C161" s="12">
        <v>1056.43</v>
      </c>
      <c r="D161" s="4">
        <f t="shared" si="2"/>
        <v>621340.38474878308</v>
      </c>
    </row>
    <row r="162" spans="1:4">
      <c r="A162" t="s">
        <v>327</v>
      </c>
      <c r="B162" t="s">
        <v>328</v>
      </c>
      <c r="C162" s="12">
        <v>1631.51</v>
      </c>
      <c r="D162" s="4">
        <f t="shared" si="2"/>
        <v>959574.27479481557</v>
      </c>
    </row>
    <row r="163" spans="1:4">
      <c r="A163" t="s">
        <v>329</v>
      </c>
      <c r="B163" t="s">
        <v>330</v>
      </c>
      <c r="C163" s="12">
        <v>1542.04</v>
      </c>
      <c r="D163" s="4">
        <f t="shared" si="2"/>
        <v>906952.40280758159</v>
      </c>
    </row>
    <row r="164" spans="1:4">
      <c r="A164" t="s">
        <v>331</v>
      </c>
      <c r="B164" t="s">
        <v>332</v>
      </c>
      <c r="C164" s="12">
        <v>641.89</v>
      </c>
      <c r="D164" s="4">
        <f t="shared" si="2"/>
        <v>377528.25986236316</v>
      </c>
    </row>
    <row r="165" spans="1:4">
      <c r="A165" t="s">
        <v>333</v>
      </c>
      <c r="B165" t="s">
        <v>334</v>
      </c>
      <c r="C165" s="12">
        <v>1851.5700000000002</v>
      </c>
      <c r="D165" s="4">
        <f t="shared" si="2"/>
        <v>1089002.7888163952</v>
      </c>
    </row>
    <row r="166" spans="1:4">
      <c r="A166" t="s">
        <v>335</v>
      </c>
      <c r="B166" t="s">
        <v>336</v>
      </c>
      <c r="C166" s="12">
        <v>6453.75</v>
      </c>
      <c r="D166" s="4">
        <f t="shared" si="2"/>
        <v>3795779.661759377</v>
      </c>
    </row>
    <row r="167" spans="1:4">
      <c r="A167" t="s">
        <v>337</v>
      </c>
      <c r="B167" t="s">
        <v>338</v>
      </c>
      <c r="C167" s="12">
        <v>2043.0800000000002</v>
      </c>
      <c r="D167" s="4">
        <f t="shared" si="2"/>
        <v>1201639.5911442726</v>
      </c>
    </row>
    <row r="168" spans="1:4">
      <c r="A168" t="s">
        <v>339</v>
      </c>
      <c r="B168" t="s">
        <v>340</v>
      </c>
      <c r="C168" s="12">
        <v>41.89</v>
      </c>
      <c r="D168" s="4">
        <f t="shared" si="2"/>
        <v>24637.646334472254</v>
      </c>
    </row>
    <row r="169" spans="1:4">
      <c r="A169" t="s">
        <v>341</v>
      </c>
      <c r="B169" t="s">
        <v>342</v>
      </c>
      <c r="C169" s="12">
        <v>13316.62</v>
      </c>
      <c r="D169" s="4">
        <f t="shared" si="2"/>
        <v>7832183.6698629726</v>
      </c>
    </row>
    <row r="170" spans="1:4">
      <c r="A170" t="s">
        <v>343</v>
      </c>
      <c r="B170" t="s">
        <v>344</v>
      </c>
      <c r="C170" s="12">
        <v>342.51000000000005</v>
      </c>
      <c r="D170" s="4">
        <f t="shared" si="2"/>
        <v>201447.60673239658</v>
      </c>
    </row>
    <row r="171" spans="1:4">
      <c r="A171" t="s">
        <v>345</v>
      </c>
      <c r="B171" t="s">
        <v>346</v>
      </c>
      <c r="C171" s="12">
        <v>18681.169999999998</v>
      </c>
      <c r="D171" s="4">
        <f t="shared" si="2"/>
        <v>10987349.237864716</v>
      </c>
    </row>
    <row r="172" spans="1:4">
      <c r="A172" t="s">
        <v>347</v>
      </c>
      <c r="B172" t="s">
        <v>348</v>
      </c>
      <c r="C172" s="12">
        <v>5344.88</v>
      </c>
      <c r="D172" s="4">
        <f t="shared" si="2"/>
        <v>3143596.6373882564</v>
      </c>
    </row>
    <row r="173" spans="1:4">
      <c r="A173" t="s">
        <v>349</v>
      </c>
      <c r="B173" t="s">
        <v>350</v>
      </c>
      <c r="C173" s="12">
        <v>111.46000000000001</v>
      </c>
      <c r="D173" s="4">
        <f t="shared" si="2"/>
        <v>65555.312973031207</v>
      </c>
    </row>
    <row r="174" spans="1:4">
      <c r="A174" t="s">
        <v>351</v>
      </c>
      <c r="B174" t="s">
        <v>352</v>
      </c>
      <c r="C174" s="12">
        <v>274.53999999999996</v>
      </c>
      <c r="D174" s="4">
        <f t="shared" si="2"/>
        <v>161470.98172991193</v>
      </c>
    </row>
    <row r="175" spans="1:4">
      <c r="A175" t="s">
        <v>353</v>
      </c>
      <c r="B175" t="s">
        <v>354</v>
      </c>
      <c r="C175" s="12">
        <v>877.66</v>
      </c>
      <c r="D175" s="4">
        <f t="shared" si="2"/>
        <v>516196.62644814793</v>
      </c>
    </row>
    <row r="176" spans="1:4">
      <c r="A176" t="s">
        <v>355</v>
      </c>
      <c r="B176" t="s">
        <v>356</v>
      </c>
      <c r="C176" s="12">
        <v>651.16</v>
      </c>
      <c r="D176" s="4">
        <f t="shared" si="2"/>
        <v>382980.41984136909</v>
      </c>
    </row>
    <row r="177" spans="1:4">
      <c r="A177" t="s">
        <v>357</v>
      </c>
      <c r="B177" t="s">
        <v>358</v>
      </c>
      <c r="C177" s="12">
        <v>206.97</v>
      </c>
      <c r="D177" s="4">
        <f t="shared" si="2"/>
        <v>121729.61713644599</v>
      </c>
    </row>
    <row r="178" spans="1:4">
      <c r="A178" t="s">
        <v>359</v>
      </c>
      <c r="B178" t="s">
        <v>360</v>
      </c>
      <c r="C178" s="12">
        <v>1011.8399999999999</v>
      </c>
      <c r="D178" s="4">
        <f t="shared" si="2"/>
        <v>595114.73065343522</v>
      </c>
    </row>
    <row r="179" spans="1:4">
      <c r="A179" t="s">
        <v>361</v>
      </c>
      <c r="B179" t="s">
        <v>362</v>
      </c>
      <c r="C179" s="12">
        <v>8662.7799999999988</v>
      </c>
      <c r="D179" s="4">
        <f t="shared" si="2"/>
        <v>5095022.915095238</v>
      </c>
    </row>
    <row r="180" spans="1:4">
      <c r="A180" t="s">
        <v>363</v>
      </c>
      <c r="B180" t="s">
        <v>364</v>
      </c>
      <c r="C180" s="12">
        <v>1617.32</v>
      </c>
      <c r="D180" s="4">
        <f t="shared" si="2"/>
        <v>951228.41178488091</v>
      </c>
    </row>
    <row r="181" spans="1:4">
      <c r="A181" t="s">
        <v>365</v>
      </c>
      <c r="B181" t="s">
        <v>366</v>
      </c>
      <c r="C181" s="12">
        <v>872.18999999999994</v>
      </c>
      <c r="D181" s="4">
        <f t="shared" si="2"/>
        <v>512979.44035481865</v>
      </c>
    </row>
    <row r="182" spans="1:4">
      <c r="A182" t="s">
        <v>367</v>
      </c>
      <c r="B182" t="s">
        <v>368</v>
      </c>
      <c r="C182" s="12">
        <v>61.22</v>
      </c>
      <c r="D182" s="4">
        <f t="shared" si="2"/>
        <v>36006.605600295807</v>
      </c>
    </row>
    <row r="183" spans="1:4">
      <c r="A183" t="s">
        <v>369</v>
      </c>
      <c r="B183" t="s">
        <v>370</v>
      </c>
      <c r="C183" s="12">
        <v>518.79</v>
      </c>
      <c r="D183" s="4">
        <f t="shared" si="2"/>
        <v>305126.86898689088</v>
      </c>
    </row>
    <row r="184" spans="1:4">
      <c r="A184" t="s">
        <v>371</v>
      </c>
      <c r="B184" t="s">
        <v>372</v>
      </c>
      <c r="C184" s="12">
        <v>95.699999999999989</v>
      </c>
      <c r="D184" s="4">
        <f t="shared" si="2"/>
        <v>56286.052857698596</v>
      </c>
    </row>
    <row r="185" spans="1:4">
      <c r="A185" t="s">
        <v>373</v>
      </c>
      <c r="B185" t="s">
        <v>374</v>
      </c>
      <c r="C185" s="12">
        <v>230.54999999999998</v>
      </c>
      <c r="D185" s="4">
        <f t="shared" si="2"/>
        <v>135598.21824809207</v>
      </c>
    </row>
    <row r="186" spans="1:4">
      <c r="A186" t="s">
        <v>375</v>
      </c>
      <c r="B186" t="s">
        <v>376</v>
      </c>
      <c r="C186" s="12">
        <v>275.64999999999998</v>
      </c>
      <c r="D186" s="4">
        <f t="shared" si="2"/>
        <v>162123.82936493855</v>
      </c>
    </row>
    <row r="187" spans="1:4">
      <c r="A187" t="s">
        <v>377</v>
      </c>
      <c r="B187" t="s">
        <v>378</v>
      </c>
      <c r="C187" s="12">
        <v>589.20000000000005</v>
      </c>
      <c r="D187" s="4">
        <f t="shared" si="2"/>
        <v>346538.58248438896</v>
      </c>
    </row>
    <row r="188" spans="1:4">
      <c r="A188" t="s">
        <v>379</v>
      </c>
      <c r="B188" t="s">
        <v>380</v>
      </c>
      <c r="C188" s="12">
        <v>2214.0100000000002</v>
      </c>
      <c r="D188" s="4">
        <f t="shared" si="2"/>
        <v>1302172.2454281431</v>
      </c>
    </row>
    <row r="189" spans="1:4">
      <c r="A189" t="s">
        <v>381</v>
      </c>
      <c r="B189" t="s">
        <v>382</v>
      </c>
      <c r="C189" s="12">
        <v>3432.79</v>
      </c>
      <c r="D189" s="4">
        <f t="shared" si="2"/>
        <v>2018998.9486873478</v>
      </c>
    </row>
    <row r="190" spans="1:4">
      <c r="A190" t="s">
        <v>383</v>
      </c>
      <c r="B190" t="s">
        <v>384</v>
      </c>
      <c r="C190" s="12">
        <v>41.33</v>
      </c>
      <c r="D190" s="4">
        <f t="shared" si="2"/>
        <v>24308.281761846221</v>
      </c>
    </row>
    <row r="191" spans="1:4">
      <c r="A191" t="s">
        <v>385</v>
      </c>
      <c r="B191" t="s">
        <v>386</v>
      </c>
      <c r="C191" s="12">
        <v>193.95</v>
      </c>
      <c r="D191" s="4">
        <f t="shared" si="2"/>
        <v>114071.89082289074</v>
      </c>
    </row>
    <row r="192" spans="1:4">
      <c r="A192" t="s">
        <v>387</v>
      </c>
      <c r="B192" t="s">
        <v>388</v>
      </c>
      <c r="C192" s="12">
        <v>13606.7</v>
      </c>
      <c r="D192" s="4">
        <f t="shared" si="2"/>
        <v>8002794.5184832569</v>
      </c>
    </row>
    <row r="193" spans="1:4">
      <c r="A193" t="s">
        <v>389</v>
      </c>
      <c r="B193" t="s">
        <v>390</v>
      </c>
      <c r="C193" s="12">
        <v>289.82000000000005</v>
      </c>
      <c r="D193" s="4">
        <f t="shared" si="2"/>
        <v>170457.92935442229</v>
      </c>
    </row>
    <row r="194" spans="1:4">
      <c r="A194" t="s">
        <v>391</v>
      </c>
      <c r="B194" t="s">
        <v>392</v>
      </c>
      <c r="C194" s="12">
        <v>126.94</v>
      </c>
      <c r="D194" s="4">
        <f t="shared" si="2"/>
        <v>74659.890802050795</v>
      </c>
    </row>
    <row r="195" spans="1:4">
      <c r="A195" t="s">
        <v>393</v>
      </c>
      <c r="B195" t="s">
        <v>394</v>
      </c>
      <c r="C195" s="12">
        <v>294.07</v>
      </c>
      <c r="D195" s="4">
        <f t="shared" si="2"/>
        <v>172957.57120024483</v>
      </c>
    </row>
    <row r="196" spans="1:4">
      <c r="A196" t="s">
        <v>395</v>
      </c>
      <c r="B196" t="s">
        <v>396</v>
      </c>
      <c r="C196" s="12">
        <v>8928.56</v>
      </c>
      <c r="D196" s="4">
        <f t="shared" si="2"/>
        <v>5251341.6938676434</v>
      </c>
    </row>
    <row r="197" spans="1:4">
      <c r="A197" t="s">
        <v>397</v>
      </c>
      <c r="B197" t="s">
        <v>398</v>
      </c>
      <c r="C197" s="12">
        <v>1065.8599999999999</v>
      </c>
      <c r="D197" s="4">
        <f t="shared" si="2"/>
        <v>626886.64889139635</v>
      </c>
    </row>
    <row r="198" spans="1:4">
      <c r="A198" t="s">
        <v>399</v>
      </c>
      <c r="B198" t="s">
        <v>400</v>
      </c>
      <c r="C198" s="12">
        <v>320.04999999999995</v>
      </c>
      <c r="D198" s="4">
        <f t="shared" si="2"/>
        <v>188237.73476600248</v>
      </c>
    </row>
    <row r="199" spans="1:4">
      <c r="A199" t="s">
        <v>401</v>
      </c>
      <c r="B199" t="s">
        <v>402</v>
      </c>
      <c r="C199" s="12">
        <v>3921.79</v>
      </c>
      <c r="D199" s="4">
        <f t="shared" si="2"/>
        <v>2306604.7987125791</v>
      </c>
    </row>
    <row r="200" spans="1:4">
      <c r="A200" t="s">
        <v>403</v>
      </c>
      <c r="B200" t="s">
        <v>404</v>
      </c>
      <c r="C200" s="12">
        <v>1344.28</v>
      </c>
      <c r="D200" s="4">
        <f t="shared" ref="D200:D263" si="3">C200*$D$3</f>
        <v>790639.65658878873</v>
      </c>
    </row>
    <row r="201" spans="1:4">
      <c r="A201" t="s">
        <v>405</v>
      </c>
      <c r="B201" t="s">
        <v>406</v>
      </c>
      <c r="C201" s="12">
        <v>227.05</v>
      </c>
      <c r="D201" s="4">
        <f t="shared" si="3"/>
        <v>133539.68966917941</v>
      </c>
    </row>
    <row r="202" spans="1:4">
      <c r="A202" t="s">
        <v>407</v>
      </c>
      <c r="B202" t="s">
        <v>408</v>
      </c>
      <c r="C202" s="12">
        <v>2766.87</v>
      </c>
      <c r="D202" s="4">
        <f t="shared" si="3"/>
        <v>1627337.4197531927</v>
      </c>
    </row>
    <row r="203" spans="1:4">
      <c r="A203" t="s">
        <v>409</v>
      </c>
      <c r="B203" t="s">
        <v>410</v>
      </c>
      <c r="C203" s="12">
        <v>2249.58</v>
      </c>
      <c r="D203" s="4">
        <f t="shared" si="3"/>
        <v>1323092.7773001215</v>
      </c>
    </row>
    <row r="204" spans="1:4">
      <c r="A204" t="s">
        <v>411</v>
      </c>
      <c r="B204" t="s">
        <v>412</v>
      </c>
      <c r="C204" s="12">
        <v>20770.07</v>
      </c>
      <c r="D204" s="4">
        <f t="shared" si="3"/>
        <v>12215937.908862069</v>
      </c>
    </row>
    <row r="205" spans="1:4">
      <c r="A205" t="s">
        <v>413</v>
      </c>
      <c r="B205" t="s">
        <v>414</v>
      </c>
      <c r="C205" s="12">
        <v>38.72</v>
      </c>
      <c r="D205" s="4">
        <f t="shared" si="3"/>
        <v>22773.207592999894</v>
      </c>
    </row>
    <row r="206" spans="1:4">
      <c r="A206" t="s">
        <v>415</v>
      </c>
      <c r="B206" t="s">
        <v>416</v>
      </c>
      <c r="C206" s="12">
        <v>273.02000000000004</v>
      </c>
      <c r="D206" s="4">
        <f t="shared" si="3"/>
        <v>160576.99217564132</v>
      </c>
    </row>
    <row r="207" spans="1:4">
      <c r="A207" t="s">
        <v>417</v>
      </c>
      <c r="B207" t="s">
        <v>418</v>
      </c>
      <c r="C207" s="12">
        <v>3336.2000000000003</v>
      </c>
      <c r="D207" s="4">
        <f t="shared" si="3"/>
        <v>1962189.441419583</v>
      </c>
    </row>
    <row r="208" spans="1:4">
      <c r="A208" t="s">
        <v>419</v>
      </c>
      <c r="B208" t="s">
        <v>420</v>
      </c>
      <c r="C208" s="12">
        <v>186.16</v>
      </c>
      <c r="D208" s="4">
        <f t="shared" si="3"/>
        <v>109490.19435725363</v>
      </c>
    </row>
    <row r="209" spans="1:4">
      <c r="A209" t="s">
        <v>421</v>
      </c>
      <c r="B209" t="s">
        <v>422</v>
      </c>
      <c r="C209" s="12">
        <v>2419.1800000000003</v>
      </c>
      <c r="D209" s="4">
        <f t="shared" si="3"/>
        <v>1422843.1907240055</v>
      </c>
    </row>
    <row r="210" spans="1:4">
      <c r="A210" t="s">
        <v>423</v>
      </c>
      <c r="B210" t="s">
        <v>424</v>
      </c>
      <c r="C210" s="12">
        <v>878.6400000000001</v>
      </c>
      <c r="D210" s="4">
        <f t="shared" si="3"/>
        <v>516773.01445024356</v>
      </c>
    </row>
    <row r="211" spans="1:4">
      <c r="A211" t="s">
        <v>425</v>
      </c>
      <c r="B211" t="s">
        <v>426</v>
      </c>
      <c r="C211" s="12">
        <v>676</v>
      </c>
      <c r="D211" s="4">
        <f t="shared" si="3"/>
        <v>397590.0912414238</v>
      </c>
    </row>
    <row r="212" spans="1:4">
      <c r="A212" t="s">
        <v>427</v>
      </c>
      <c r="B212" t="s">
        <v>428</v>
      </c>
      <c r="C212" s="12">
        <v>649.67999999999995</v>
      </c>
      <c r="D212" s="4">
        <f t="shared" si="3"/>
        <v>382109.95632800029</v>
      </c>
    </row>
    <row r="213" spans="1:4">
      <c r="A213" t="s">
        <v>429</v>
      </c>
      <c r="B213" t="s">
        <v>430</v>
      </c>
      <c r="C213" s="12">
        <v>13535.579999999998</v>
      </c>
      <c r="D213" s="4">
        <f t="shared" si="3"/>
        <v>7960965.2177597489</v>
      </c>
    </row>
    <row r="214" spans="1:4">
      <c r="A214" t="s">
        <v>431</v>
      </c>
      <c r="B214" t="s">
        <v>432</v>
      </c>
      <c r="C214" s="12">
        <v>381.31</v>
      </c>
      <c r="D214" s="4">
        <f t="shared" si="3"/>
        <v>224267.86640720017</v>
      </c>
    </row>
    <row r="215" spans="1:4">
      <c r="A215" t="s">
        <v>433</v>
      </c>
      <c r="B215" t="s">
        <v>434</v>
      </c>
      <c r="C215" s="12">
        <v>10456.519999999999</v>
      </c>
      <c r="D215" s="4">
        <f t="shared" si="3"/>
        <v>6150012.9302777695</v>
      </c>
    </row>
    <row r="216" spans="1:4">
      <c r="A216" t="s">
        <v>435</v>
      </c>
      <c r="B216" t="s">
        <v>436</v>
      </c>
      <c r="C216" s="12">
        <v>2087.2800000000002</v>
      </c>
      <c r="D216" s="4">
        <f t="shared" si="3"/>
        <v>1227635.8663408272</v>
      </c>
    </row>
    <row r="217" spans="1:4">
      <c r="A217" t="s">
        <v>437</v>
      </c>
      <c r="B217" t="s">
        <v>438</v>
      </c>
      <c r="C217" s="12">
        <v>330.88</v>
      </c>
      <c r="D217" s="4">
        <f t="shared" si="3"/>
        <v>194607.41034018091</v>
      </c>
    </row>
    <row r="218" spans="1:4">
      <c r="A218" t="s">
        <v>439</v>
      </c>
      <c r="B218" t="s">
        <v>440</v>
      </c>
      <c r="C218" s="12">
        <v>1610.48</v>
      </c>
      <c r="D218" s="4">
        <f t="shared" si="3"/>
        <v>947205.45879066305</v>
      </c>
    </row>
    <row r="219" spans="1:4">
      <c r="A219" t="s">
        <v>441</v>
      </c>
      <c r="B219" t="s">
        <v>442</v>
      </c>
      <c r="C219" s="12">
        <v>3074.08</v>
      </c>
      <c r="D219" s="4">
        <f t="shared" si="3"/>
        <v>1808023.2953896984</v>
      </c>
    </row>
    <row r="220" spans="1:4">
      <c r="A220" t="s">
        <v>443</v>
      </c>
      <c r="B220" t="s">
        <v>444</v>
      </c>
      <c r="C220" s="12">
        <v>2015.1399999999999</v>
      </c>
      <c r="D220" s="4">
        <f t="shared" si="3"/>
        <v>1185206.6515743234</v>
      </c>
    </row>
    <row r="221" spans="1:4">
      <c r="A221" t="s">
        <v>445</v>
      </c>
      <c r="B221" t="s">
        <v>446</v>
      </c>
      <c r="C221" s="12">
        <v>34.129999999999995</v>
      </c>
      <c r="D221" s="4">
        <f t="shared" si="3"/>
        <v>20073.594399511527</v>
      </c>
    </row>
    <row r="222" spans="1:4">
      <c r="A222" t="s">
        <v>447</v>
      </c>
      <c r="B222" t="s">
        <v>448</v>
      </c>
      <c r="C222" s="12">
        <v>209.23</v>
      </c>
      <c r="D222" s="4">
        <f t="shared" si="3"/>
        <v>123058.83844740104</v>
      </c>
    </row>
    <row r="223" spans="1:4">
      <c r="A223" t="s">
        <v>449</v>
      </c>
      <c r="B223" t="s">
        <v>450</v>
      </c>
      <c r="C223" s="12">
        <v>1398.8799999999999</v>
      </c>
      <c r="D223" s="4">
        <f t="shared" si="3"/>
        <v>822752.70241982676</v>
      </c>
    </row>
    <row r="224" spans="1:4">
      <c r="A224" t="s">
        <v>451</v>
      </c>
      <c r="B224" t="s">
        <v>452</v>
      </c>
      <c r="C224" s="12">
        <v>856.02</v>
      </c>
      <c r="D224" s="4">
        <f t="shared" si="3"/>
        <v>503469.03832024202</v>
      </c>
    </row>
    <row r="225" spans="1:4">
      <c r="A225" t="s">
        <v>453</v>
      </c>
      <c r="B225" t="s">
        <v>454</v>
      </c>
      <c r="C225" s="12">
        <v>100.1</v>
      </c>
      <c r="D225" s="4">
        <f t="shared" si="3"/>
        <v>58873.917356903134</v>
      </c>
    </row>
    <row r="226" spans="1:4">
      <c r="A226" t="s">
        <v>455</v>
      </c>
      <c r="B226" t="s">
        <v>456</v>
      </c>
      <c r="C226" s="12">
        <v>43467.380000000005</v>
      </c>
      <c r="D226" s="4">
        <f t="shared" si="3"/>
        <v>25565383.994416632</v>
      </c>
    </row>
    <row r="227" spans="1:4">
      <c r="A227" t="s">
        <v>457</v>
      </c>
      <c r="B227" t="s">
        <v>458</v>
      </c>
      <c r="C227" s="12">
        <v>4064.26</v>
      </c>
      <c r="D227" s="4">
        <f t="shared" si="3"/>
        <v>2390398.6748947767</v>
      </c>
    </row>
    <row r="228" spans="1:4">
      <c r="A228" t="s">
        <v>459</v>
      </c>
      <c r="B228" t="s">
        <v>460</v>
      </c>
      <c r="C228" s="12">
        <v>3304.77</v>
      </c>
      <c r="D228" s="4">
        <f t="shared" si="3"/>
        <v>1943703.8547809469</v>
      </c>
    </row>
    <row r="229" spans="1:4">
      <c r="A229" t="s">
        <v>461</v>
      </c>
      <c r="B229" t="s">
        <v>462</v>
      </c>
      <c r="C229" s="12">
        <v>264.69</v>
      </c>
      <c r="D229" s="4">
        <f t="shared" si="3"/>
        <v>155677.6941578291</v>
      </c>
    </row>
    <row r="230" spans="1:4">
      <c r="A230" t="s">
        <v>463</v>
      </c>
      <c r="B230" t="s">
        <v>464</v>
      </c>
      <c r="C230" s="12">
        <v>2827.75</v>
      </c>
      <c r="D230" s="4">
        <f t="shared" si="3"/>
        <v>1663144.0540058226</v>
      </c>
    </row>
    <row r="231" spans="1:4">
      <c r="A231" t="s">
        <v>465</v>
      </c>
      <c r="B231" t="s">
        <v>466</v>
      </c>
      <c r="C231" s="12">
        <v>16.02</v>
      </c>
      <c r="D231" s="4">
        <f t="shared" si="3"/>
        <v>9422.1793811946882</v>
      </c>
    </row>
    <row r="232" spans="1:4">
      <c r="A232" t="s">
        <v>467</v>
      </c>
      <c r="B232" t="s">
        <v>468</v>
      </c>
      <c r="C232" s="12">
        <v>3384.42</v>
      </c>
      <c r="D232" s="4">
        <f t="shared" si="3"/>
        <v>1990550.0837267744</v>
      </c>
    </row>
    <row r="233" spans="1:4">
      <c r="A233" t="s">
        <v>469</v>
      </c>
      <c r="B233" t="s">
        <v>470</v>
      </c>
      <c r="C233" s="12">
        <v>8624.83</v>
      </c>
      <c r="D233" s="4">
        <f t="shared" si="3"/>
        <v>5072702.5837895991</v>
      </c>
    </row>
    <row r="234" spans="1:4">
      <c r="A234" t="s">
        <v>471</v>
      </c>
      <c r="B234" t="s">
        <v>472</v>
      </c>
      <c r="C234" s="12">
        <v>72.89</v>
      </c>
      <c r="D234" s="4">
        <f t="shared" si="3"/>
        <v>42870.328033413287</v>
      </c>
    </row>
    <row r="235" spans="1:4">
      <c r="A235" t="s">
        <v>473</v>
      </c>
      <c r="B235" t="s">
        <v>474</v>
      </c>
      <c r="C235" s="12">
        <v>52.06</v>
      </c>
      <c r="D235" s="4">
        <f t="shared" si="3"/>
        <v>30619.142233770006</v>
      </c>
    </row>
    <row r="236" spans="1:4">
      <c r="A236" t="s">
        <v>475</v>
      </c>
      <c r="B236" t="s">
        <v>476</v>
      </c>
      <c r="C236" s="12">
        <v>9559.07</v>
      </c>
      <c r="D236" s="4">
        <f t="shared" si="3"/>
        <v>5622176.7950934274</v>
      </c>
    </row>
    <row r="237" spans="1:4">
      <c r="A237" t="s">
        <v>477</v>
      </c>
      <c r="B237" t="s">
        <v>478</v>
      </c>
      <c r="C237" s="12">
        <v>5723.68</v>
      </c>
      <c r="D237" s="4">
        <f t="shared" si="3"/>
        <v>3366388.2447288651</v>
      </c>
    </row>
    <row r="238" spans="1:4">
      <c r="A238" t="s">
        <v>479</v>
      </c>
      <c r="B238" t="s">
        <v>480</v>
      </c>
      <c r="C238" s="12">
        <v>451.41</v>
      </c>
      <c r="D238" s="4">
        <f t="shared" si="3"/>
        <v>265497.25308770878</v>
      </c>
    </row>
    <row r="239" spans="1:4">
      <c r="A239" t="s">
        <v>481</v>
      </c>
      <c r="B239" t="s">
        <v>482</v>
      </c>
      <c r="C239" s="12">
        <v>500.12</v>
      </c>
      <c r="D239" s="4">
        <f t="shared" si="3"/>
        <v>294146.08939594805</v>
      </c>
    </row>
    <row r="240" spans="1:4">
      <c r="A240" t="s">
        <v>483</v>
      </c>
      <c r="B240" t="s">
        <v>484</v>
      </c>
      <c r="C240" s="12">
        <v>9818.5700000000015</v>
      </c>
      <c r="D240" s="4">
        <f t="shared" si="3"/>
        <v>5774801.9854442412</v>
      </c>
    </row>
    <row r="241" spans="1:4">
      <c r="A241" t="s">
        <v>485</v>
      </c>
      <c r="B241" t="s">
        <v>486</v>
      </c>
      <c r="C241" s="12">
        <v>1647.1499999999999</v>
      </c>
      <c r="D241" s="4">
        <f t="shared" si="3"/>
        <v>968772.95678744256</v>
      </c>
    </row>
    <row r="242" spans="1:4">
      <c r="A242" t="s">
        <v>487</v>
      </c>
      <c r="B242" t="s">
        <v>488</v>
      </c>
      <c r="C242" s="12">
        <v>351.17</v>
      </c>
      <c r="D242" s="4">
        <f t="shared" si="3"/>
        <v>206540.99458764913</v>
      </c>
    </row>
    <row r="243" spans="1:4">
      <c r="A243" t="s">
        <v>489</v>
      </c>
      <c r="B243" t="s">
        <v>490</v>
      </c>
      <c r="C243" s="12">
        <v>27863.48</v>
      </c>
      <c r="D243" s="4">
        <f t="shared" si="3"/>
        <v>16387934.253703531</v>
      </c>
    </row>
    <row r="244" spans="1:4">
      <c r="A244" t="s">
        <v>491</v>
      </c>
      <c r="B244" t="s">
        <v>492</v>
      </c>
      <c r="C244" s="12">
        <v>74.03</v>
      </c>
      <c r="D244" s="4">
        <f t="shared" si="3"/>
        <v>43540.820199116279</v>
      </c>
    </row>
    <row r="245" spans="1:4">
      <c r="A245" t="s">
        <v>493</v>
      </c>
      <c r="B245" t="s">
        <v>494</v>
      </c>
      <c r="C245" s="12">
        <v>169.88</v>
      </c>
      <c r="D245" s="4">
        <f t="shared" si="3"/>
        <v>99915.095710196852</v>
      </c>
    </row>
    <row r="246" spans="1:4">
      <c r="A246" t="s">
        <v>495</v>
      </c>
      <c r="B246" t="s">
        <v>496</v>
      </c>
      <c r="C246" s="12">
        <v>4940.75</v>
      </c>
      <c r="D246" s="4">
        <f t="shared" si="3"/>
        <v>2905907.1646465454</v>
      </c>
    </row>
    <row r="247" spans="1:4">
      <c r="A247" t="s">
        <v>497</v>
      </c>
      <c r="B247" t="s">
        <v>498</v>
      </c>
      <c r="C247" s="12">
        <v>12.98</v>
      </c>
      <c r="D247" s="4">
        <f t="shared" si="3"/>
        <v>7634.2002726533747</v>
      </c>
    </row>
    <row r="248" spans="1:4">
      <c r="A248" t="s">
        <v>499</v>
      </c>
      <c r="B248" t="s">
        <v>500</v>
      </c>
      <c r="C248" s="12">
        <v>28.29</v>
      </c>
      <c r="D248" s="4">
        <f t="shared" si="3"/>
        <v>16638.792427840057</v>
      </c>
    </row>
    <row r="249" spans="1:4">
      <c r="A249" t="s">
        <v>501</v>
      </c>
      <c r="B249" t="s">
        <v>502</v>
      </c>
      <c r="C249" s="12">
        <v>20.88</v>
      </c>
      <c r="D249" s="4">
        <f t="shared" si="3"/>
        <v>12280.593350770605</v>
      </c>
    </row>
    <row r="250" spans="1:4">
      <c r="A250" t="s">
        <v>503</v>
      </c>
      <c r="B250" t="s">
        <v>504</v>
      </c>
      <c r="C250" s="12">
        <v>5101.53</v>
      </c>
      <c r="D250" s="4">
        <f t="shared" si="3"/>
        <v>3000470.0860515689</v>
      </c>
    </row>
    <row r="251" spans="1:4">
      <c r="A251" t="s">
        <v>505</v>
      </c>
      <c r="B251" t="s">
        <v>506</v>
      </c>
      <c r="C251" s="12">
        <v>50</v>
      </c>
      <c r="D251" s="4">
        <f t="shared" si="3"/>
        <v>29407.551127324245</v>
      </c>
    </row>
    <row r="252" spans="1:4">
      <c r="A252" t="s">
        <v>507</v>
      </c>
      <c r="B252" t="s">
        <v>508</v>
      </c>
      <c r="C252" s="12">
        <v>1250.81</v>
      </c>
      <c r="D252" s="4">
        <f t="shared" si="3"/>
        <v>735665.18051136879</v>
      </c>
    </row>
    <row r="253" spans="1:4">
      <c r="A253" t="s">
        <v>509</v>
      </c>
      <c r="B253" t="s">
        <v>510</v>
      </c>
      <c r="C253" s="12">
        <v>2117.2399999999998</v>
      </c>
      <c r="D253" s="4">
        <f t="shared" si="3"/>
        <v>1245256.8709763195</v>
      </c>
    </row>
    <row r="254" spans="1:4">
      <c r="A254" t="s">
        <v>511</v>
      </c>
      <c r="B254" t="s">
        <v>512</v>
      </c>
      <c r="C254" s="12">
        <v>149.66</v>
      </c>
      <c r="D254" s="4">
        <f t="shared" si="3"/>
        <v>88022.682034306927</v>
      </c>
    </row>
    <row r="255" spans="1:4">
      <c r="A255" t="s">
        <v>513</v>
      </c>
      <c r="B255" t="s">
        <v>514</v>
      </c>
      <c r="C255" s="12">
        <v>7841.28</v>
      </c>
      <c r="D255" s="4">
        <f t="shared" si="3"/>
        <v>4611856.8500733012</v>
      </c>
    </row>
    <row r="256" spans="1:4">
      <c r="A256" t="s">
        <v>515</v>
      </c>
      <c r="B256" t="s">
        <v>516</v>
      </c>
      <c r="C256" s="12">
        <v>5673.53</v>
      </c>
      <c r="D256" s="4">
        <f t="shared" si="3"/>
        <v>3336892.4709481583</v>
      </c>
    </row>
    <row r="257" spans="1:4">
      <c r="A257" t="s">
        <v>517</v>
      </c>
      <c r="B257" t="s">
        <v>518</v>
      </c>
      <c r="C257" s="12">
        <v>27226.45</v>
      </c>
      <c r="D257" s="4">
        <f t="shared" si="3"/>
        <v>16013264.407810744</v>
      </c>
    </row>
    <row r="258" spans="1:4">
      <c r="A258" t="s">
        <v>519</v>
      </c>
      <c r="B258" t="s">
        <v>520</v>
      </c>
      <c r="C258" s="12">
        <v>182.05</v>
      </c>
      <c r="D258" s="4">
        <f t="shared" si="3"/>
        <v>107072.89365458759</v>
      </c>
    </row>
    <row r="259" spans="1:4">
      <c r="A259" t="s">
        <v>521</v>
      </c>
      <c r="B259" t="s">
        <v>522</v>
      </c>
      <c r="C259" s="12">
        <v>7102.23</v>
      </c>
      <c r="D259" s="4">
        <f t="shared" si="3"/>
        <v>4177183.8368603215</v>
      </c>
    </row>
    <row r="260" spans="1:4">
      <c r="A260" t="s">
        <v>523</v>
      </c>
      <c r="B260" t="s">
        <v>524</v>
      </c>
      <c r="C260" s="12">
        <v>199.38</v>
      </c>
      <c r="D260" s="4">
        <f t="shared" si="3"/>
        <v>117265.55087531816</v>
      </c>
    </row>
    <row r="261" spans="1:4">
      <c r="A261" t="s">
        <v>525</v>
      </c>
      <c r="B261" t="s">
        <v>526</v>
      </c>
      <c r="C261" s="12">
        <v>1216.05</v>
      </c>
      <c r="D261" s="4">
        <f t="shared" si="3"/>
        <v>715221.05096765293</v>
      </c>
    </row>
    <row r="262" spans="1:4">
      <c r="A262" t="s">
        <v>527</v>
      </c>
      <c r="B262" t="s">
        <v>528</v>
      </c>
      <c r="C262" s="12">
        <v>154.66999999999999</v>
      </c>
      <c r="D262" s="4">
        <f t="shared" si="3"/>
        <v>90969.318657264812</v>
      </c>
    </row>
    <row r="263" spans="1:4">
      <c r="A263" t="s">
        <v>529</v>
      </c>
      <c r="B263" t="s">
        <v>530</v>
      </c>
      <c r="C263" s="12">
        <v>848.41</v>
      </c>
      <c r="D263" s="4">
        <f t="shared" si="3"/>
        <v>498993.20903866325</v>
      </c>
    </row>
    <row r="264" spans="1:4">
      <c r="A264" t="s">
        <v>531</v>
      </c>
      <c r="B264" t="s">
        <v>532</v>
      </c>
      <c r="C264" s="12">
        <v>997.51</v>
      </c>
      <c r="D264" s="4">
        <f t="shared" ref="D264:D302" si="4">C264*$D$3</f>
        <v>586686.52650034416</v>
      </c>
    </row>
    <row r="265" spans="1:4">
      <c r="A265" t="s">
        <v>533</v>
      </c>
      <c r="B265" t="s">
        <v>534</v>
      </c>
      <c r="C265" s="12">
        <v>3416.0699999999997</v>
      </c>
      <c r="D265" s="4">
        <f t="shared" si="4"/>
        <v>2009165.0635903706</v>
      </c>
    </row>
    <row r="266" spans="1:4">
      <c r="A266" t="s">
        <v>535</v>
      </c>
      <c r="B266" t="s">
        <v>536</v>
      </c>
      <c r="C266" s="12">
        <v>290.08999999999997</v>
      </c>
      <c r="D266" s="4">
        <f t="shared" si="4"/>
        <v>170616.73013050979</v>
      </c>
    </row>
    <row r="267" spans="1:4">
      <c r="A267" t="s">
        <v>537</v>
      </c>
      <c r="B267" t="s">
        <v>538</v>
      </c>
      <c r="C267" s="12">
        <v>604.57000000000005</v>
      </c>
      <c r="D267" s="4">
        <f t="shared" si="4"/>
        <v>355578.46370092843</v>
      </c>
    </row>
    <row r="268" spans="1:4">
      <c r="A268" t="s">
        <v>539</v>
      </c>
      <c r="B268" t="s">
        <v>540</v>
      </c>
      <c r="C268" s="12">
        <v>171.62</v>
      </c>
      <c r="D268" s="4">
        <f t="shared" si="4"/>
        <v>100938.47848942774</v>
      </c>
    </row>
    <row r="269" spans="1:4">
      <c r="A269" t="s">
        <v>541</v>
      </c>
      <c r="B269" t="s">
        <v>542</v>
      </c>
      <c r="C269" s="12">
        <v>2773.2599999999998</v>
      </c>
      <c r="D269" s="4">
        <f t="shared" si="4"/>
        <v>1631095.7047872646</v>
      </c>
    </row>
    <row r="270" spans="1:4">
      <c r="A270" t="s">
        <v>543</v>
      </c>
      <c r="B270" t="s">
        <v>544</v>
      </c>
      <c r="C270" s="12">
        <v>6159.13</v>
      </c>
      <c r="D270" s="4">
        <f t="shared" si="4"/>
        <v>3622498.6074967314</v>
      </c>
    </row>
    <row r="271" spans="1:4">
      <c r="A271" t="s">
        <v>545</v>
      </c>
      <c r="B271" t="s">
        <v>546</v>
      </c>
      <c r="C271" s="12">
        <v>735.27</v>
      </c>
      <c r="D271" s="4">
        <f t="shared" si="4"/>
        <v>432449.80234775395</v>
      </c>
    </row>
    <row r="272" spans="1:4">
      <c r="A272" t="s">
        <v>547</v>
      </c>
      <c r="B272" t="s">
        <v>548</v>
      </c>
      <c r="C272" s="12">
        <v>5363.4599999999991</v>
      </c>
      <c r="D272" s="4">
        <f t="shared" si="4"/>
        <v>3154524.4833871694</v>
      </c>
    </row>
    <row r="273" spans="1:4">
      <c r="A273" t="s">
        <v>549</v>
      </c>
      <c r="B273" t="s">
        <v>550</v>
      </c>
      <c r="C273" s="12">
        <v>0</v>
      </c>
      <c r="D273" s="4">
        <f t="shared" si="4"/>
        <v>0</v>
      </c>
    </row>
    <row r="274" spans="1:4">
      <c r="A274" t="s">
        <v>551</v>
      </c>
      <c r="B274" t="s">
        <v>552</v>
      </c>
      <c r="C274" s="12">
        <v>1058.94</v>
      </c>
      <c r="D274" s="4">
        <f t="shared" si="4"/>
        <v>622816.64381537482</v>
      </c>
    </row>
    <row r="275" spans="1:4">
      <c r="A275" t="s">
        <v>553</v>
      </c>
      <c r="B275" t="s">
        <v>554</v>
      </c>
      <c r="C275" s="12">
        <v>21438.300000000003</v>
      </c>
      <c r="D275" s="4">
        <f t="shared" si="4"/>
        <v>12608958.066658309</v>
      </c>
    </row>
    <row r="276" spans="1:4">
      <c r="A276" t="s">
        <v>555</v>
      </c>
      <c r="B276" t="s">
        <v>556</v>
      </c>
      <c r="C276" s="12">
        <v>1487.42</v>
      </c>
      <c r="D276" s="4">
        <f t="shared" si="4"/>
        <v>874827.59395609261</v>
      </c>
    </row>
    <row r="277" spans="1:4">
      <c r="A277" t="s">
        <v>557</v>
      </c>
      <c r="B277" t="s">
        <v>558</v>
      </c>
      <c r="C277" s="12">
        <v>448.39</v>
      </c>
      <c r="D277" s="4">
        <f t="shared" si="4"/>
        <v>263721.03699961834</v>
      </c>
    </row>
    <row r="278" spans="1:4">
      <c r="A278" t="s">
        <v>559</v>
      </c>
      <c r="B278" t="s">
        <v>560</v>
      </c>
      <c r="C278" s="12">
        <v>1833.15</v>
      </c>
      <c r="D278" s="4">
        <f t="shared" si="4"/>
        <v>1078169.0469810888</v>
      </c>
    </row>
    <row r="279" spans="1:4">
      <c r="A279" t="s">
        <v>561</v>
      </c>
      <c r="B279" t="s">
        <v>562</v>
      </c>
      <c r="C279" s="12">
        <v>317.03000000000003</v>
      </c>
      <c r="D279" s="4">
        <f t="shared" si="4"/>
        <v>186461.51867791213</v>
      </c>
    </row>
    <row r="280" spans="1:4">
      <c r="A280" t="s">
        <v>563</v>
      </c>
      <c r="B280" t="s">
        <v>564</v>
      </c>
      <c r="C280" s="12">
        <v>5456.62</v>
      </c>
      <c r="D280" s="4">
        <f t="shared" si="4"/>
        <v>3209316.6326476005</v>
      </c>
    </row>
    <row r="281" spans="1:4">
      <c r="A281" t="s">
        <v>565</v>
      </c>
      <c r="B281" t="s">
        <v>566</v>
      </c>
      <c r="C281" s="12">
        <v>3169.07</v>
      </c>
      <c r="D281" s="4">
        <f t="shared" si="4"/>
        <v>1863891.7610213889</v>
      </c>
    </row>
    <row r="282" spans="1:4">
      <c r="A282" t="s">
        <v>567</v>
      </c>
      <c r="B282" t="s">
        <v>568</v>
      </c>
      <c r="C282" s="12">
        <v>906.65</v>
      </c>
      <c r="D282" s="4">
        <f t="shared" si="4"/>
        <v>533247.12459177058</v>
      </c>
    </row>
    <row r="283" spans="1:4">
      <c r="A283" t="s">
        <v>569</v>
      </c>
      <c r="B283" t="s">
        <v>570</v>
      </c>
      <c r="C283" s="12">
        <v>2843.62</v>
      </c>
      <c r="D283" s="4">
        <f t="shared" si="4"/>
        <v>1672478.0107336354</v>
      </c>
    </row>
    <row r="284" spans="1:4">
      <c r="A284" t="s">
        <v>571</v>
      </c>
      <c r="B284" t="s">
        <v>572</v>
      </c>
      <c r="C284" s="12">
        <v>58.56</v>
      </c>
      <c r="D284" s="4">
        <f t="shared" si="4"/>
        <v>34442.123880322157</v>
      </c>
    </row>
    <row r="285" spans="1:4">
      <c r="A285" t="s">
        <v>573</v>
      </c>
      <c r="B285" t="s">
        <v>574</v>
      </c>
      <c r="C285" s="12">
        <v>255.60000000000002</v>
      </c>
      <c r="D285" s="4">
        <f t="shared" si="4"/>
        <v>150331.40136288156</v>
      </c>
    </row>
    <row r="286" spans="1:4">
      <c r="A286" t="s">
        <v>575</v>
      </c>
      <c r="B286" t="s">
        <v>576</v>
      </c>
      <c r="C286" s="12">
        <v>599.20000000000005</v>
      </c>
      <c r="D286" s="4">
        <f t="shared" si="4"/>
        <v>352420.09270985378</v>
      </c>
    </row>
    <row r="287" spans="1:4">
      <c r="A287" t="s">
        <v>577</v>
      </c>
      <c r="B287" t="s">
        <v>578</v>
      </c>
      <c r="C287" s="12">
        <v>7354.2400000000007</v>
      </c>
      <c r="D287" s="4">
        <f t="shared" si="4"/>
        <v>4325403.7760522617</v>
      </c>
    </row>
    <row r="288" spans="1:4">
      <c r="A288" t="s">
        <v>579</v>
      </c>
      <c r="B288" t="s">
        <v>580</v>
      </c>
      <c r="C288" s="12">
        <v>3515.33</v>
      </c>
      <c r="D288" s="4">
        <f t="shared" si="4"/>
        <v>2067544.9340883347</v>
      </c>
    </row>
    <row r="289" spans="1:4">
      <c r="A289" t="s">
        <v>581</v>
      </c>
      <c r="B289" t="s">
        <v>582</v>
      </c>
      <c r="C289" s="12">
        <v>4756</v>
      </c>
      <c r="D289" s="4">
        <f t="shared" si="4"/>
        <v>2797246.2632310824</v>
      </c>
    </row>
    <row r="290" spans="1:4">
      <c r="A290" t="s">
        <v>583</v>
      </c>
      <c r="B290" t="s">
        <v>584</v>
      </c>
      <c r="C290" s="12">
        <v>382.89</v>
      </c>
      <c r="D290" s="4">
        <f t="shared" si="4"/>
        <v>225197.14502282359</v>
      </c>
    </row>
    <row r="291" spans="1:4">
      <c r="A291" t="s">
        <v>585</v>
      </c>
      <c r="B291" t="s">
        <v>586</v>
      </c>
      <c r="C291" s="12">
        <v>3800.6</v>
      </c>
      <c r="D291" s="4">
        <f t="shared" si="4"/>
        <v>2235326.7762901704</v>
      </c>
    </row>
    <row r="292" spans="1:4">
      <c r="A292" t="s">
        <v>587</v>
      </c>
      <c r="B292" t="s">
        <v>588</v>
      </c>
      <c r="C292" s="12">
        <v>1133.53</v>
      </c>
      <c r="D292" s="4">
        <f t="shared" si="4"/>
        <v>666686.82858711702</v>
      </c>
    </row>
    <row r="293" spans="1:4">
      <c r="A293" t="s">
        <v>589</v>
      </c>
      <c r="B293" t="s">
        <v>590</v>
      </c>
      <c r="C293" s="12">
        <v>211.239</v>
      </c>
      <c r="D293" s="4">
        <f t="shared" si="4"/>
        <v>124240.43385169693</v>
      </c>
    </row>
    <row r="294" spans="1:4">
      <c r="A294" t="s">
        <v>591</v>
      </c>
      <c r="B294" t="s">
        <v>592</v>
      </c>
      <c r="C294" s="12">
        <v>302.13</v>
      </c>
      <c r="D294" s="4">
        <f t="shared" si="4"/>
        <v>177698.06844196949</v>
      </c>
    </row>
    <row r="295" spans="1:4">
      <c r="A295" t="s">
        <v>593</v>
      </c>
      <c r="B295" t="s">
        <v>594</v>
      </c>
      <c r="C295" s="12">
        <v>118.24</v>
      </c>
      <c r="D295" s="4">
        <f t="shared" si="4"/>
        <v>69542.976905896372</v>
      </c>
    </row>
    <row r="296" spans="1:4">
      <c r="A296" t="s">
        <v>595</v>
      </c>
      <c r="B296" t="s">
        <v>596</v>
      </c>
      <c r="C296" s="12">
        <v>723.9</v>
      </c>
      <c r="D296" s="4">
        <f t="shared" si="4"/>
        <v>425762.52522140043</v>
      </c>
    </row>
    <row r="297" spans="1:4">
      <c r="A297" t="s">
        <v>597</v>
      </c>
      <c r="B297" t="s">
        <v>598</v>
      </c>
      <c r="C297" s="12">
        <v>127.99</v>
      </c>
      <c r="D297" s="4">
        <f t="shared" si="4"/>
        <v>75277.449375724595</v>
      </c>
    </row>
    <row r="298" spans="1:4">
      <c r="A298" t="s">
        <v>599</v>
      </c>
      <c r="B298" t="s">
        <v>600</v>
      </c>
      <c r="C298" s="12">
        <v>67.75</v>
      </c>
      <c r="D298" s="4">
        <f t="shared" si="4"/>
        <v>39847.23177752435</v>
      </c>
    </row>
    <row r="299" spans="1:4">
      <c r="A299" t="s">
        <v>601</v>
      </c>
      <c r="B299" t="s">
        <v>602</v>
      </c>
      <c r="C299" s="12">
        <v>2053.52</v>
      </c>
      <c r="D299" s="4">
        <f t="shared" si="4"/>
        <v>1207779.8878196576</v>
      </c>
    </row>
    <row r="300" spans="1:4">
      <c r="A300" t="s">
        <v>603</v>
      </c>
      <c r="B300" t="s">
        <v>604</v>
      </c>
      <c r="C300" s="12">
        <v>13926.949999999999</v>
      </c>
      <c r="D300" s="4">
        <f t="shared" si="4"/>
        <v>8191149.8834537677</v>
      </c>
    </row>
    <row r="301" spans="1:4">
      <c r="A301" t="s">
        <v>605</v>
      </c>
      <c r="B301" t="s">
        <v>606</v>
      </c>
      <c r="C301" s="12">
        <v>5232.0200000000004</v>
      </c>
      <c r="D301" s="4">
        <f t="shared" si="4"/>
        <v>3077217.9129836601</v>
      </c>
    </row>
    <row r="302" spans="1:4">
      <c r="A302" t="s">
        <v>607</v>
      </c>
      <c r="B302" t="s">
        <v>608</v>
      </c>
      <c r="C302" s="12">
        <v>1307.4099999999999</v>
      </c>
      <c r="D302" s="4">
        <f t="shared" si="4"/>
        <v>768954.52838749974</v>
      </c>
    </row>
  </sheetData>
  <pageMargins left="0.7" right="0.7" top="0.75" bottom="0.75" header="0.3" footer="0.3"/>
  <pageSetup orientation="portrait" r:id="rId1"/>
  <headerFooter>
    <oddFooter>&amp;L&amp;8Levy and LEA Technical Working Group&amp;C&amp;8&amp;K000000Technical Appendix for Option 4: State and Local Property Tax Shift &amp;R&amp;8Tab B-Page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theme="6" tint="0.59999389629810485"/>
    <pageSetUpPr fitToPage="1"/>
  </sheetPr>
  <dimension ref="A1:F303"/>
  <sheetViews>
    <sheetView zoomScaleNormal="100" workbookViewId="0">
      <pane xSplit="1" ySplit="8" topLeftCell="B9" activePane="bottomRight" state="frozen"/>
      <selection pane="topRight" activeCell="B1" sqref="B1"/>
      <selection pane="bottomLeft" activeCell="A4" sqref="A4"/>
      <selection pane="bottomRight" sqref="A1:XFD1"/>
    </sheetView>
  </sheetViews>
  <sheetFormatPr defaultRowHeight="14.4"/>
  <cols>
    <col min="1" max="1" width="35.5546875" customWidth="1"/>
    <col min="2" max="2" width="21.77734375" bestFit="1" customWidth="1"/>
    <col min="3" max="3" width="30" customWidth="1"/>
    <col min="4" max="4" width="27.109375" customWidth="1"/>
    <col min="5" max="5" width="4.109375" customWidth="1"/>
    <col min="6" max="6" width="15.44140625" style="41" customWidth="1"/>
  </cols>
  <sheetData>
    <row r="1" spans="1:6" s="233" customFormat="1" ht="15.6">
      <c r="A1" s="234" t="s">
        <v>1088</v>
      </c>
      <c r="F1" s="235"/>
    </row>
    <row r="2" spans="1:6" ht="18">
      <c r="A2" s="139" t="s">
        <v>1067</v>
      </c>
    </row>
    <row r="3" spans="1:6">
      <c r="A3" s="204" t="s">
        <v>1066</v>
      </c>
    </row>
    <row r="4" spans="1:6" s="41" customFormat="1" ht="96.6">
      <c r="B4" s="132" t="s">
        <v>1015</v>
      </c>
      <c r="C4" s="132" t="s">
        <v>1016</v>
      </c>
      <c r="D4" s="132" t="s">
        <v>1017</v>
      </c>
      <c r="F4" s="132" t="s">
        <v>1018</v>
      </c>
    </row>
    <row r="5" spans="1:6">
      <c r="F5" s="133">
        <v>6.1505787640067755E-2</v>
      </c>
    </row>
    <row r="6" spans="1:6">
      <c r="A6" s="1" t="s">
        <v>938</v>
      </c>
      <c r="B6" s="5">
        <v>233892887.31999999</v>
      </c>
      <c r="C6" s="5">
        <v>323008942.53799993</v>
      </c>
      <c r="D6" s="5">
        <v>89116055.218000129</v>
      </c>
      <c r="F6" s="134">
        <f>SUM(F9:F298)</f>
        <v>94597208.385558859</v>
      </c>
    </row>
    <row r="7" spans="1:6">
      <c r="A7" s="1"/>
      <c r="B7" s="5"/>
      <c r="C7" s="5"/>
      <c r="D7" s="5"/>
      <c r="F7" s="134"/>
    </row>
    <row r="8" spans="1:6">
      <c r="A8" s="28" t="s">
        <v>610</v>
      </c>
    </row>
    <row r="9" spans="1:6">
      <c r="A9" t="s">
        <v>642</v>
      </c>
      <c r="B9" s="4">
        <v>413502.63</v>
      </c>
      <c r="C9" s="4">
        <v>650624.72</v>
      </c>
      <c r="D9" s="4">
        <v>237122.08999999997</v>
      </c>
      <c r="F9" s="42">
        <f>D9*(1+$F$5)</f>
        <v>251706.47091230899</v>
      </c>
    </row>
    <row r="10" spans="1:6">
      <c r="A10" t="s">
        <v>644</v>
      </c>
      <c r="B10" s="4">
        <v>187411.25</v>
      </c>
      <c r="C10" s="4">
        <v>232576.31</v>
      </c>
      <c r="D10" s="4">
        <v>45165.06</v>
      </c>
      <c r="F10" s="42">
        <f t="shared" ref="F10:F73" si="0">D10*(1+$F$5)</f>
        <v>47942.972589110919</v>
      </c>
    </row>
    <row r="11" spans="1:6">
      <c r="A11" t="s">
        <v>645</v>
      </c>
      <c r="B11" s="4">
        <v>134761.49</v>
      </c>
      <c r="C11" s="4">
        <v>91843.423999999999</v>
      </c>
      <c r="D11" s="4">
        <v>-42918.065999999992</v>
      </c>
      <c r="F11" s="42">
        <f t="shared" si="0"/>
        <v>-45557.775453318405</v>
      </c>
    </row>
    <row r="12" spans="1:6">
      <c r="A12" t="s">
        <v>647</v>
      </c>
      <c r="B12" s="4">
        <v>603856.84</v>
      </c>
      <c r="C12" s="4">
        <v>771073.46</v>
      </c>
      <c r="D12" s="4">
        <v>167216.62</v>
      </c>
      <c r="F12" s="42">
        <f t="shared" si="0"/>
        <v>177501.4099196099</v>
      </c>
    </row>
    <row r="13" spans="1:6">
      <c r="A13" t="s">
        <v>648</v>
      </c>
      <c r="B13" s="4">
        <v>1477002.47</v>
      </c>
      <c r="C13" s="4">
        <v>2028393.9</v>
      </c>
      <c r="D13" s="4">
        <v>551391.42999999993</v>
      </c>
      <c r="F13" s="42">
        <f t="shared" si="0"/>
        <v>585305.19420013321</v>
      </c>
    </row>
    <row r="14" spans="1:6">
      <c r="A14" t="s">
        <v>649</v>
      </c>
      <c r="B14" s="4">
        <v>261970.99</v>
      </c>
      <c r="C14" s="4">
        <v>241311.45</v>
      </c>
      <c r="D14" s="4">
        <v>-20659.539999999979</v>
      </c>
      <c r="F14" s="42">
        <f t="shared" si="0"/>
        <v>-21930.221279981462</v>
      </c>
    </row>
    <row r="15" spans="1:6">
      <c r="A15" t="s">
        <v>650</v>
      </c>
      <c r="B15" s="4">
        <v>2432831.83</v>
      </c>
      <c r="C15" s="4">
        <v>4311017.3</v>
      </c>
      <c r="D15" s="4">
        <v>1878185.4699999997</v>
      </c>
      <c r="F15" s="42">
        <f t="shared" si="0"/>
        <v>1993704.7466664806</v>
      </c>
    </row>
    <row r="16" spans="1:6">
      <c r="A16" t="s">
        <v>651</v>
      </c>
      <c r="B16" s="4">
        <v>831178.19</v>
      </c>
      <c r="C16" s="4">
        <v>1258346.2</v>
      </c>
      <c r="D16" s="4">
        <v>427168.01</v>
      </c>
      <c r="F16" s="42">
        <f t="shared" si="0"/>
        <v>453441.31490969035</v>
      </c>
    </row>
    <row r="17" spans="1:6">
      <c r="A17" t="s">
        <v>652</v>
      </c>
      <c r="B17" s="4">
        <v>3782235.53</v>
      </c>
      <c r="C17" s="4">
        <v>4707413.8</v>
      </c>
      <c r="D17" s="4">
        <v>925178.27</v>
      </c>
      <c r="F17" s="42">
        <f t="shared" si="0"/>
        <v>982082.08820382529</v>
      </c>
    </row>
    <row r="18" spans="1:6">
      <c r="A18" t="s">
        <v>653</v>
      </c>
      <c r="B18" s="4">
        <v>2758958.65</v>
      </c>
      <c r="C18" s="4">
        <v>4511744.0999999996</v>
      </c>
      <c r="D18" s="4">
        <v>1752785.4499999997</v>
      </c>
      <c r="F18" s="42">
        <f t="shared" si="0"/>
        <v>1860591.8996663003</v>
      </c>
    </row>
    <row r="19" spans="1:6">
      <c r="A19" t="s">
        <v>654</v>
      </c>
      <c r="B19" s="4">
        <v>1500040.79</v>
      </c>
      <c r="C19" s="4">
        <v>2420755.1</v>
      </c>
      <c r="D19" s="4">
        <v>920714.31</v>
      </c>
      <c r="F19" s="42">
        <f t="shared" si="0"/>
        <v>977343.56882803154</v>
      </c>
    </row>
    <row r="20" spans="1:6">
      <c r="A20" t="s">
        <v>655</v>
      </c>
      <c r="B20" s="4">
        <v>85854.46</v>
      </c>
      <c r="C20" s="4">
        <v>24617.094000000001</v>
      </c>
      <c r="D20" s="4">
        <v>-61237.366000000009</v>
      </c>
      <c r="F20" s="42">
        <f t="shared" si="0"/>
        <v>-65003.818428833118</v>
      </c>
    </row>
    <row r="21" spans="1:6">
      <c r="A21" t="s">
        <v>656</v>
      </c>
      <c r="B21" s="4">
        <v>4480051.04</v>
      </c>
      <c r="C21" s="4">
        <v>5966693.0999999996</v>
      </c>
      <c r="D21" s="4">
        <v>1486642.0599999996</v>
      </c>
      <c r="F21" s="42">
        <f t="shared" si="0"/>
        <v>1578079.1508391525</v>
      </c>
    </row>
    <row r="22" spans="1:6">
      <c r="A22" t="s">
        <v>657</v>
      </c>
      <c r="B22" s="4">
        <v>131738.79</v>
      </c>
      <c r="C22" s="4">
        <v>151653.72</v>
      </c>
      <c r="D22" s="4">
        <v>19914.929999999993</v>
      </c>
      <c r="F22" s="42">
        <f t="shared" si="0"/>
        <v>21139.813455446809</v>
      </c>
    </row>
    <row r="23" spans="1:6">
      <c r="A23" t="s">
        <v>658</v>
      </c>
      <c r="B23" s="4">
        <v>551609.93999999994</v>
      </c>
      <c r="C23" s="4">
        <v>744142.52</v>
      </c>
      <c r="D23" s="4">
        <v>192532.58000000007</v>
      </c>
      <c r="F23" s="42">
        <f t="shared" si="0"/>
        <v>204374.44797927444</v>
      </c>
    </row>
    <row r="24" spans="1:6">
      <c r="A24" t="s">
        <v>659</v>
      </c>
      <c r="B24" s="4">
        <v>151969.37</v>
      </c>
      <c r="C24" s="4">
        <v>116071.05</v>
      </c>
      <c r="D24" s="4">
        <v>-35898.319999999992</v>
      </c>
      <c r="F24" s="42">
        <f t="shared" si="0"/>
        <v>-38106.274446555188</v>
      </c>
    </row>
    <row r="25" spans="1:6">
      <c r="A25" t="s">
        <v>660</v>
      </c>
      <c r="B25" s="4">
        <v>859114.45</v>
      </c>
      <c r="C25" s="4">
        <v>1240808.6000000001</v>
      </c>
      <c r="D25" s="4">
        <v>381694.15000000014</v>
      </c>
      <c r="F25" s="42">
        <f t="shared" si="0"/>
        <v>405170.54933335632</v>
      </c>
    </row>
    <row r="26" spans="1:6">
      <c r="A26" t="s">
        <v>661</v>
      </c>
      <c r="B26" s="4">
        <v>162124.29999999999</v>
      </c>
      <c r="C26" s="4">
        <v>244928.9</v>
      </c>
      <c r="D26" s="4">
        <v>82804.600000000006</v>
      </c>
      <c r="F26" s="42">
        <f t="shared" si="0"/>
        <v>87897.562143220755</v>
      </c>
    </row>
    <row r="27" spans="1:6">
      <c r="A27" t="s">
        <v>662</v>
      </c>
      <c r="B27" s="4">
        <v>116985.16</v>
      </c>
      <c r="C27" s="4">
        <v>136002.41</v>
      </c>
      <c r="D27" s="4">
        <v>19017.25</v>
      </c>
      <c r="F27" s="42">
        <f t="shared" si="0"/>
        <v>20186.920939998079</v>
      </c>
    </row>
    <row r="28" spans="1:6">
      <c r="A28" t="s">
        <v>663</v>
      </c>
      <c r="B28" s="4">
        <v>84226.95</v>
      </c>
      <c r="C28" s="4">
        <v>64398.53</v>
      </c>
      <c r="D28" s="4">
        <v>-19828.419999999998</v>
      </c>
      <c r="F28" s="42">
        <f t="shared" si="0"/>
        <v>-21047.98258975807</v>
      </c>
    </row>
    <row r="29" spans="1:6">
      <c r="A29" t="s">
        <v>664</v>
      </c>
      <c r="B29" s="4">
        <v>936893.89</v>
      </c>
      <c r="C29" s="4">
        <v>1218190.5</v>
      </c>
      <c r="D29" s="4">
        <v>281296.61</v>
      </c>
      <c r="F29" s="42">
        <f t="shared" si="0"/>
        <v>298597.97955853096</v>
      </c>
    </row>
    <row r="30" spans="1:6">
      <c r="A30" t="s">
        <v>665</v>
      </c>
      <c r="B30" s="4">
        <v>1339150.54</v>
      </c>
      <c r="C30" s="4">
        <v>1806153.2</v>
      </c>
      <c r="D30" s="4">
        <v>467002.65999999992</v>
      </c>
      <c r="F30" s="42">
        <f t="shared" si="0"/>
        <v>495726.02643330669</v>
      </c>
    </row>
    <row r="31" spans="1:6">
      <c r="A31" t="s">
        <v>666</v>
      </c>
      <c r="B31" s="4">
        <v>202040.99</v>
      </c>
      <c r="C31" s="4">
        <v>213881.11</v>
      </c>
      <c r="D31" s="4">
        <v>11840.119999999995</v>
      </c>
      <c r="F31" s="42">
        <f t="shared" si="0"/>
        <v>12568.355906352914</v>
      </c>
    </row>
    <row r="32" spans="1:6">
      <c r="A32" t="s">
        <v>667</v>
      </c>
      <c r="B32" s="4">
        <v>53738.97</v>
      </c>
      <c r="C32" s="4">
        <v>43574.89</v>
      </c>
      <c r="D32" s="4">
        <v>-10164.080000000002</v>
      </c>
      <c r="F32" s="42">
        <f t="shared" si="0"/>
        <v>-10789.229746036663</v>
      </c>
    </row>
    <row r="33" spans="1:6">
      <c r="A33" t="s">
        <v>668</v>
      </c>
      <c r="B33" s="4">
        <v>558915.83999999997</v>
      </c>
      <c r="C33" s="4">
        <v>572968.5</v>
      </c>
      <c r="D33" s="4">
        <v>14052.660000000033</v>
      </c>
      <c r="F33" s="42">
        <f t="shared" si="0"/>
        <v>14916.97992173811</v>
      </c>
    </row>
    <row r="34" spans="1:6">
      <c r="A34" t="s">
        <v>669</v>
      </c>
      <c r="B34" s="4">
        <v>226756.11</v>
      </c>
      <c r="C34" s="4">
        <v>286809.43</v>
      </c>
      <c r="D34" s="4">
        <v>60053.320000000007</v>
      </c>
      <c r="F34" s="42">
        <f t="shared" si="0"/>
        <v>63746.946747001042</v>
      </c>
    </row>
    <row r="35" spans="1:6">
      <c r="A35" t="s">
        <v>670</v>
      </c>
      <c r="B35" s="4">
        <v>490431.11</v>
      </c>
      <c r="C35" s="4">
        <v>543359.02</v>
      </c>
      <c r="D35" s="4">
        <v>52927.910000000033</v>
      </c>
      <c r="F35" s="42">
        <f t="shared" si="0"/>
        <v>56183.282792692655</v>
      </c>
    </row>
    <row r="36" spans="1:6">
      <c r="A36" t="s">
        <v>671</v>
      </c>
      <c r="B36" s="4">
        <v>80558.36</v>
      </c>
      <c r="C36" s="4">
        <v>79476.83</v>
      </c>
      <c r="D36" s="4">
        <v>-1081.5299999999988</v>
      </c>
      <c r="F36" s="42">
        <f t="shared" si="0"/>
        <v>-1148.0503545063611</v>
      </c>
    </row>
    <row r="37" spans="1:6">
      <c r="A37" t="s">
        <v>672</v>
      </c>
      <c r="B37" s="4">
        <v>2793901.37</v>
      </c>
      <c r="C37" s="4">
        <v>4124104.2</v>
      </c>
      <c r="D37" s="4">
        <v>1330202.83</v>
      </c>
      <c r="F37" s="42">
        <f t="shared" si="0"/>
        <v>1412018.0027801972</v>
      </c>
    </row>
    <row r="38" spans="1:6">
      <c r="A38" t="s">
        <v>673</v>
      </c>
      <c r="B38" s="4">
        <v>1924467.45</v>
      </c>
      <c r="C38" s="4">
        <v>2656616.5</v>
      </c>
      <c r="D38" s="4">
        <v>732149.05</v>
      </c>
      <c r="F38" s="42">
        <f t="shared" si="0"/>
        <v>777180.45399017737</v>
      </c>
    </row>
    <row r="39" spans="1:6">
      <c r="A39" t="s">
        <v>674</v>
      </c>
      <c r="B39" s="4">
        <v>862034.83</v>
      </c>
      <c r="C39" s="4">
        <v>1058883.5</v>
      </c>
      <c r="D39" s="4">
        <v>196848.67000000004</v>
      </c>
      <c r="F39" s="42">
        <f t="shared" si="0"/>
        <v>208956.00249424981</v>
      </c>
    </row>
    <row r="40" spans="1:6">
      <c r="A40" t="s">
        <v>675</v>
      </c>
      <c r="B40" s="4">
        <v>702037.73</v>
      </c>
      <c r="C40" s="4">
        <v>743009.45</v>
      </c>
      <c r="D40" s="4">
        <v>40971.719999999972</v>
      </c>
      <c r="F40" s="42">
        <f t="shared" si="0"/>
        <v>43491.717909568288</v>
      </c>
    </row>
    <row r="41" spans="1:6">
      <c r="A41" t="s">
        <v>676</v>
      </c>
      <c r="B41" s="4">
        <v>1334238.6299999999</v>
      </c>
      <c r="C41" s="4">
        <v>1406674.6</v>
      </c>
      <c r="D41" s="4">
        <v>72435.970000000205</v>
      </c>
      <c r="F41" s="42">
        <f t="shared" si="0"/>
        <v>76891.20138832253</v>
      </c>
    </row>
    <row r="42" spans="1:6">
      <c r="A42" t="s">
        <v>677</v>
      </c>
      <c r="B42" s="4">
        <v>416301.79</v>
      </c>
      <c r="C42" s="4">
        <v>416397.25</v>
      </c>
      <c r="D42" s="4">
        <v>95.460000000020955</v>
      </c>
      <c r="F42" s="42">
        <f t="shared" si="0"/>
        <v>101.33134248814311</v>
      </c>
    </row>
    <row r="43" spans="1:6">
      <c r="A43" t="s">
        <v>678</v>
      </c>
      <c r="B43" s="4">
        <v>498759.64</v>
      </c>
      <c r="C43" s="4">
        <v>603460.81000000006</v>
      </c>
      <c r="D43" s="4">
        <v>104701.17000000004</v>
      </c>
      <c r="F43" s="42">
        <f t="shared" si="0"/>
        <v>111140.89792768667</v>
      </c>
    </row>
    <row r="44" spans="1:6">
      <c r="A44" t="s">
        <v>679</v>
      </c>
      <c r="B44" s="4">
        <v>313913.46999999997</v>
      </c>
      <c r="C44" s="4">
        <v>542238.93999999994</v>
      </c>
      <c r="D44" s="4">
        <v>228325.46999999997</v>
      </c>
      <c r="F44" s="42">
        <f t="shared" si="0"/>
        <v>242368.80787063864</v>
      </c>
    </row>
    <row r="45" spans="1:6">
      <c r="A45" t="s">
        <v>680</v>
      </c>
      <c r="B45" s="4">
        <v>334491.40999999997</v>
      </c>
      <c r="C45" s="4">
        <v>292905.25</v>
      </c>
      <c r="D45" s="4">
        <v>-41586.159999999974</v>
      </c>
      <c r="F45" s="42">
        <f t="shared" si="0"/>
        <v>-44143.949525725853</v>
      </c>
    </row>
    <row r="46" spans="1:6">
      <c r="A46" t="s">
        <v>681</v>
      </c>
      <c r="B46" s="4">
        <v>2922552.7</v>
      </c>
      <c r="C46" s="4">
        <v>4007880.6</v>
      </c>
      <c r="D46" s="4">
        <v>1085327.8999999999</v>
      </c>
      <c r="F46" s="42">
        <f t="shared" si="0"/>
        <v>1152081.8473372406</v>
      </c>
    </row>
    <row r="47" spans="1:6">
      <c r="A47" t="s">
        <v>682</v>
      </c>
      <c r="B47" s="4">
        <v>363429.78</v>
      </c>
      <c r="C47" s="4">
        <v>327124.09999999998</v>
      </c>
      <c r="D47" s="4">
        <v>-36305.680000000051</v>
      </c>
      <c r="F47" s="42">
        <f t="shared" si="0"/>
        <v>-38538.689444208307</v>
      </c>
    </row>
    <row r="48" spans="1:6">
      <c r="A48" t="s">
        <v>683</v>
      </c>
      <c r="B48" s="4">
        <v>303477.15000000002</v>
      </c>
      <c r="C48" s="4">
        <v>292768.53999999998</v>
      </c>
      <c r="D48" s="4">
        <v>-10708.610000000044</v>
      </c>
      <c r="F48" s="42">
        <f t="shared" si="0"/>
        <v>-11367.251492580353</v>
      </c>
    </row>
    <row r="49" spans="1:6">
      <c r="A49" t="s">
        <v>684</v>
      </c>
      <c r="B49" s="4">
        <v>135115.42000000001</v>
      </c>
      <c r="C49" s="4">
        <v>101890.65</v>
      </c>
      <c r="D49" s="4">
        <v>-33224.770000000019</v>
      </c>
      <c r="F49" s="42">
        <f t="shared" si="0"/>
        <v>-35268.285648010111</v>
      </c>
    </row>
    <row r="50" spans="1:6">
      <c r="A50" t="s">
        <v>685</v>
      </c>
      <c r="B50" s="4">
        <v>302620.53000000003</v>
      </c>
      <c r="C50" s="4">
        <v>263572.21000000002</v>
      </c>
      <c r="D50" s="4">
        <v>-39048.320000000007</v>
      </c>
      <c r="F50" s="42">
        <f t="shared" si="0"/>
        <v>-41450.017677621421</v>
      </c>
    </row>
    <row r="51" spans="1:6">
      <c r="A51" t="s">
        <v>686</v>
      </c>
      <c r="B51" s="4">
        <v>308980.68</v>
      </c>
      <c r="C51" s="4">
        <v>354611.57</v>
      </c>
      <c r="D51" s="4">
        <v>45630.890000000014</v>
      </c>
      <c r="F51" s="42">
        <f t="shared" si="0"/>
        <v>48437.453830167309</v>
      </c>
    </row>
    <row r="52" spans="1:6">
      <c r="A52" t="s">
        <v>687</v>
      </c>
      <c r="B52" s="4">
        <v>1006241.86</v>
      </c>
      <c r="C52" s="4">
        <v>748045.61</v>
      </c>
      <c r="D52" s="4">
        <v>-258196.25</v>
      </c>
      <c r="F52" s="42">
        <f t="shared" si="0"/>
        <v>-274076.81372196187</v>
      </c>
    </row>
    <row r="53" spans="1:6">
      <c r="A53" t="s">
        <v>688</v>
      </c>
      <c r="B53" s="4">
        <v>277550.26</v>
      </c>
      <c r="C53" s="4">
        <v>399164.62</v>
      </c>
      <c r="D53" s="4">
        <v>121614.35999999999</v>
      </c>
      <c r="F53" s="42">
        <f t="shared" si="0"/>
        <v>129094.34700014273</v>
      </c>
    </row>
    <row r="54" spans="1:6">
      <c r="A54" t="s">
        <v>689</v>
      </c>
      <c r="B54" s="4">
        <v>131721.94</v>
      </c>
      <c r="C54" s="4">
        <v>151960.31</v>
      </c>
      <c r="D54" s="4">
        <v>20238.369999999995</v>
      </c>
      <c r="F54" s="42">
        <f t="shared" si="0"/>
        <v>21483.146887401112</v>
      </c>
    </row>
    <row r="55" spans="1:6">
      <c r="A55" t="s">
        <v>690</v>
      </c>
      <c r="B55" s="4">
        <v>53007.91</v>
      </c>
      <c r="C55" s="4">
        <v>45933.47</v>
      </c>
      <c r="D55" s="4">
        <v>-7074.4400000000023</v>
      </c>
      <c r="F55" s="42">
        <f t="shared" si="0"/>
        <v>-7509.559004312403</v>
      </c>
    </row>
    <row r="56" spans="1:6">
      <c r="A56" t="s">
        <v>691</v>
      </c>
      <c r="B56" s="4">
        <v>288734.15999999997</v>
      </c>
      <c r="C56" s="4">
        <v>162307.89000000001</v>
      </c>
      <c r="D56" s="4">
        <v>-126426.26999999996</v>
      </c>
      <c r="F56" s="42">
        <f t="shared" si="0"/>
        <v>-134202.21731474582</v>
      </c>
    </row>
    <row r="57" spans="1:6">
      <c r="A57" t="s">
        <v>692</v>
      </c>
      <c r="B57" s="4">
        <v>212460.68</v>
      </c>
      <c r="C57" s="4">
        <v>317194.65999999997</v>
      </c>
      <c r="D57" s="4">
        <v>104733.97999999998</v>
      </c>
      <c r="F57" s="42">
        <f t="shared" si="0"/>
        <v>111175.72593257908</v>
      </c>
    </row>
    <row r="58" spans="1:6">
      <c r="A58" t="s">
        <v>693</v>
      </c>
      <c r="B58" s="4">
        <v>87216.8</v>
      </c>
      <c r="C58" s="4">
        <v>91838.26</v>
      </c>
      <c r="D58" s="4">
        <v>4621.4599999999919</v>
      </c>
      <c r="F58" s="42">
        <f t="shared" si="0"/>
        <v>4905.7065373470587</v>
      </c>
    </row>
    <row r="59" spans="1:6">
      <c r="A59" t="s">
        <v>694</v>
      </c>
      <c r="B59" s="4">
        <v>150542.29</v>
      </c>
      <c r="C59" s="4">
        <v>124213.82</v>
      </c>
      <c r="D59" s="4">
        <v>-26328.47</v>
      </c>
      <c r="F59" s="42">
        <f t="shared" si="0"/>
        <v>-27947.823284707894</v>
      </c>
    </row>
    <row r="60" spans="1:6">
      <c r="A60" t="s">
        <v>695</v>
      </c>
      <c r="B60" s="4">
        <v>149090.85</v>
      </c>
      <c r="C60" s="4">
        <v>88865.85</v>
      </c>
      <c r="D60" s="4">
        <v>-60225</v>
      </c>
      <c r="F60" s="42">
        <f t="shared" si="0"/>
        <v>-63929.186060623084</v>
      </c>
    </row>
    <row r="61" spans="1:6">
      <c r="A61" t="s">
        <v>696</v>
      </c>
      <c r="B61" s="4">
        <v>209863.19</v>
      </c>
      <c r="C61" s="4">
        <v>172260.99</v>
      </c>
      <c r="D61" s="4">
        <v>-37602.200000000012</v>
      </c>
      <c r="F61" s="42">
        <f t="shared" si="0"/>
        <v>-39914.952927999366</v>
      </c>
    </row>
    <row r="62" spans="1:6">
      <c r="A62" t="s">
        <v>697</v>
      </c>
      <c r="B62" s="4">
        <v>135711.57999999999</v>
      </c>
      <c r="C62" s="4">
        <v>138626.64000000001</v>
      </c>
      <c r="D62" s="4">
        <v>2915.0600000000268</v>
      </c>
      <c r="F62" s="42">
        <f t="shared" si="0"/>
        <v>3094.3530613180842</v>
      </c>
    </row>
    <row r="63" spans="1:6">
      <c r="A63" t="s">
        <v>698</v>
      </c>
      <c r="B63" s="4">
        <v>309966.40000000002</v>
      </c>
      <c r="C63" s="4">
        <v>317311.06</v>
      </c>
      <c r="D63" s="4">
        <v>7344.6599999999744</v>
      </c>
      <c r="F63" s="42">
        <f t="shared" si="0"/>
        <v>7796.3990982484729</v>
      </c>
    </row>
    <row r="64" spans="1:6">
      <c r="A64" t="s">
        <v>699</v>
      </c>
      <c r="B64" s="4">
        <v>236237.33</v>
      </c>
      <c r="C64" s="4">
        <v>181236.09</v>
      </c>
      <c r="D64" s="4">
        <v>-55001.239999999991</v>
      </c>
      <c r="F64" s="42">
        <f t="shared" si="0"/>
        <v>-58384.134587380388</v>
      </c>
    </row>
    <row r="65" spans="1:6">
      <c r="A65" t="s">
        <v>700</v>
      </c>
      <c r="B65" s="4">
        <v>883368.02</v>
      </c>
      <c r="C65" s="4">
        <v>866158.43</v>
      </c>
      <c r="D65" s="4">
        <v>-17209.589999999967</v>
      </c>
      <c r="F65" s="42">
        <f t="shared" si="0"/>
        <v>-18268.079387912599</v>
      </c>
    </row>
    <row r="66" spans="1:6">
      <c r="A66" t="s">
        <v>701</v>
      </c>
      <c r="B66" s="4">
        <v>248780.88</v>
      </c>
      <c r="C66" s="4">
        <v>305607.88</v>
      </c>
      <c r="D66" s="4">
        <v>56827</v>
      </c>
      <c r="F66" s="42">
        <f t="shared" si="0"/>
        <v>60322.189394222129</v>
      </c>
    </row>
    <row r="67" spans="1:6">
      <c r="A67" t="s">
        <v>702</v>
      </c>
      <c r="B67" s="4">
        <v>145639.75</v>
      </c>
      <c r="C67" s="4">
        <v>82198.274999999994</v>
      </c>
      <c r="D67" s="4">
        <v>-63441.475000000006</v>
      </c>
      <c r="F67" s="42">
        <f t="shared" si="0"/>
        <v>-67343.492888922672</v>
      </c>
    </row>
    <row r="68" spans="1:6">
      <c r="A68" t="s">
        <v>703</v>
      </c>
      <c r="B68" s="4">
        <v>883520.41</v>
      </c>
      <c r="C68" s="4">
        <v>1397333.9</v>
      </c>
      <c r="D68" s="4">
        <v>513813.48999999987</v>
      </c>
      <c r="F68" s="42">
        <f t="shared" si="0"/>
        <v>545415.99340254196</v>
      </c>
    </row>
    <row r="69" spans="1:6">
      <c r="A69" t="s">
        <v>704</v>
      </c>
      <c r="B69" s="4">
        <v>563507.69999999995</v>
      </c>
      <c r="C69" s="4">
        <v>833769.34</v>
      </c>
      <c r="D69" s="4">
        <v>270261.64</v>
      </c>
      <c r="F69" s="42">
        <f t="shared" si="0"/>
        <v>286884.29503709648</v>
      </c>
    </row>
    <row r="70" spans="1:6">
      <c r="A70" t="s">
        <v>705</v>
      </c>
      <c r="B70" s="4">
        <v>637258.63</v>
      </c>
      <c r="C70" s="4">
        <v>1090323.3</v>
      </c>
      <c r="D70" s="4">
        <v>453064.67000000004</v>
      </c>
      <c r="F70" s="42">
        <f t="shared" si="0"/>
        <v>480930.76938023744</v>
      </c>
    </row>
    <row r="71" spans="1:6">
      <c r="A71" t="s">
        <v>706</v>
      </c>
      <c r="B71" s="4">
        <v>49174.87</v>
      </c>
      <c r="C71" s="4">
        <v>60753.87</v>
      </c>
      <c r="D71" s="4">
        <v>11579</v>
      </c>
      <c r="F71" s="42">
        <f t="shared" si="0"/>
        <v>12291.175515084344</v>
      </c>
    </row>
    <row r="72" spans="1:6">
      <c r="A72" t="s">
        <v>707</v>
      </c>
      <c r="B72" s="4">
        <v>756091.29</v>
      </c>
      <c r="C72" s="4">
        <v>899717.09</v>
      </c>
      <c r="D72" s="4">
        <v>143625.79999999993</v>
      </c>
      <c r="F72" s="42">
        <f t="shared" si="0"/>
        <v>152459.61795443477</v>
      </c>
    </row>
    <row r="73" spans="1:6">
      <c r="A73" t="s">
        <v>708</v>
      </c>
      <c r="B73" s="4">
        <v>4110356.94</v>
      </c>
      <c r="C73" s="4">
        <v>5707304.5999999996</v>
      </c>
      <c r="D73" s="4">
        <v>1596947.6599999997</v>
      </c>
      <c r="F73" s="42">
        <f t="shared" si="0"/>
        <v>1695169.1836482629</v>
      </c>
    </row>
    <row r="74" spans="1:6">
      <c r="A74" t="s">
        <v>709</v>
      </c>
      <c r="B74" s="4">
        <v>733210.97</v>
      </c>
      <c r="C74" s="4">
        <v>898581.35</v>
      </c>
      <c r="D74" s="4">
        <v>165370.38</v>
      </c>
      <c r="F74" s="42">
        <f t="shared" ref="F74:F137" si="1">D74*(1+$F$5)</f>
        <v>175541.6154742373</v>
      </c>
    </row>
    <row r="75" spans="1:6">
      <c r="A75" t="s">
        <v>710</v>
      </c>
      <c r="B75" s="4">
        <v>653290.93999999994</v>
      </c>
      <c r="C75" s="4">
        <v>680733.54</v>
      </c>
      <c r="D75" s="4">
        <v>27442.600000000093</v>
      </c>
      <c r="F75" s="42">
        <f t="shared" si="1"/>
        <v>29130.478727891423</v>
      </c>
    </row>
    <row r="76" spans="1:6">
      <c r="A76" t="s">
        <v>711</v>
      </c>
      <c r="B76" s="4">
        <v>194573.19</v>
      </c>
      <c r="C76" s="4">
        <v>165156.79999999999</v>
      </c>
      <c r="D76" s="4">
        <v>-29416.390000000014</v>
      </c>
      <c r="F76" s="42">
        <f t="shared" si="1"/>
        <v>-31225.668236477428</v>
      </c>
    </row>
    <row r="77" spans="1:6">
      <c r="A77" t="s">
        <v>712</v>
      </c>
      <c r="B77" s="4">
        <v>110867.04</v>
      </c>
      <c r="C77" s="4">
        <v>109050.93</v>
      </c>
      <c r="D77" s="4">
        <v>-1816.1100000000006</v>
      </c>
      <c r="F77" s="42">
        <f t="shared" si="1"/>
        <v>-1927.8112759910041</v>
      </c>
    </row>
    <row r="78" spans="1:6">
      <c r="A78" t="s">
        <v>713</v>
      </c>
      <c r="B78" s="4">
        <v>1403690.56</v>
      </c>
      <c r="C78" s="4">
        <v>1693575.6</v>
      </c>
      <c r="D78" s="4">
        <v>289885.04000000004</v>
      </c>
      <c r="F78" s="42">
        <f t="shared" si="1"/>
        <v>307714.64771027258</v>
      </c>
    </row>
    <row r="79" spans="1:6">
      <c r="A79" t="s">
        <v>714</v>
      </c>
      <c r="B79" s="4">
        <v>504911.04</v>
      </c>
      <c r="C79" s="4">
        <v>846180.77</v>
      </c>
      <c r="D79" s="4">
        <v>341269.73000000004</v>
      </c>
      <c r="F79" s="42">
        <f t="shared" si="1"/>
        <v>362259.79354136332</v>
      </c>
    </row>
    <row r="80" spans="1:6">
      <c r="A80" t="s">
        <v>715</v>
      </c>
      <c r="B80" s="4">
        <v>5876.85</v>
      </c>
      <c r="C80" s="4">
        <v>12607.79</v>
      </c>
      <c r="D80" s="4">
        <v>6730.9400000000005</v>
      </c>
      <c r="F80" s="42">
        <f t="shared" si="1"/>
        <v>7144.9317662580379</v>
      </c>
    </row>
    <row r="81" spans="1:6">
      <c r="A81" t="s">
        <v>716</v>
      </c>
      <c r="B81" s="4">
        <v>3895646.42</v>
      </c>
      <c r="C81" s="4">
        <v>5885966.4000000004</v>
      </c>
      <c r="D81" s="4">
        <v>1990319.9800000004</v>
      </c>
      <c r="F81" s="42">
        <f t="shared" si="1"/>
        <v>2112736.1780256643</v>
      </c>
    </row>
    <row r="82" spans="1:6">
      <c r="A82" t="s">
        <v>717</v>
      </c>
      <c r="B82" s="4">
        <v>5500686.7000000002</v>
      </c>
      <c r="C82" s="4">
        <v>8761614.1999999993</v>
      </c>
      <c r="D82" s="4">
        <v>3260927.4999999991</v>
      </c>
      <c r="F82" s="42">
        <f t="shared" si="1"/>
        <v>3461493.4143246561</v>
      </c>
    </row>
    <row r="83" spans="1:6">
      <c r="A83" t="s">
        <v>718</v>
      </c>
      <c r="B83" s="4">
        <v>58780</v>
      </c>
      <c r="C83" s="4">
        <v>35169.415999999997</v>
      </c>
      <c r="D83" s="4">
        <v>-23610.584000000003</v>
      </c>
      <c r="F83" s="42">
        <f t="shared" si="1"/>
        <v>-25062.771565561983</v>
      </c>
    </row>
    <row r="84" spans="1:6">
      <c r="A84" t="s">
        <v>719</v>
      </c>
      <c r="B84" s="4">
        <v>3716100.06</v>
      </c>
      <c r="C84" s="4">
        <v>6395711.9000000004</v>
      </c>
      <c r="D84" s="4">
        <v>2679611.8400000003</v>
      </c>
      <c r="F84" s="42">
        <f t="shared" si="1"/>
        <v>2844423.4767888514</v>
      </c>
    </row>
    <row r="85" spans="1:6">
      <c r="A85" t="s">
        <v>720</v>
      </c>
      <c r="B85" s="4">
        <v>1362382.35</v>
      </c>
      <c r="C85" s="4">
        <v>1842962.5</v>
      </c>
      <c r="D85" s="4">
        <v>480580.14999999991</v>
      </c>
      <c r="F85" s="42">
        <f t="shared" si="1"/>
        <v>510138.61064993183</v>
      </c>
    </row>
    <row r="86" spans="1:6">
      <c r="A86" t="s">
        <v>721</v>
      </c>
      <c r="B86" s="4">
        <v>782838.25</v>
      </c>
      <c r="C86" s="4">
        <v>956246.53</v>
      </c>
      <c r="D86" s="4">
        <v>173408.28000000003</v>
      </c>
      <c r="F86" s="42">
        <f t="shared" si="1"/>
        <v>184073.89284470945</v>
      </c>
    </row>
    <row r="87" spans="1:6">
      <c r="A87" t="s">
        <v>722</v>
      </c>
      <c r="B87" s="4">
        <v>301029.93</v>
      </c>
      <c r="C87" s="4">
        <v>427823.41</v>
      </c>
      <c r="D87" s="4">
        <v>126793.47999999998</v>
      </c>
      <c r="F87" s="42">
        <f t="shared" si="1"/>
        <v>134592.01285502515</v>
      </c>
    </row>
    <row r="88" spans="1:6">
      <c r="A88" t="s">
        <v>723</v>
      </c>
      <c r="B88" s="4">
        <v>1232882.69</v>
      </c>
      <c r="C88" s="4">
        <v>2355017.6</v>
      </c>
      <c r="D88" s="4">
        <v>1122134.9100000001</v>
      </c>
      <c r="F88" s="42">
        <f t="shared" si="1"/>
        <v>1191152.7014779667</v>
      </c>
    </row>
    <row r="89" spans="1:6">
      <c r="A89" t="s">
        <v>724</v>
      </c>
      <c r="B89" s="4">
        <v>521259.53</v>
      </c>
      <c r="C89" s="4">
        <v>578876.68999999994</v>
      </c>
      <c r="D89" s="4">
        <v>57617.159999999916</v>
      </c>
      <c r="F89" s="42">
        <f t="shared" si="1"/>
        <v>61160.94880738372</v>
      </c>
    </row>
    <row r="90" spans="1:6">
      <c r="A90" t="s">
        <v>725</v>
      </c>
      <c r="B90" s="4">
        <v>214728.62</v>
      </c>
      <c r="C90" s="4">
        <v>178295.97</v>
      </c>
      <c r="D90" s="4">
        <v>-36432.649999999994</v>
      </c>
      <c r="F90" s="42">
        <f t="shared" si="1"/>
        <v>-38673.468834064908</v>
      </c>
    </row>
    <row r="91" spans="1:6">
      <c r="A91" t="s">
        <v>726</v>
      </c>
      <c r="B91" s="4">
        <v>32518.14</v>
      </c>
      <c r="C91" s="4">
        <v>47549.48</v>
      </c>
      <c r="D91" s="4">
        <v>15031.340000000004</v>
      </c>
      <c r="F91" s="42">
        <f t="shared" si="1"/>
        <v>15955.854405985659</v>
      </c>
    </row>
    <row r="92" spans="1:6">
      <c r="A92" t="s">
        <v>727</v>
      </c>
      <c r="B92" s="4">
        <v>285509.68</v>
      </c>
      <c r="C92" s="4">
        <v>340190.37</v>
      </c>
      <c r="D92" s="4">
        <v>54680.69</v>
      </c>
      <c r="F92" s="42">
        <f t="shared" si="1"/>
        <v>58043.868907152377</v>
      </c>
    </row>
    <row r="93" spans="1:6">
      <c r="A93" t="s">
        <v>728</v>
      </c>
      <c r="B93" s="4">
        <v>401803.83</v>
      </c>
      <c r="C93" s="4">
        <v>340781</v>
      </c>
      <c r="D93" s="4">
        <v>-61022.830000000016</v>
      </c>
      <c r="F93" s="42">
        <f t="shared" si="1"/>
        <v>-64776.087223175971</v>
      </c>
    </row>
    <row r="94" spans="1:6">
      <c r="A94" t="s">
        <v>729</v>
      </c>
      <c r="B94" s="4">
        <v>389908</v>
      </c>
      <c r="C94" s="4">
        <v>642627.67000000004</v>
      </c>
      <c r="D94" s="4">
        <v>252719.67000000004</v>
      </c>
      <c r="F94" s="42">
        <f t="shared" si="1"/>
        <v>268263.39235548803</v>
      </c>
    </row>
    <row r="95" spans="1:6">
      <c r="A95" t="s">
        <v>730</v>
      </c>
      <c r="B95" s="4">
        <v>251507.51</v>
      </c>
      <c r="C95" s="4">
        <v>280261.07</v>
      </c>
      <c r="D95" s="4">
        <v>28753.559999999998</v>
      </c>
      <c r="F95" s="42">
        <f t="shared" si="1"/>
        <v>30522.070355255943</v>
      </c>
    </row>
    <row r="96" spans="1:6">
      <c r="A96" t="s">
        <v>731</v>
      </c>
      <c r="B96" s="4">
        <v>559250.68000000005</v>
      </c>
      <c r="C96" s="4">
        <v>974634.81</v>
      </c>
      <c r="D96" s="4">
        <v>415384.13</v>
      </c>
      <c r="F96" s="42">
        <f t="shared" si="1"/>
        <v>440932.65808883432</v>
      </c>
    </row>
    <row r="97" spans="1:6">
      <c r="A97" t="s">
        <v>732</v>
      </c>
      <c r="B97" s="4">
        <v>87798.53</v>
      </c>
      <c r="C97" s="4">
        <v>105686.8</v>
      </c>
      <c r="D97" s="4">
        <v>17888.270000000004</v>
      </c>
      <c r="F97" s="42">
        <f t="shared" si="1"/>
        <v>18988.502135868199</v>
      </c>
    </row>
    <row r="98" spans="1:6">
      <c r="A98" t="s">
        <v>733</v>
      </c>
      <c r="B98" s="4">
        <v>51474.23</v>
      </c>
      <c r="C98" s="4">
        <v>55123.678</v>
      </c>
      <c r="D98" s="4">
        <v>3649.4479999999967</v>
      </c>
      <c r="F98" s="42">
        <f t="shared" si="1"/>
        <v>3873.9101736914663</v>
      </c>
    </row>
    <row r="99" spans="1:6">
      <c r="A99" t="s">
        <v>734</v>
      </c>
      <c r="B99" s="4">
        <v>55483.55</v>
      </c>
      <c r="C99" s="4">
        <v>88725.245999999999</v>
      </c>
      <c r="D99" s="4">
        <v>33241.695999999996</v>
      </c>
      <c r="F99" s="42">
        <f t="shared" si="1"/>
        <v>35286.252694971685</v>
      </c>
    </row>
    <row r="100" spans="1:6">
      <c r="A100" t="s">
        <v>735</v>
      </c>
      <c r="B100" s="4">
        <v>386051</v>
      </c>
      <c r="C100" s="4">
        <v>331698.43</v>
      </c>
      <c r="D100" s="4">
        <v>-54352.570000000007</v>
      </c>
      <c r="F100" s="42">
        <f t="shared" si="1"/>
        <v>-57695.567628111923</v>
      </c>
    </row>
    <row r="101" spans="1:6">
      <c r="A101" t="s">
        <v>736</v>
      </c>
      <c r="B101" s="4">
        <v>139678.16</v>
      </c>
      <c r="C101" s="4">
        <v>110415.15</v>
      </c>
      <c r="D101" s="4">
        <v>-29263.010000000009</v>
      </c>
      <c r="F101" s="42">
        <f t="shared" si="1"/>
        <v>-31062.85447876919</v>
      </c>
    </row>
    <row r="102" spans="1:6">
      <c r="A102" t="s">
        <v>737</v>
      </c>
      <c r="B102" s="4">
        <v>288800.53999999998</v>
      </c>
      <c r="C102" s="4">
        <v>355129.06</v>
      </c>
      <c r="D102" s="4">
        <v>66328.520000000019</v>
      </c>
      <c r="F102" s="42">
        <f t="shared" si="1"/>
        <v>70408.107865600003</v>
      </c>
    </row>
    <row r="103" spans="1:6">
      <c r="A103" t="s">
        <v>738</v>
      </c>
      <c r="B103" s="4">
        <v>2873357.55</v>
      </c>
      <c r="C103" s="4">
        <v>4280755.7</v>
      </c>
      <c r="D103" s="4">
        <v>1407398.1500000004</v>
      </c>
      <c r="F103" s="42">
        <f t="shared" si="1"/>
        <v>1493961.2817389246</v>
      </c>
    </row>
    <row r="104" spans="1:6">
      <c r="A104" t="s">
        <v>739</v>
      </c>
      <c r="B104" s="4">
        <v>776336.19</v>
      </c>
      <c r="C104" s="4">
        <v>529488.6</v>
      </c>
      <c r="D104" s="4">
        <v>-246847.58999999997</v>
      </c>
      <c r="F104" s="42">
        <f t="shared" si="1"/>
        <v>-262030.14545000248</v>
      </c>
    </row>
    <row r="105" spans="1:6">
      <c r="A105" t="s">
        <v>740</v>
      </c>
      <c r="B105" s="4">
        <v>369309.84</v>
      </c>
      <c r="C105" s="4">
        <v>283971.06</v>
      </c>
      <c r="D105" s="4">
        <v>-85338.780000000028</v>
      </c>
      <c r="F105" s="42">
        <f t="shared" si="1"/>
        <v>-90587.608880142492</v>
      </c>
    </row>
    <row r="106" spans="1:6">
      <c r="A106" t="s">
        <v>741</v>
      </c>
      <c r="B106" s="4">
        <v>347761.9</v>
      </c>
      <c r="C106" s="4">
        <v>532879.34</v>
      </c>
      <c r="D106" s="4">
        <v>185117.43999999994</v>
      </c>
      <c r="F106" s="42">
        <f t="shared" si="1"/>
        <v>196503.23395311291</v>
      </c>
    </row>
    <row r="107" spans="1:6">
      <c r="A107" t="s">
        <v>742</v>
      </c>
      <c r="B107" s="4">
        <v>162639.46</v>
      </c>
      <c r="C107" s="4">
        <v>141791.37</v>
      </c>
      <c r="D107" s="4">
        <v>-20848.089999999997</v>
      </c>
      <c r="F107" s="42">
        <f t="shared" si="1"/>
        <v>-22130.368196241016</v>
      </c>
    </row>
    <row r="108" spans="1:6">
      <c r="A108" t="s">
        <v>743</v>
      </c>
      <c r="B108" s="4">
        <v>83721.81</v>
      </c>
      <c r="C108" s="4">
        <v>56199.591</v>
      </c>
      <c r="D108" s="4">
        <v>-27522.218999999997</v>
      </c>
      <c r="F108" s="42">
        <f t="shared" si="1"/>
        <v>-29214.994757197434</v>
      </c>
    </row>
    <row r="109" spans="1:6">
      <c r="A109" t="s">
        <v>744</v>
      </c>
      <c r="B109" s="4">
        <v>3022231.69</v>
      </c>
      <c r="C109" s="4">
        <v>4829242.8</v>
      </c>
      <c r="D109" s="4">
        <v>1807011.1099999999</v>
      </c>
      <c r="F109" s="42">
        <f t="shared" si="1"/>
        <v>1918152.7515949029</v>
      </c>
    </row>
    <row r="110" spans="1:6">
      <c r="A110" t="s">
        <v>745</v>
      </c>
      <c r="B110" s="4">
        <v>93262.71</v>
      </c>
      <c r="C110" s="4">
        <v>74165.81</v>
      </c>
      <c r="D110" s="4">
        <v>-19096.900000000009</v>
      </c>
      <c r="F110" s="42">
        <f t="shared" si="1"/>
        <v>-20271.469875983617</v>
      </c>
    </row>
    <row r="111" spans="1:6">
      <c r="A111" t="s">
        <v>746</v>
      </c>
      <c r="B111" s="4">
        <v>0</v>
      </c>
      <c r="C111" s="4">
        <v>0</v>
      </c>
      <c r="D111" s="4">
        <v>0</v>
      </c>
      <c r="F111" s="42">
        <f t="shared" si="1"/>
        <v>0</v>
      </c>
    </row>
    <row r="112" spans="1:6">
      <c r="A112" t="s">
        <v>747</v>
      </c>
      <c r="B112" s="4">
        <v>181533.6</v>
      </c>
      <c r="C112" s="4">
        <v>134208.18</v>
      </c>
      <c r="D112" s="4">
        <v>-47325.420000000013</v>
      </c>
      <c r="F112" s="42">
        <f t="shared" si="1"/>
        <v>-50236.207232497029</v>
      </c>
    </row>
    <row r="113" spans="1:6">
      <c r="A113" t="s">
        <v>748</v>
      </c>
      <c r="B113" s="4">
        <v>1064715.76</v>
      </c>
      <c r="C113" s="4">
        <v>1462026.7</v>
      </c>
      <c r="D113" s="4">
        <v>397310.93999999994</v>
      </c>
      <c r="F113" s="42">
        <f t="shared" si="1"/>
        <v>421747.86230271566</v>
      </c>
    </row>
    <row r="114" spans="1:6">
      <c r="A114" t="s">
        <v>749</v>
      </c>
      <c r="B114" s="4">
        <v>2180407.5699999998</v>
      </c>
      <c r="C114" s="4">
        <v>3593549</v>
      </c>
      <c r="D114" s="4">
        <v>1413141.4300000002</v>
      </c>
      <c r="F114" s="42">
        <f t="shared" si="1"/>
        <v>1500057.8066989619</v>
      </c>
    </row>
    <row r="115" spans="1:6">
      <c r="A115" t="s">
        <v>750</v>
      </c>
      <c r="B115" s="4">
        <v>3988655.6</v>
      </c>
      <c r="C115" s="4">
        <v>6051558.5</v>
      </c>
      <c r="D115" s="4">
        <v>2062902.9</v>
      </c>
      <c r="F115" s="42">
        <f t="shared" si="1"/>
        <v>2189783.3676894796</v>
      </c>
    </row>
    <row r="116" spans="1:6">
      <c r="A116" t="s">
        <v>751</v>
      </c>
      <c r="B116" s="4">
        <v>479980.85</v>
      </c>
      <c r="C116" s="4">
        <v>379962.36</v>
      </c>
      <c r="D116" s="4">
        <v>-100018.48999999999</v>
      </c>
      <c r="F116" s="42">
        <f t="shared" si="1"/>
        <v>-106170.20600602023</v>
      </c>
    </row>
    <row r="117" spans="1:6">
      <c r="A117" t="s">
        <v>752</v>
      </c>
      <c r="B117" s="4">
        <v>358974.09</v>
      </c>
      <c r="C117" s="4">
        <v>514362.58</v>
      </c>
      <c r="D117" s="4">
        <v>155388.49</v>
      </c>
      <c r="F117" s="42">
        <f t="shared" si="1"/>
        <v>164945.78146765078</v>
      </c>
    </row>
    <row r="118" spans="1:6">
      <c r="A118" t="s">
        <v>753</v>
      </c>
      <c r="B118" s="4">
        <v>191165.34</v>
      </c>
      <c r="C118" s="4">
        <v>238809.22</v>
      </c>
      <c r="D118" s="4">
        <v>47643.880000000005</v>
      </c>
      <c r="F118" s="42">
        <f t="shared" si="1"/>
        <v>50574.254365628876</v>
      </c>
    </row>
    <row r="119" spans="1:6">
      <c r="A119" t="s">
        <v>754</v>
      </c>
      <c r="B119" s="4">
        <v>123267.38</v>
      </c>
      <c r="C119" s="4">
        <v>81391.483999999997</v>
      </c>
      <c r="D119" s="4">
        <v>-41875.896000000008</v>
      </c>
      <c r="F119" s="42">
        <f t="shared" si="1"/>
        <v>-44451.505966613571</v>
      </c>
    </row>
    <row r="120" spans="1:6">
      <c r="A120" t="s">
        <v>755</v>
      </c>
      <c r="B120" s="4">
        <v>0</v>
      </c>
      <c r="C120" s="4">
        <v>0</v>
      </c>
      <c r="D120" s="4">
        <v>0</v>
      </c>
      <c r="F120" s="42">
        <f t="shared" si="1"/>
        <v>0</v>
      </c>
    </row>
    <row r="121" spans="1:6">
      <c r="A121" t="s">
        <v>756</v>
      </c>
      <c r="B121" s="4">
        <v>117197</v>
      </c>
      <c r="C121" s="4">
        <v>188677.43</v>
      </c>
      <c r="D121" s="4">
        <v>71480.429999999993</v>
      </c>
      <c r="F121" s="42">
        <f t="shared" si="1"/>
        <v>75876.890148000719</v>
      </c>
    </row>
    <row r="122" spans="1:6">
      <c r="A122" t="s">
        <v>757</v>
      </c>
      <c r="B122" s="4">
        <v>195254.17</v>
      </c>
      <c r="C122" s="4">
        <v>110098.31</v>
      </c>
      <c r="D122" s="4">
        <v>-85155.860000000015</v>
      </c>
      <c r="F122" s="42">
        <f t="shared" si="1"/>
        <v>-90393.43824146736</v>
      </c>
    </row>
    <row r="123" spans="1:6">
      <c r="A123" t="s">
        <v>758</v>
      </c>
      <c r="B123" s="4">
        <v>420864.22</v>
      </c>
      <c r="C123" s="4">
        <v>492183.53</v>
      </c>
      <c r="D123" s="4">
        <v>71319.310000000056</v>
      </c>
      <c r="F123" s="42">
        <f t="shared" si="1"/>
        <v>75705.860335496225</v>
      </c>
    </row>
    <row r="124" spans="1:6">
      <c r="A124" t="s">
        <v>759</v>
      </c>
      <c r="B124" s="4">
        <v>302055.78999999998</v>
      </c>
      <c r="C124" s="4">
        <v>230943.12</v>
      </c>
      <c r="D124" s="4">
        <v>-71112.669999999984</v>
      </c>
      <c r="F124" s="42">
        <f t="shared" si="1"/>
        <v>-75486.510779538206</v>
      </c>
    </row>
    <row r="125" spans="1:6">
      <c r="A125" t="s">
        <v>760</v>
      </c>
      <c r="B125" s="4">
        <v>1280653.05</v>
      </c>
      <c r="C125" s="4">
        <v>2378583.7000000002</v>
      </c>
      <c r="D125" s="4">
        <v>1097930.6500000001</v>
      </c>
      <c r="F125" s="42">
        <f t="shared" si="1"/>
        <v>1165459.7394024218</v>
      </c>
    </row>
    <row r="126" spans="1:6">
      <c r="A126" t="s">
        <v>761</v>
      </c>
      <c r="B126" s="4">
        <v>4280600.28</v>
      </c>
      <c r="C126" s="4">
        <v>6433954</v>
      </c>
      <c r="D126" s="4">
        <v>2153353.7199999997</v>
      </c>
      <c r="F126" s="42">
        <f t="shared" si="1"/>
        <v>2285797.4366162699</v>
      </c>
    </row>
    <row r="127" spans="1:6">
      <c r="A127" t="s">
        <v>762</v>
      </c>
      <c r="B127" s="4">
        <v>689660.25</v>
      </c>
      <c r="C127" s="4">
        <v>1017092.6</v>
      </c>
      <c r="D127" s="4">
        <v>327432.34999999998</v>
      </c>
      <c r="F127" s="42">
        <f t="shared" si="1"/>
        <v>347571.33458558831</v>
      </c>
    </row>
    <row r="128" spans="1:6">
      <c r="A128" t="s">
        <v>763</v>
      </c>
      <c r="B128" s="4">
        <v>72224.53</v>
      </c>
      <c r="C128" s="4">
        <v>44370.67</v>
      </c>
      <c r="D128" s="4">
        <v>-27853.86</v>
      </c>
      <c r="F128" s="42">
        <f t="shared" si="1"/>
        <v>-29567.033598116177</v>
      </c>
    </row>
    <row r="129" spans="1:6">
      <c r="A129" t="s">
        <v>764</v>
      </c>
      <c r="B129" s="4">
        <v>467408.14</v>
      </c>
      <c r="C129" s="4">
        <v>427864.34</v>
      </c>
      <c r="D129" s="4">
        <v>-39543.799999999988</v>
      </c>
      <c r="F129" s="42">
        <f t="shared" si="1"/>
        <v>-41975.972565281299</v>
      </c>
    </row>
    <row r="130" spans="1:6">
      <c r="A130" t="s">
        <v>765</v>
      </c>
      <c r="B130" s="4">
        <v>291072.24</v>
      </c>
      <c r="C130" s="4">
        <v>244472.23</v>
      </c>
      <c r="D130" s="4">
        <v>-46600.00999999998</v>
      </c>
      <c r="F130" s="42">
        <f t="shared" si="1"/>
        <v>-49466.180319085011</v>
      </c>
    </row>
    <row r="131" spans="1:6">
      <c r="A131" t="s">
        <v>766</v>
      </c>
      <c r="B131" s="4">
        <v>1395887.03</v>
      </c>
      <c r="C131" s="4">
        <v>1934723.7</v>
      </c>
      <c r="D131" s="4">
        <v>538836.66999999993</v>
      </c>
      <c r="F131" s="42">
        <f t="shared" si="1"/>
        <v>571978.2437977012</v>
      </c>
    </row>
    <row r="132" spans="1:6">
      <c r="A132" t="s">
        <v>767</v>
      </c>
      <c r="B132" s="4">
        <v>123697.4</v>
      </c>
      <c r="C132" s="4">
        <v>123385.42</v>
      </c>
      <c r="D132" s="4">
        <v>-311.97999999999593</v>
      </c>
      <c r="F132" s="42">
        <f t="shared" si="1"/>
        <v>-331.16857562794399</v>
      </c>
    </row>
    <row r="133" spans="1:6">
      <c r="A133" t="s">
        <v>768</v>
      </c>
      <c r="B133" s="4">
        <v>200054.54</v>
      </c>
      <c r="C133" s="4">
        <v>199893.65</v>
      </c>
      <c r="D133" s="4">
        <v>-160.89000000001397</v>
      </c>
      <c r="F133" s="42">
        <f t="shared" si="1"/>
        <v>-170.78566617342534</v>
      </c>
    </row>
    <row r="134" spans="1:6">
      <c r="A134" t="s">
        <v>769</v>
      </c>
      <c r="B134" s="4">
        <v>498649.73</v>
      </c>
      <c r="C134" s="4">
        <v>741848.37</v>
      </c>
      <c r="D134" s="4">
        <v>243198.64</v>
      </c>
      <c r="F134" s="42">
        <f t="shared" si="1"/>
        <v>258156.76390619332</v>
      </c>
    </row>
    <row r="135" spans="1:6">
      <c r="A135" t="s">
        <v>770</v>
      </c>
      <c r="B135" s="4">
        <v>124483.58</v>
      </c>
      <c r="C135" s="4">
        <v>147385.74</v>
      </c>
      <c r="D135" s="4">
        <v>22902.159999999989</v>
      </c>
      <c r="F135" s="42">
        <f t="shared" si="1"/>
        <v>24310.775389458842</v>
      </c>
    </row>
    <row r="136" spans="1:6">
      <c r="A136" t="s">
        <v>771</v>
      </c>
      <c r="B136" s="4">
        <v>163281.26</v>
      </c>
      <c r="C136" s="4">
        <v>94404.63</v>
      </c>
      <c r="D136" s="4">
        <v>-68876.63</v>
      </c>
      <c r="F136" s="42">
        <f t="shared" si="1"/>
        <v>-73112.941378143529</v>
      </c>
    </row>
    <row r="137" spans="1:6">
      <c r="A137" t="s">
        <v>772</v>
      </c>
      <c r="B137" s="4">
        <v>152264.12</v>
      </c>
      <c r="C137" s="4">
        <v>212552.14</v>
      </c>
      <c r="D137" s="4">
        <v>60288.020000000019</v>
      </c>
      <c r="F137" s="42">
        <f t="shared" si="1"/>
        <v>63996.082155360178</v>
      </c>
    </row>
    <row r="138" spans="1:6">
      <c r="A138" t="s">
        <v>773</v>
      </c>
      <c r="B138" s="4">
        <v>165914.49</v>
      </c>
      <c r="C138" s="4">
        <v>156577.93</v>
      </c>
      <c r="D138" s="4">
        <v>-9336.5599999999977</v>
      </c>
      <c r="F138" s="42">
        <f t="shared" ref="F138:F201" si="2">D138*(1+$F$5)</f>
        <v>-9910.812476648749</v>
      </c>
    </row>
    <row r="139" spans="1:6">
      <c r="A139" t="s">
        <v>774</v>
      </c>
      <c r="B139" s="4">
        <v>336269.88</v>
      </c>
      <c r="C139" s="4">
        <v>332083.05</v>
      </c>
      <c r="D139" s="4">
        <v>-4186.8300000000163</v>
      </c>
      <c r="F139" s="42">
        <f t="shared" si="2"/>
        <v>-4444.3442768650821</v>
      </c>
    </row>
    <row r="140" spans="1:6">
      <c r="A140" t="s">
        <v>775</v>
      </c>
      <c r="B140" s="4">
        <v>2542654.1800000002</v>
      </c>
      <c r="C140" s="4">
        <v>3573708.5</v>
      </c>
      <c r="D140" s="4">
        <v>1031054.3199999998</v>
      </c>
      <c r="F140" s="42">
        <f t="shared" si="2"/>
        <v>1094470.1280512942</v>
      </c>
    </row>
    <row r="141" spans="1:6">
      <c r="A141" t="s">
        <v>776</v>
      </c>
      <c r="B141" s="4">
        <v>74176.81</v>
      </c>
      <c r="C141" s="4">
        <v>80449</v>
      </c>
      <c r="D141" s="4">
        <v>6272.1900000000023</v>
      </c>
      <c r="F141" s="42">
        <f t="shared" si="2"/>
        <v>6657.9659861781593</v>
      </c>
    </row>
    <row r="142" spans="1:6">
      <c r="A142" t="s">
        <v>777</v>
      </c>
      <c r="B142" s="4">
        <v>1955858.78</v>
      </c>
      <c r="C142" s="4">
        <v>3021746.4</v>
      </c>
      <c r="D142" s="4">
        <v>1065887.6199999999</v>
      </c>
      <c r="F142" s="42">
        <f t="shared" si="2"/>
        <v>1131445.8776038971</v>
      </c>
    </row>
    <row r="143" spans="1:6">
      <c r="A143" t="s">
        <v>778</v>
      </c>
      <c r="B143" s="4">
        <v>796302.08</v>
      </c>
      <c r="C143" s="4">
        <v>829283.22</v>
      </c>
      <c r="D143" s="4">
        <v>32981.140000000014</v>
      </c>
      <c r="F143" s="42">
        <f t="shared" si="2"/>
        <v>35009.67099296736</v>
      </c>
    </row>
    <row r="144" spans="1:6">
      <c r="A144" t="s">
        <v>779</v>
      </c>
      <c r="B144" s="4">
        <v>826926.54</v>
      </c>
      <c r="C144" s="4">
        <v>949835.61</v>
      </c>
      <c r="D144" s="4">
        <v>122909.06999999995</v>
      </c>
      <c r="F144" s="42">
        <f t="shared" si="2"/>
        <v>130468.68915845818</v>
      </c>
    </row>
    <row r="145" spans="1:6">
      <c r="A145" t="s">
        <v>780</v>
      </c>
      <c r="B145" s="4">
        <v>424958.27</v>
      </c>
      <c r="C145" s="4">
        <v>631122.88</v>
      </c>
      <c r="D145" s="4">
        <v>206164.61</v>
      </c>
      <c r="F145" s="42">
        <f t="shared" si="2"/>
        <v>218844.92672155736</v>
      </c>
    </row>
    <row r="146" spans="1:6">
      <c r="A146" t="s">
        <v>781</v>
      </c>
      <c r="B146" s="4">
        <v>377225.04</v>
      </c>
      <c r="C146" s="4">
        <v>335785.6</v>
      </c>
      <c r="D146" s="4">
        <v>-41439.440000000002</v>
      </c>
      <c r="F146" s="42">
        <f t="shared" si="2"/>
        <v>-43988.205396563331</v>
      </c>
    </row>
    <row r="147" spans="1:6">
      <c r="A147" t="s">
        <v>782</v>
      </c>
      <c r="B147" s="4">
        <v>64276.61</v>
      </c>
      <c r="C147" s="4">
        <v>85933.17</v>
      </c>
      <c r="D147" s="4">
        <v>21656.559999999998</v>
      </c>
      <c r="F147" s="42">
        <f t="shared" si="2"/>
        <v>22988.563780374385</v>
      </c>
    </row>
    <row r="148" spans="1:6">
      <c r="A148" t="s">
        <v>783</v>
      </c>
      <c r="B148" s="4">
        <v>1415607.03</v>
      </c>
      <c r="C148" s="4">
        <v>2240813.6</v>
      </c>
      <c r="D148" s="4">
        <v>825206.57000000007</v>
      </c>
      <c r="F148" s="42">
        <f t="shared" si="2"/>
        <v>875961.55005360872</v>
      </c>
    </row>
    <row r="149" spans="1:6">
      <c r="A149" t="s">
        <v>784</v>
      </c>
      <c r="B149" s="4">
        <v>355377.73</v>
      </c>
      <c r="C149" s="4">
        <v>389444.39</v>
      </c>
      <c r="D149" s="4">
        <v>34066.660000000033</v>
      </c>
      <c r="F149" s="42">
        <f t="shared" si="2"/>
        <v>36161.956755566425</v>
      </c>
    </row>
    <row r="150" spans="1:6">
      <c r="A150" t="s">
        <v>785</v>
      </c>
      <c r="B150" s="4">
        <v>159607.65</v>
      </c>
      <c r="C150" s="4">
        <v>158491.82</v>
      </c>
      <c r="D150" s="4">
        <v>-1115.8299999999872</v>
      </c>
      <c r="F150" s="42">
        <f t="shared" si="2"/>
        <v>-1184.4600030224033</v>
      </c>
    </row>
    <row r="151" spans="1:6">
      <c r="A151" t="s">
        <v>786</v>
      </c>
      <c r="B151" s="4">
        <v>1508791.36</v>
      </c>
      <c r="C151" s="4">
        <v>2084471.3</v>
      </c>
      <c r="D151" s="4">
        <v>575679.93999999994</v>
      </c>
      <c r="F151" s="42">
        <f t="shared" si="2"/>
        <v>611087.58813828684</v>
      </c>
    </row>
    <row r="152" spans="1:6">
      <c r="A152" t="s">
        <v>787</v>
      </c>
      <c r="B152" s="4">
        <v>310899.26</v>
      </c>
      <c r="C152" s="4">
        <v>311355.01</v>
      </c>
      <c r="D152" s="4">
        <v>455.75</v>
      </c>
      <c r="F152" s="42">
        <f t="shared" si="2"/>
        <v>483.7812627169609</v>
      </c>
    </row>
    <row r="153" spans="1:6">
      <c r="A153" t="s">
        <v>788</v>
      </c>
      <c r="B153" s="4">
        <v>374253.82</v>
      </c>
      <c r="C153" s="4">
        <v>500296.44</v>
      </c>
      <c r="D153" s="4">
        <v>126042.62</v>
      </c>
      <c r="F153" s="42">
        <f t="shared" si="2"/>
        <v>133794.97061931776</v>
      </c>
    </row>
    <row r="154" spans="1:6">
      <c r="A154" t="s">
        <v>789</v>
      </c>
      <c r="B154" s="4">
        <v>894405.42</v>
      </c>
      <c r="C154" s="4">
        <v>1310905.7</v>
      </c>
      <c r="D154" s="4">
        <v>416500.27999999991</v>
      </c>
      <c r="F154" s="42">
        <f t="shared" si="2"/>
        <v>442117.45777370868</v>
      </c>
    </row>
    <row r="155" spans="1:6">
      <c r="A155" t="s">
        <v>790</v>
      </c>
      <c r="B155" s="4">
        <v>25696.57</v>
      </c>
      <c r="C155" s="4">
        <v>49753.569000000003</v>
      </c>
      <c r="D155" s="4">
        <v>24056.999000000003</v>
      </c>
      <c r="F155" s="42">
        <f t="shared" si="2"/>
        <v>25536.643671751324</v>
      </c>
    </row>
    <row r="156" spans="1:6">
      <c r="A156" t="s">
        <v>791</v>
      </c>
      <c r="B156" s="4">
        <v>1104946.8899999999</v>
      </c>
      <c r="C156" s="4">
        <v>1639133.3</v>
      </c>
      <c r="D156" s="4">
        <v>534186.41000000015</v>
      </c>
      <c r="F156" s="42">
        <f t="shared" si="2"/>
        <v>567041.96589367033</v>
      </c>
    </row>
    <row r="157" spans="1:6">
      <c r="A157" t="s">
        <v>792</v>
      </c>
      <c r="B157" s="4">
        <v>2449994.87</v>
      </c>
      <c r="C157" s="4">
        <v>4008857.1</v>
      </c>
      <c r="D157" s="4">
        <v>1558862.23</v>
      </c>
      <c r="F157" s="42">
        <f t="shared" si="2"/>
        <v>1654741.2792785023</v>
      </c>
    </row>
    <row r="158" spans="1:6">
      <c r="A158" t="s">
        <v>793</v>
      </c>
      <c r="B158" s="4">
        <v>516049.16</v>
      </c>
      <c r="C158" s="4">
        <v>582349.82999999996</v>
      </c>
      <c r="D158" s="4">
        <v>66300.669999999984</v>
      </c>
      <c r="F158" s="42">
        <f t="shared" si="2"/>
        <v>70378.544929414187</v>
      </c>
    </row>
    <row r="159" spans="1:6">
      <c r="A159" t="s">
        <v>794</v>
      </c>
      <c r="B159" s="4">
        <v>142715.44</v>
      </c>
      <c r="C159" s="4">
        <v>179944.32000000001</v>
      </c>
      <c r="D159" s="4">
        <v>37228.880000000005</v>
      </c>
      <c r="F159" s="42">
        <f t="shared" si="2"/>
        <v>39518.671587357574</v>
      </c>
    </row>
    <row r="160" spans="1:6">
      <c r="A160" t="s">
        <v>795</v>
      </c>
      <c r="B160" s="4">
        <v>193907.58</v>
      </c>
      <c r="C160" s="4">
        <v>229634.16</v>
      </c>
      <c r="D160" s="4">
        <v>35726.580000000016</v>
      </c>
      <c r="F160" s="42">
        <f t="shared" si="2"/>
        <v>37923.971442585906</v>
      </c>
    </row>
    <row r="161" spans="1:6">
      <c r="A161" t="s">
        <v>796</v>
      </c>
      <c r="B161" s="4">
        <v>69778.039999999994</v>
      </c>
      <c r="C161" s="4">
        <v>130236.33</v>
      </c>
      <c r="D161" s="4">
        <v>60458.290000000008</v>
      </c>
      <c r="F161" s="42">
        <f t="shared" si="2"/>
        <v>64176.824745821643</v>
      </c>
    </row>
    <row r="162" spans="1:6">
      <c r="A162" t="s">
        <v>797</v>
      </c>
      <c r="B162" s="4">
        <v>947030.28</v>
      </c>
      <c r="C162" s="4">
        <v>696039.56</v>
      </c>
      <c r="D162" s="4">
        <v>-250990.71999999997</v>
      </c>
      <c r="F162" s="42">
        <f t="shared" si="2"/>
        <v>-266428.10192394769</v>
      </c>
    </row>
    <row r="163" spans="1:6">
      <c r="A163" t="s">
        <v>798</v>
      </c>
      <c r="B163" s="4">
        <v>452519.39</v>
      </c>
      <c r="C163" s="4">
        <v>642089.84</v>
      </c>
      <c r="D163" s="4">
        <v>189570.44999999995</v>
      </c>
      <c r="F163" s="42">
        <f t="shared" si="2"/>
        <v>201230.12984053203</v>
      </c>
    </row>
    <row r="164" spans="1:6">
      <c r="A164" t="s">
        <v>799</v>
      </c>
      <c r="B164" s="4">
        <v>519120.96</v>
      </c>
      <c r="C164" s="4">
        <v>590849.36</v>
      </c>
      <c r="D164" s="4">
        <v>71728.399999999965</v>
      </c>
      <c r="F164" s="42">
        <f t="shared" si="2"/>
        <v>76140.111738161795</v>
      </c>
    </row>
    <row r="165" spans="1:6">
      <c r="A165" t="s">
        <v>800</v>
      </c>
      <c r="B165" s="4">
        <v>177103.87</v>
      </c>
      <c r="C165" s="4">
        <v>324825.89</v>
      </c>
      <c r="D165" s="4">
        <v>147722.02000000002</v>
      </c>
      <c r="F165" s="42">
        <f t="shared" si="2"/>
        <v>156807.77919188185</v>
      </c>
    </row>
    <row r="166" spans="1:6">
      <c r="A166" t="s">
        <v>801</v>
      </c>
      <c r="B166" s="4">
        <v>1050135.2</v>
      </c>
      <c r="C166" s="4">
        <v>1018310.4</v>
      </c>
      <c r="D166" s="4">
        <v>-31824.79999999993</v>
      </c>
      <c r="F166" s="42">
        <f t="shared" si="2"/>
        <v>-33782.209390487551</v>
      </c>
    </row>
    <row r="167" spans="1:6">
      <c r="A167" t="s">
        <v>802</v>
      </c>
      <c r="B167" s="4">
        <v>1870972.72</v>
      </c>
      <c r="C167" s="4">
        <v>2630150.6</v>
      </c>
      <c r="D167" s="4">
        <v>759177.88000000012</v>
      </c>
      <c r="F167" s="42">
        <f t="shared" si="2"/>
        <v>805871.71346831694</v>
      </c>
    </row>
    <row r="168" spans="1:6">
      <c r="A168" t="s">
        <v>803</v>
      </c>
      <c r="B168" s="4">
        <v>1108837.04</v>
      </c>
      <c r="C168" s="4">
        <v>1242178.1000000001</v>
      </c>
      <c r="D168" s="4">
        <v>133341.06000000006</v>
      </c>
      <c r="F168" s="42">
        <f t="shared" si="2"/>
        <v>141542.30692006159</v>
      </c>
    </row>
    <row r="169" spans="1:6">
      <c r="A169" t="s">
        <v>804</v>
      </c>
      <c r="B169" s="4">
        <v>112244.32</v>
      </c>
      <c r="C169" s="4">
        <v>96326.808999999994</v>
      </c>
      <c r="D169" s="4">
        <v>-15917.511000000013</v>
      </c>
      <c r="F169" s="42">
        <f t="shared" si="2"/>
        <v>-16896.530051324455</v>
      </c>
    </row>
    <row r="170" spans="1:6">
      <c r="A170" t="s">
        <v>805</v>
      </c>
      <c r="B170" s="4">
        <v>2412862.21</v>
      </c>
      <c r="C170" s="4">
        <v>3604080.5</v>
      </c>
      <c r="D170" s="4">
        <v>1191218.29</v>
      </c>
      <c r="F170" s="42">
        <f t="shared" si="2"/>
        <v>1264485.1091777047</v>
      </c>
    </row>
    <row r="171" spans="1:6">
      <c r="A171" t="s">
        <v>806</v>
      </c>
      <c r="B171" s="4">
        <v>206376.11</v>
      </c>
      <c r="C171" s="4">
        <v>178949.36</v>
      </c>
      <c r="D171" s="4">
        <v>-27426.75</v>
      </c>
      <c r="F171" s="42">
        <f t="shared" si="2"/>
        <v>-29113.653861157229</v>
      </c>
    </row>
    <row r="172" spans="1:6">
      <c r="A172" t="s">
        <v>807</v>
      </c>
      <c r="B172" s="4">
        <v>3785100.37</v>
      </c>
      <c r="C172" s="4">
        <v>6904274</v>
      </c>
      <c r="D172" s="4">
        <v>3119173.63</v>
      </c>
      <c r="F172" s="42">
        <f t="shared" si="2"/>
        <v>3311020.8608992794</v>
      </c>
    </row>
    <row r="173" spans="1:6">
      <c r="A173" t="s">
        <v>808</v>
      </c>
      <c r="B173" s="4">
        <v>1157331.3999999999</v>
      </c>
      <c r="C173" s="4">
        <v>1520088.2</v>
      </c>
      <c r="D173" s="4">
        <v>362756.80000000005</v>
      </c>
      <c r="F173" s="42">
        <f t="shared" si="2"/>
        <v>385068.44270579057</v>
      </c>
    </row>
    <row r="174" spans="1:6">
      <c r="A174" t="s">
        <v>809</v>
      </c>
      <c r="B174" s="4">
        <v>210708.38</v>
      </c>
      <c r="C174" s="4">
        <v>90715.481</v>
      </c>
      <c r="D174" s="4">
        <v>-119992.899</v>
      </c>
      <c r="F174" s="42">
        <f t="shared" si="2"/>
        <v>-127373.1567642101</v>
      </c>
    </row>
    <row r="175" spans="1:6">
      <c r="A175" t="s">
        <v>810</v>
      </c>
      <c r="B175" s="4">
        <v>123816.28</v>
      </c>
      <c r="C175" s="4">
        <v>156378.12</v>
      </c>
      <c r="D175" s="4">
        <v>32561.839999999997</v>
      </c>
      <c r="F175" s="42">
        <f t="shared" si="2"/>
        <v>34564.581616209864</v>
      </c>
    </row>
    <row r="176" spans="1:6">
      <c r="A176" t="s">
        <v>811</v>
      </c>
      <c r="B176" s="4">
        <v>541979.04</v>
      </c>
      <c r="C176" s="4">
        <v>627270.38</v>
      </c>
      <c r="D176" s="4">
        <v>85291.339999999967</v>
      </c>
      <c r="F176" s="42">
        <f t="shared" si="2"/>
        <v>90537.251045576777</v>
      </c>
    </row>
    <row r="177" spans="1:6">
      <c r="A177" t="s">
        <v>812</v>
      </c>
      <c r="B177" s="4">
        <v>307968.39</v>
      </c>
      <c r="C177" s="4">
        <v>298082.53000000003</v>
      </c>
      <c r="D177" s="4">
        <v>-9885.859999999986</v>
      </c>
      <c r="F177" s="42">
        <f t="shared" si="2"/>
        <v>-10493.897605799426</v>
      </c>
    </row>
    <row r="178" spans="1:6">
      <c r="A178" t="s">
        <v>813</v>
      </c>
      <c r="B178" s="4">
        <v>225659.71</v>
      </c>
      <c r="C178" s="4">
        <v>141610.64000000001</v>
      </c>
      <c r="D178" s="4">
        <v>-84049.069999999978</v>
      </c>
      <c r="F178" s="42">
        <f t="shared" si="2"/>
        <v>-89218.574250765159</v>
      </c>
    </row>
    <row r="179" spans="1:6">
      <c r="A179" t="s">
        <v>814</v>
      </c>
      <c r="B179" s="4">
        <v>346307.28</v>
      </c>
      <c r="C179" s="4">
        <v>386923.77</v>
      </c>
      <c r="D179" s="4">
        <v>40616.489999999991</v>
      </c>
      <c r="F179" s="42">
        <f t="shared" si="2"/>
        <v>43114.639208624925</v>
      </c>
    </row>
    <row r="180" spans="1:6">
      <c r="A180" t="s">
        <v>815</v>
      </c>
      <c r="B180" s="4">
        <v>1358961.92</v>
      </c>
      <c r="C180" s="4">
        <v>2077729.5</v>
      </c>
      <c r="D180" s="4">
        <v>718767.58000000007</v>
      </c>
      <c r="F180" s="42">
        <f t="shared" si="2"/>
        <v>762975.94613804552</v>
      </c>
    </row>
    <row r="181" spans="1:6">
      <c r="A181" t="s">
        <v>816</v>
      </c>
      <c r="B181" s="4">
        <v>427936.3</v>
      </c>
      <c r="C181" s="4">
        <v>532755.69999999995</v>
      </c>
      <c r="D181" s="4">
        <v>104819.39999999997</v>
      </c>
      <c r="F181" s="42">
        <f t="shared" si="2"/>
        <v>111266.39975695928</v>
      </c>
    </row>
    <row r="182" spans="1:6">
      <c r="A182" t="s">
        <v>817</v>
      </c>
      <c r="B182" s="4">
        <v>399037.2</v>
      </c>
      <c r="C182" s="4">
        <v>401487.61</v>
      </c>
      <c r="D182" s="4">
        <v>2450.4099999999744</v>
      </c>
      <c r="F182" s="42">
        <f t="shared" si="2"/>
        <v>2601.1243970910714</v>
      </c>
    </row>
    <row r="183" spans="1:6">
      <c r="A183" t="s">
        <v>818</v>
      </c>
      <c r="B183" s="4">
        <v>117499.41</v>
      </c>
      <c r="C183" s="4">
        <v>84616.857000000004</v>
      </c>
      <c r="D183" s="4">
        <v>-32882.553</v>
      </c>
      <c r="F183" s="42">
        <f t="shared" si="2"/>
        <v>-34905.020321881275</v>
      </c>
    </row>
    <row r="184" spans="1:6">
      <c r="A184" t="s">
        <v>819</v>
      </c>
      <c r="B184" s="4">
        <v>78985.509999999995</v>
      </c>
      <c r="C184" s="4">
        <v>87840.45</v>
      </c>
      <c r="D184" s="4">
        <v>8854.9400000000023</v>
      </c>
      <c r="F184" s="42">
        <f t="shared" si="2"/>
        <v>9399.5700592055437</v>
      </c>
    </row>
    <row r="185" spans="1:6">
      <c r="A185" t="s">
        <v>820</v>
      </c>
      <c r="B185" s="4">
        <v>13023.65</v>
      </c>
      <c r="C185" s="4">
        <v>20099.14</v>
      </c>
      <c r="D185" s="4">
        <v>7075.49</v>
      </c>
      <c r="F185" s="42">
        <f t="shared" si="2"/>
        <v>7510.6735853894224</v>
      </c>
    </row>
    <row r="186" spans="1:6">
      <c r="A186" t="s">
        <v>821</v>
      </c>
      <c r="B186" s="4">
        <v>299626.99</v>
      </c>
      <c r="C186" s="4">
        <v>166471.41</v>
      </c>
      <c r="D186" s="4">
        <v>-133155.57999999999</v>
      </c>
      <c r="F186" s="42">
        <f t="shared" si="2"/>
        <v>-141345.41882657004</v>
      </c>
    </row>
    <row r="187" spans="1:6">
      <c r="A187" t="s">
        <v>822</v>
      </c>
      <c r="B187" s="4">
        <v>202334.01</v>
      </c>
      <c r="C187" s="4">
        <v>180125.71</v>
      </c>
      <c r="D187" s="4">
        <v>-22208.300000000017</v>
      </c>
      <c r="F187" s="42">
        <f t="shared" si="2"/>
        <v>-23574.238983646934</v>
      </c>
    </row>
    <row r="188" spans="1:6">
      <c r="A188" t="s">
        <v>823</v>
      </c>
      <c r="B188" s="4">
        <v>231574.83</v>
      </c>
      <c r="C188" s="4">
        <v>276914.27</v>
      </c>
      <c r="D188" s="4">
        <v>45339.440000000031</v>
      </c>
      <c r="F188" s="42">
        <f t="shared" si="2"/>
        <v>48128.077968359627</v>
      </c>
    </row>
    <row r="189" spans="1:6">
      <c r="A189" t="s">
        <v>824</v>
      </c>
      <c r="B189" s="4">
        <v>403301.46</v>
      </c>
      <c r="C189" s="4">
        <v>696949.93</v>
      </c>
      <c r="D189" s="4">
        <v>293648.47000000003</v>
      </c>
      <c r="F189" s="42">
        <f t="shared" si="2"/>
        <v>311709.55043665081</v>
      </c>
    </row>
    <row r="190" spans="1:6">
      <c r="A190" t="s">
        <v>825</v>
      </c>
      <c r="B190" s="4">
        <v>690605.41</v>
      </c>
      <c r="C190" s="4">
        <v>704406.78</v>
      </c>
      <c r="D190" s="4">
        <v>13801.369999999995</v>
      </c>
      <c r="F190" s="42">
        <f t="shared" si="2"/>
        <v>14650.234132361997</v>
      </c>
    </row>
    <row r="191" spans="1:6">
      <c r="A191" t="s">
        <v>826</v>
      </c>
      <c r="B191" s="4">
        <v>92492.92</v>
      </c>
      <c r="C191" s="4">
        <v>72260.06</v>
      </c>
      <c r="D191" s="4">
        <v>-20232.86</v>
      </c>
      <c r="F191" s="42">
        <f t="shared" si="2"/>
        <v>-21477.297990511222</v>
      </c>
    </row>
    <row r="192" spans="1:6">
      <c r="A192" t="s">
        <v>827</v>
      </c>
      <c r="B192" s="4">
        <v>2444880.85</v>
      </c>
      <c r="C192" s="4">
        <v>3776126.6</v>
      </c>
      <c r="D192" s="4">
        <v>1331245.75</v>
      </c>
      <c r="F192" s="42">
        <f t="shared" si="2"/>
        <v>1413125.0683962428</v>
      </c>
    </row>
    <row r="193" spans="1:6">
      <c r="A193" t="s">
        <v>828</v>
      </c>
      <c r="B193" s="4">
        <v>97915.15</v>
      </c>
      <c r="C193" s="4">
        <v>125291.47</v>
      </c>
      <c r="D193" s="4">
        <v>27376.320000000007</v>
      </c>
      <c r="F193" s="42">
        <f t="shared" si="2"/>
        <v>29060.122124286547</v>
      </c>
    </row>
    <row r="194" spans="1:6">
      <c r="A194" t="s">
        <v>829</v>
      </c>
      <c r="B194" s="4">
        <v>162770.65</v>
      </c>
      <c r="C194" s="4">
        <v>185942.51</v>
      </c>
      <c r="D194" s="4">
        <v>23171.860000000015</v>
      </c>
      <c r="F194" s="42">
        <f t="shared" si="2"/>
        <v>24597.063500385397</v>
      </c>
    </row>
    <row r="195" spans="1:6">
      <c r="A195" t="s">
        <v>830</v>
      </c>
      <c r="B195" s="4">
        <v>164376.29</v>
      </c>
      <c r="C195" s="4">
        <v>182100.49</v>
      </c>
      <c r="D195" s="4">
        <v>17724.199999999983</v>
      </c>
      <c r="F195" s="42">
        <f t="shared" si="2"/>
        <v>18814.340881290071</v>
      </c>
    </row>
    <row r="196" spans="1:6">
      <c r="A196" t="s">
        <v>831</v>
      </c>
      <c r="B196" s="4">
        <v>2581280.36</v>
      </c>
      <c r="C196" s="4">
        <v>3359620.8</v>
      </c>
      <c r="D196" s="4">
        <v>778340.44</v>
      </c>
      <c r="F196" s="42">
        <f t="shared" si="2"/>
        <v>826212.88181431685</v>
      </c>
    </row>
    <row r="197" spans="1:6">
      <c r="A197" t="s">
        <v>832</v>
      </c>
      <c r="B197" s="4">
        <v>303594.84999999998</v>
      </c>
      <c r="C197" s="4">
        <v>384926.84</v>
      </c>
      <c r="D197" s="4">
        <v>81331.990000000049</v>
      </c>
      <c r="F197" s="42">
        <f t="shared" si="2"/>
        <v>86334.378105284166</v>
      </c>
    </row>
    <row r="198" spans="1:6">
      <c r="A198" t="s">
        <v>833</v>
      </c>
      <c r="B198" s="4">
        <v>247349.73</v>
      </c>
      <c r="C198" s="4">
        <v>192929.73</v>
      </c>
      <c r="D198" s="4">
        <v>-54420</v>
      </c>
      <c r="F198" s="42">
        <f t="shared" si="2"/>
        <v>-57767.144963372484</v>
      </c>
    </row>
    <row r="199" spans="1:6">
      <c r="A199" t="s">
        <v>834</v>
      </c>
      <c r="B199" s="4">
        <v>1028726.16</v>
      </c>
      <c r="C199" s="4">
        <v>1199064</v>
      </c>
      <c r="D199" s="4">
        <v>170337.83999999997</v>
      </c>
      <c r="F199" s="42">
        <f t="shared" si="2"/>
        <v>180814.60301410779</v>
      </c>
    </row>
    <row r="200" spans="1:6">
      <c r="A200" t="s">
        <v>835</v>
      </c>
      <c r="B200" s="4">
        <v>310694.03000000003</v>
      </c>
      <c r="C200" s="4">
        <v>415930.74</v>
      </c>
      <c r="D200" s="4">
        <v>105236.70999999996</v>
      </c>
      <c r="F200" s="42">
        <f t="shared" si="2"/>
        <v>111709.37673719936</v>
      </c>
    </row>
    <row r="201" spans="1:6">
      <c r="A201" t="s">
        <v>836</v>
      </c>
      <c r="B201" s="4">
        <v>276424.71999999997</v>
      </c>
      <c r="C201" s="4">
        <v>268346.59999999998</v>
      </c>
      <c r="D201" s="4">
        <v>-8078.1199999999953</v>
      </c>
      <c r="F201" s="42">
        <f t="shared" si="2"/>
        <v>-8574.9711332509796</v>
      </c>
    </row>
    <row r="202" spans="1:6">
      <c r="A202" t="s">
        <v>837</v>
      </c>
      <c r="B202" s="4">
        <v>802315.42</v>
      </c>
      <c r="C202" s="4">
        <v>979227.63</v>
      </c>
      <c r="D202" s="4">
        <v>176912.20999999996</v>
      </c>
      <c r="F202" s="42">
        <f t="shared" ref="F202:F265" si="3">D202*(1+$F$5)</f>
        <v>187793.33481919504</v>
      </c>
    </row>
    <row r="203" spans="1:6">
      <c r="A203" t="s">
        <v>838</v>
      </c>
      <c r="B203" s="4">
        <v>532812.65</v>
      </c>
      <c r="C203" s="4">
        <v>606629.69999999995</v>
      </c>
      <c r="D203" s="4">
        <v>73817.04999999993</v>
      </c>
      <c r="F203" s="42">
        <f t="shared" si="3"/>
        <v>78357.225801516193</v>
      </c>
    </row>
    <row r="204" spans="1:6">
      <c r="A204" t="s">
        <v>839</v>
      </c>
      <c r="B204" s="4">
        <v>4165316.66</v>
      </c>
      <c r="C204" s="4">
        <v>6695513.9000000004</v>
      </c>
      <c r="D204" s="4">
        <v>2530197.2400000002</v>
      </c>
      <c r="F204" s="42">
        <f t="shared" si="3"/>
        <v>2685819.0141309258</v>
      </c>
    </row>
    <row r="205" spans="1:6">
      <c r="A205" t="s">
        <v>840</v>
      </c>
      <c r="B205" s="4">
        <v>106707.25</v>
      </c>
      <c r="C205" s="4">
        <v>71755.929999999993</v>
      </c>
      <c r="D205" s="4">
        <v>-34951.320000000007</v>
      </c>
      <c r="F205" s="42">
        <f t="shared" si="3"/>
        <v>-37101.028465660063</v>
      </c>
    </row>
    <row r="206" spans="1:6">
      <c r="A206" t="s">
        <v>841</v>
      </c>
      <c r="B206" s="4">
        <v>155876.74</v>
      </c>
      <c r="C206" s="4">
        <v>139855.60999999999</v>
      </c>
      <c r="D206" s="4">
        <v>-16021.130000000005</v>
      </c>
      <c r="F206" s="42">
        <f t="shared" si="3"/>
        <v>-17006.522219533923</v>
      </c>
    </row>
    <row r="207" spans="1:6">
      <c r="A207" t="s">
        <v>842</v>
      </c>
      <c r="B207" s="4">
        <v>305612.71000000002</v>
      </c>
      <c r="C207" s="4">
        <v>462326.56</v>
      </c>
      <c r="D207" s="4">
        <v>156713.84999999998</v>
      </c>
      <c r="F207" s="42">
        <f t="shared" si="3"/>
        <v>166352.65877835741</v>
      </c>
    </row>
    <row r="208" spans="1:6">
      <c r="A208" t="s">
        <v>843</v>
      </c>
      <c r="B208" s="4">
        <v>623916.38</v>
      </c>
      <c r="C208" s="4">
        <v>914874.51</v>
      </c>
      <c r="D208" s="4">
        <v>290958.13</v>
      </c>
      <c r="F208" s="42">
        <f t="shared" si="3"/>
        <v>308853.73895593121</v>
      </c>
    </row>
    <row r="209" spans="1:6">
      <c r="A209" t="s">
        <v>844</v>
      </c>
      <c r="B209" s="4">
        <v>179852.2</v>
      </c>
      <c r="C209" s="4">
        <v>374262.91</v>
      </c>
      <c r="D209" s="4">
        <v>194410.70999999996</v>
      </c>
      <c r="F209" s="42">
        <f t="shared" si="3"/>
        <v>206368.09384421475</v>
      </c>
    </row>
    <row r="210" spans="1:6">
      <c r="A210" t="s">
        <v>845</v>
      </c>
      <c r="B210" s="4">
        <v>331537.96000000002</v>
      </c>
      <c r="C210" s="4">
        <v>293333.78999999998</v>
      </c>
      <c r="D210" s="4">
        <v>-38204.170000000042</v>
      </c>
      <c r="F210" s="42">
        <f t="shared" si="3"/>
        <v>-40553.947566985094</v>
      </c>
    </row>
    <row r="211" spans="1:6">
      <c r="A211" t="s">
        <v>846</v>
      </c>
      <c r="B211" s="4">
        <v>587813.53</v>
      </c>
      <c r="C211" s="4">
        <v>589638.63</v>
      </c>
      <c r="D211" s="4">
        <v>1825.0999999999767</v>
      </c>
      <c r="F211" s="42">
        <f t="shared" si="3"/>
        <v>1937.354213021863</v>
      </c>
    </row>
    <row r="212" spans="1:6">
      <c r="A212" t="s">
        <v>847</v>
      </c>
      <c r="B212" s="4">
        <v>2317304.7599999998</v>
      </c>
      <c r="C212" s="4">
        <v>3499657</v>
      </c>
      <c r="D212" s="4">
        <v>1182352.2400000002</v>
      </c>
      <c r="F212" s="42">
        <f t="shared" si="3"/>
        <v>1255073.7457891987</v>
      </c>
    </row>
    <row r="213" spans="1:6">
      <c r="A213" t="s">
        <v>848</v>
      </c>
      <c r="B213" s="4">
        <v>182585.81</v>
      </c>
      <c r="C213" s="4">
        <v>196596.24</v>
      </c>
      <c r="D213" s="4">
        <v>14010.429999999993</v>
      </c>
      <c r="F213" s="42">
        <f t="shared" si="3"/>
        <v>14872.152532326027</v>
      </c>
    </row>
    <row r="214" spans="1:6">
      <c r="A214" t="s">
        <v>849</v>
      </c>
      <c r="B214" s="4">
        <v>1921767.59</v>
      </c>
      <c r="C214" s="4">
        <v>2140359.6</v>
      </c>
      <c r="D214" s="4">
        <v>218592.01</v>
      </c>
      <c r="F214" s="42">
        <f t="shared" si="3"/>
        <v>232036.68374687558</v>
      </c>
    </row>
    <row r="215" spans="1:6">
      <c r="A215" t="s">
        <v>850</v>
      </c>
      <c r="B215" s="4">
        <v>0</v>
      </c>
      <c r="C215" s="4">
        <v>0</v>
      </c>
      <c r="D215" s="4">
        <v>0</v>
      </c>
      <c r="F215" s="42">
        <f t="shared" si="3"/>
        <v>0</v>
      </c>
    </row>
    <row r="216" spans="1:6">
      <c r="A216" t="s">
        <v>851</v>
      </c>
      <c r="B216" s="4">
        <v>333926.59000000003</v>
      </c>
      <c r="C216" s="4">
        <v>218468.36</v>
      </c>
      <c r="D216" s="4">
        <v>-115458.23000000004</v>
      </c>
      <c r="F216" s="42">
        <f t="shared" si="3"/>
        <v>-122559.57937567813</v>
      </c>
    </row>
    <row r="217" spans="1:6">
      <c r="A217" t="s">
        <v>852</v>
      </c>
      <c r="B217" s="4">
        <v>1267716.54</v>
      </c>
      <c r="C217" s="4">
        <v>945136.6</v>
      </c>
      <c r="D217" s="4">
        <v>-322579.94000000006</v>
      </c>
      <c r="F217" s="42">
        <f t="shared" si="3"/>
        <v>-342420.47328658588</v>
      </c>
    </row>
    <row r="218" spans="1:6">
      <c r="A218" t="s">
        <v>853</v>
      </c>
      <c r="B218" s="4">
        <v>1022791.46</v>
      </c>
      <c r="C218" s="4">
        <v>1454152.7</v>
      </c>
      <c r="D218" s="4">
        <v>431361.24</v>
      </c>
      <c r="F218" s="42">
        <f t="shared" si="3"/>
        <v>457892.45282359631</v>
      </c>
    </row>
    <row r="219" spans="1:6">
      <c r="A219" t="s">
        <v>854</v>
      </c>
      <c r="B219" s="4">
        <v>1035158.04</v>
      </c>
      <c r="C219" s="4">
        <v>977217.48</v>
      </c>
      <c r="D219" s="4">
        <v>-57940.560000000056</v>
      </c>
      <c r="F219" s="42">
        <f t="shared" si="3"/>
        <v>-61504.239779106661</v>
      </c>
    </row>
    <row r="220" spans="1:6">
      <c r="A220" t="s">
        <v>855</v>
      </c>
      <c r="B220" s="4">
        <v>72017.73</v>
      </c>
      <c r="C220" s="4">
        <v>60435.74</v>
      </c>
      <c r="D220" s="4">
        <v>-11581.989999999998</v>
      </c>
      <c r="F220" s="42">
        <f t="shared" si="3"/>
        <v>-12294.349417389387</v>
      </c>
    </row>
    <row r="221" spans="1:6">
      <c r="A221" t="s">
        <v>856</v>
      </c>
      <c r="B221" s="4">
        <v>172681.42</v>
      </c>
      <c r="C221" s="4">
        <v>150970.66</v>
      </c>
      <c r="D221" s="4">
        <v>-21710.760000000009</v>
      </c>
      <c r="F221" s="42">
        <f t="shared" si="3"/>
        <v>-23046.097394064487</v>
      </c>
    </row>
    <row r="222" spans="1:6">
      <c r="A222" t="s">
        <v>857</v>
      </c>
      <c r="B222" s="4">
        <v>435039.52</v>
      </c>
      <c r="C222" s="4">
        <v>731546.64</v>
      </c>
      <c r="D222" s="4">
        <v>296507.12</v>
      </c>
      <c r="F222" s="42">
        <f t="shared" si="3"/>
        <v>314744.02395648806</v>
      </c>
    </row>
    <row r="223" spans="1:6">
      <c r="A223" t="s">
        <v>858</v>
      </c>
      <c r="B223" s="4">
        <v>119279.5</v>
      </c>
      <c r="C223" s="4">
        <v>194636.27</v>
      </c>
      <c r="D223" s="4">
        <v>75356.76999999999</v>
      </c>
      <c r="F223" s="42">
        <f t="shared" si="3"/>
        <v>79991.647492861419</v>
      </c>
    </row>
    <row r="224" spans="1:6">
      <c r="A224" t="s">
        <v>859</v>
      </c>
      <c r="B224" s="4">
        <v>15488048.17</v>
      </c>
      <c r="C224" s="4">
        <v>26698291</v>
      </c>
      <c r="D224" s="4">
        <v>11210242.83</v>
      </c>
      <c r="F224" s="42">
        <f t="shared" si="3"/>
        <v>11899737.644895572</v>
      </c>
    </row>
    <row r="225" spans="1:6">
      <c r="A225" t="s">
        <v>860</v>
      </c>
      <c r="B225" s="4">
        <v>829798.54</v>
      </c>
      <c r="C225" s="4">
        <v>1554218.1</v>
      </c>
      <c r="D225" s="4">
        <v>724419.56</v>
      </c>
      <c r="F225" s="42">
        <f t="shared" si="3"/>
        <v>768975.55561967136</v>
      </c>
    </row>
    <row r="226" spans="1:6">
      <c r="A226" t="s">
        <v>861</v>
      </c>
      <c r="B226" s="4">
        <v>528376.37</v>
      </c>
      <c r="C226" s="4">
        <v>804490.59</v>
      </c>
      <c r="D226" s="4">
        <v>276114.21999999997</v>
      </c>
      <c r="F226" s="42">
        <f t="shared" si="3"/>
        <v>293096.84257972293</v>
      </c>
    </row>
    <row r="227" spans="1:6">
      <c r="A227" t="s">
        <v>862</v>
      </c>
      <c r="B227" s="4">
        <v>317003.84999999998</v>
      </c>
      <c r="C227" s="4">
        <v>245094.98</v>
      </c>
      <c r="D227" s="4">
        <v>-71908.869999999966</v>
      </c>
      <c r="F227" s="42">
        <f t="shared" si="3"/>
        <v>-76331.681687657197</v>
      </c>
    </row>
    <row r="228" spans="1:6">
      <c r="A228" t="s">
        <v>863</v>
      </c>
      <c r="B228" s="4">
        <v>629843.18999999994</v>
      </c>
      <c r="C228" s="4">
        <v>698925.56</v>
      </c>
      <c r="D228" s="4">
        <v>69082.370000000112</v>
      </c>
      <c r="F228" s="42">
        <f t="shared" si="3"/>
        <v>73331.3355788927</v>
      </c>
    </row>
    <row r="229" spans="1:6">
      <c r="A229" t="s">
        <v>864</v>
      </c>
      <c r="B229" s="4">
        <v>1047102.72</v>
      </c>
      <c r="C229" s="4">
        <v>1692956.2</v>
      </c>
      <c r="D229" s="4">
        <v>645853.48</v>
      </c>
      <c r="F229" s="42">
        <f t="shared" si="3"/>
        <v>685577.20698747877</v>
      </c>
    </row>
    <row r="230" spans="1:6">
      <c r="A230" t="s">
        <v>865</v>
      </c>
      <c r="B230" s="4">
        <v>1695992.03</v>
      </c>
      <c r="C230" s="4">
        <v>3062020</v>
      </c>
      <c r="D230" s="4">
        <v>1366027.97</v>
      </c>
      <c r="F230" s="42">
        <f t="shared" si="3"/>
        <v>1450046.5962332129</v>
      </c>
    </row>
    <row r="231" spans="1:6">
      <c r="A231" t="s">
        <v>866</v>
      </c>
      <c r="B231" s="4">
        <v>71258.42</v>
      </c>
      <c r="C231" s="4">
        <v>60224.2</v>
      </c>
      <c r="D231" s="4">
        <v>-11034.220000000001</v>
      </c>
      <c r="F231" s="42">
        <f t="shared" si="3"/>
        <v>-11712.88839209379</v>
      </c>
    </row>
    <row r="232" spans="1:6">
      <c r="A232" t="s">
        <v>867</v>
      </c>
      <c r="B232" s="4">
        <v>93865.42</v>
      </c>
      <c r="C232" s="4">
        <v>75531.009999999995</v>
      </c>
      <c r="D232" s="4">
        <v>-18334.410000000003</v>
      </c>
      <c r="F232" s="42">
        <f t="shared" si="3"/>
        <v>-19462.082327965938</v>
      </c>
    </row>
    <row r="233" spans="1:6">
      <c r="A233" t="s">
        <v>868</v>
      </c>
      <c r="B233" s="4">
        <v>2716268.79</v>
      </c>
      <c r="C233" s="4">
        <v>3576880.4</v>
      </c>
      <c r="D233" s="4">
        <v>860611.60999999987</v>
      </c>
      <c r="F233" s="42">
        <f t="shared" si="3"/>
        <v>913544.20492523664</v>
      </c>
    </row>
    <row r="234" spans="1:6">
      <c r="A234" t="s">
        <v>869</v>
      </c>
      <c r="B234" s="4">
        <v>1289737.77</v>
      </c>
      <c r="C234" s="4">
        <v>1743708.3</v>
      </c>
      <c r="D234" s="4">
        <v>453970.53</v>
      </c>
      <c r="F234" s="42">
        <f t="shared" si="3"/>
        <v>481892.34501302906</v>
      </c>
    </row>
    <row r="235" spans="1:6">
      <c r="A235" t="s">
        <v>870</v>
      </c>
      <c r="B235" s="4">
        <v>159954.74</v>
      </c>
      <c r="C235" s="4">
        <v>207038.24</v>
      </c>
      <c r="D235" s="4">
        <v>47083.5</v>
      </c>
      <c r="F235" s="42">
        <f t="shared" si="3"/>
        <v>49979.40775235113</v>
      </c>
    </row>
    <row r="236" spans="1:6">
      <c r="A236" t="s">
        <v>871</v>
      </c>
      <c r="B236" s="4">
        <v>282063.95</v>
      </c>
      <c r="C236" s="4">
        <v>274838.51</v>
      </c>
      <c r="D236" s="4">
        <v>-7225.4400000000023</v>
      </c>
      <c r="F236" s="42">
        <f t="shared" si="3"/>
        <v>-7669.846378246054</v>
      </c>
    </row>
    <row r="237" spans="1:6">
      <c r="A237" t="s">
        <v>872</v>
      </c>
      <c r="B237" s="4">
        <v>2679009</v>
      </c>
      <c r="C237" s="4">
        <v>3815327.3</v>
      </c>
      <c r="D237" s="4">
        <v>1136318.2999999998</v>
      </c>
      <c r="F237" s="42">
        <f t="shared" si="3"/>
        <v>1206208.4520513227</v>
      </c>
    </row>
    <row r="238" spans="1:6">
      <c r="A238" t="s">
        <v>873</v>
      </c>
      <c r="B238" s="4">
        <v>556084.86</v>
      </c>
      <c r="C238" s="4">
        <v>856875.8</v>
      </c>
      <c r="D238" s="4">
        <v>300790.94000000006</v>
      </c>
      <c r="F238" s="42">
        <f t="shared" si="3"/>
        <v>319291.32367969642</v>
      </c>
    </row>
    <row r="239" spans="1:6">
      <c r="A239" t="s">
        <v>874</v>
      </c>
      <c r="B239" s="4">
        <v>39551.519999999997</v>
      </c>
      <c r="C239" s="4">
        <v>65433.1</v>
      </c>
      <c r="D239" s="4">
        <v>25881.58</v>
      </c>
      <c r="F239" s="42">
        <f t="shared" si="3"/>
        <v>27473.446963269427</v>
      </c>
    </row>
    <row r="240" spans="1:6">
      <c r="A240" t="s">
        <v>875</v>
      </c>
      <c r="B240" s="4">
        <v>5377727.3300000001</v>
      </c>
      <c r="C240" s="4">
        <v>6455367.7000000002</v>
      </c>
      <c r="D240" s="4">
        <v>1077640.3700000001</v>
      </c>
      <c r="F240" s="42">
        <f t="shared" si="3"/>
        <v>1143921.4897495841</v>
      </c>
    </row>
    <row r="241" spans="1:6">
      <c r="A241" t="s">
        <v>876</v>
      </c>
      <c r="B241" s="4">
        <v>103290.08</v>
      </c>
      <c r="C241" s="4">
        <v>94638.264999999999</v>
      </c>
      <c r="D241" s="4">
        <v>-8651.8150000000023</v>
      </c>
      <c r="F241" s="42">
        <f t="shared" si="3"/>
        <v>-9183.9516960911551</v>
      </c>
    </row>
    <row r="242" spans="1:6">
      <c r="A242" t="s">
        <v>877</v>
      </c>
      <c r="B242" s="4">
        <v>353244.34</v>
      </c>
      <c r="C242" s="4">
        <v>219189</v>
      </c>
      <c r="D242" s="4">
        <v>-134055.34000000003</v>
      </c>
      <c r="F242" s="42">
        <f t="shared" si="3"/>
        <v>-142300.51927405712</v>
      </c>
    </row>
    <row r="243" spans="1:6">
      <c r="A243" t="s">
        <v>878</v>
      </c>
      <c r="B243" s="4">
        <v>1484179.64</v>
      </c>
      <c r="C243" s="4">
        <v>1960770.5</v>
      </c>
      <c r="D243" s="4">
        <v>476590.8600000001</v>
      </c>
      <c r="F243" s="42">
        <f t="shared" si="3"/>
        <v>505903.95622635738</v>
      </c>
    </row>
    <row r="244" spans="1:6">
      <c r="A244" t="s">
        <v>879</v>
      </c>
      <c r="B244" s="4">
        <v>66202.83</v>
      </c>
      <c r="C244" s="4">
        <v>41148.091999999997</v>
      </c>
      <c r="D244" s="4">
        <v>-25054.738000000005</v>
      </c>
      <c r="F244" s="42">
        <f t="shared" si="3"/>
        <v>-26595.749394805542</v>
      </c>
    </row>
    <row r="245" spans="1:6">
      <c r="A245" t="s">
        <v>880</v>
      </c>
      <c r="B245" s="4">
        <v>107551.28</v>
      </c>
      <c r="C245" s="4">
        <v>53829.94</v>
      </c>
      <c r="D245" s="4">
        <v>-53721.34</v>
      </c>
      <c r="F245" s="42">
        <f t="shared" si="3"/>
        <v>-57025.513329779875</v>
      </c>
    </row>
    <row r="246" spans="1:6">
      <c r="A246" t="s">
        <v>881</v>
      </c>
      <c r="B246" s="4">
        <v>659555.11</v>
      </c>
      <c r="C246" s="4">
        <v>821835.29</v>
      </c>
      <c r="D246" s="4">
        <v>162280.18000000005</v>
      </c>
      <c r="F246" s="42">
        <f t="shared" si="3"/>
        <v>172261.35028927203</v>
      </c>
    </row>
    <row r="247" spans="1:6">
      <c r="A247" t="s">
        <v>882</v>
      </c>
      <c r="B247" s="4">
        <v>46030.1</v>
      </c>
      <c r="C247" s="4">
        <v>52266.108999999997</v>
      </c>
      <c r="D247" s="4">
        <v>6236.0089999999982</v>
      </c>
      <c r="F247" s="42">
        <f t="shared" si="3"/>
        <v>6619.559645275549</v>
      </c>
    </row>
    <row r="248" spans="1:6">
      <c r="A248" t="s">
        <v>883</v>
      </c>
      <c r="B248" s="4">
        <v>216915.98</v>
      </c>
      <c r="C248" s="4">
        <v>279727.98</v>
      </c>
      <c r="D248" s="4">
        <v>62811.999999999971</v>
      </c>
      <c r="F248" s="42">
        <f t="shared" si="3"/>
        <v>66675.301533247912</v>
      </c>
    </row>
    <row r="249" spans="1:6">
      <c r="A249" t="s">
        <v>884</v>
      </c>
      <c r="B249" s="4">
        <v>653086.56000000006</v>
      </c>
      <c r="C249" s="4">
        <v>940861.94</v>
      </c>
      <c r="D249" s="4">
        <v>287775.37999999989</v>
      </c>
      <c r="F249" s="42">
        <f t="shared" si="3"/>
        <v>305475.23141031968</v>
      </c>
    </row>
    <row r="250" spans="1:6">
      <c r="A250" t="s">
        <v>885</v>
      </c>
      <c r="B250" s="4">
        <v>51964.800000000003</v>
      </c>
      <c r="C250" s="4">
        <v>45330.96</v>
      </c>
      <c r="D250" s="4">
        <v>-6633.8400000000038</v>
      </c>
      <c r="F250" s="42">
        <f t="shared" si="3"/>
        <v>-7041.8595542781914</v>
      </c>
    </row>
    <row r="251" spans="1:6">
      <c r="A251" t="s">
        <v>886</v>
      </c>
      <c r="B251" s="4">
        <v>1409127.06</v>
      </c>
      <c r="C251" s="4">
        <v>2210980.5</v>
      </c>
      <c r="D251" s="4">
        <v>801853.43999999994</v>
      </c>
      <c r="F251" s="42">
        <f t="shared" si="3"/>
        <v>851172.06739909772</v>
      </c>
    </row>
    <row r="252" spans="1:6">
      <c r="A252" t="s">
        <v>887</v>
      </c>
      <c r="B252" s="4">
        <v>792332.42</v>
      </c>
      <c r="C252" s="4">
        <v>1022027.4</v>
      </c>
      <c r="D252" s="4">
        <v>229694.97999999998</v>
      </c>
      <c r="F252" s="42">
        <f t="shared" si="3"/>
        <v>243822.55066186958</v>
      </c>
    </row>
    <row r="253" spans="1:6">
      <c r="A253" t="s">
        <v>888</v>
      </c>
      <c r="B253" s="4">
        <v>5043229.72</v>
      </c>
      <c r="C253" s="4">
        <v>8353354.9000000004</v>
      </c>
      <c r="D253" s="4">
        <v>3310125.1800000006</v>
      </c>
      <c r="F253" s="42">
        <f t="shared" si="3"/>
        <v>3513717.0363831217</v>
      </c>
    </row>
    <row r="254" spans="1:6">
      <c r="A254" t="s">
        <v>889</v>
      </c>
      <c r="B254" s="4">
        <v>41829.83</v>
      </c>
      <c r="C254" s="4">
        <v>58345.8</v>
      </c>
      <c r="D254" s="4">
        <v>16515.97</v>
      </c>
      <c r="F254" s="42">
        <f t="shared" si="3"/>
        <v>17531.797743489729</v>
      </c>
    </row>
    <row r="255" spans="1:6">
      <c r="A255" t="s">
        <v>890</v>
      </c>
      <c r="B255" s="4">
        <v>1822308.98</v>
      </c>
      <c r="C255" s="4">
        <v>2622202.6</v>
      </c>
      <c r="D255" s="4">
        <v>799893.62000000011</v>
      </c>
      <c r="F255" s="42">
        <f t="shared" si="3"/>
        <v>849091.70712636516</v>
      </c>
    </row>
    <row r="256" spans="1:6">
      <c r="A256" t="s">
        <v>891</v>
      </c>
      <c r="B256" s="4">
        <v>106345.58</v>
      </c>
      <c r="C256" s="4">
        <v>66240.263999999996</v>
      </c>
      <c r="D256" s="4">
        <v>-40105.316000000006</v>
      </c>
      <c r="F256" s="42">
        <f t="shared" si="3"/>
        <v>-42572.025049133816</v>
      </c>
    </row>
    <row r="257" spans="1:6">
      <c r="A257" t="s">
        <v>892</v>
      </c>
      <c r="B257" s="4">
        <v>518642</v>
      </c>
      <c r="C257" s="4">
        <v>600259.06000000006</v>
      </c>
      <c r="D257" s="4">
        <v>81617.060000000056</v>
      </c>
      <c r="F257" s="42">
        <f t="shared" si="3"/>
        <v>86636.981560166721</v>
      </c>
    </row>
    <row r="258" spans="1:6">
      <c r="A258" t="s">
        <v>893</v>
      </c>
      <c r="B258" s="4">
        <v>42874.68</v>
      </c>
      <c r="C258" s="4">
        <v>56715.33</v>
      </c>
      <c r="D258" s="4">
        <v>13840.650000000001</v>
      </c>
      <c r="F258" s="42">
        <f t="shared" si="3"/>
        <v>14691.930079700505</v>
      </c>
    </row>
    <row r="259" spans="1:6">
      <c r="A259" t="s">
        <v>894</v>
      </c>
      <c r="B259" s="4">
        <v>343333.58</v>
      </c>
      <c r="C259" s="4">
        <v>316051.27</v>
      </c>
      <c r="D259" s="4">
        <v>-27282.309999999998</v>
      </c>
      <c r="F259" s="42">
        <f t="shared" si="3"/>
        <v>-28960.329965190493</v>
      </c>
    </row>
    <row r="260" spans="1:6">
      <c r="A260" t="s">
        <v>895</v>
      </c>
      <c r="B260" s="4">
        <v>500261.05</v>
      </c>
      <c r="C260" s="4">
        <v>505229.89</v>
      </c>
      <c r="D260" s="4">
        <v>4968.8400000000256</v>
      </c>
      <c r="F260" s="42">
        <f t="shared" si="3"/>
        <v>5274.4524178575011</v>
      </c>
    </row>
    <row r="261" spans="1:6">
      <c r="A261" t="s">
        <v>896</v>
      </c>
      <c r="B261" s="4">
        <v>441676.74</v>
      </c>
      <c r="C261" s="4">
        <v>728545.83</v>
      </c>
      <c r="D261" s="4">
        <v>286869.08999999997</v>
      </c>
      <c r="F261" s="42">
        <f t="shared" si="3"/>
        <v>304513.19933003944</v>
      </c>
    </row>
    <row r="262" spans="1:6">
      <c r="A262" t="s">
        <v>897</v>
      </c>
      <c r="B262" s="4">
        <v>68739.320000000007</v>
      </c>
      <c r="C262" s="4">
        <v>91818.35</v>
      </c>
      <c r="D262" s="4">
        <v>23079.03</v>
      </c>
      <c r="F262" s="42">
        <f t="shared" si="3"/>
        <v>24498.523918118753</v>
      </c>
    </row>
    <row r="263" spans="1:6">
      <c r="A263" t="s">
        <v>898</v>
      </c>
      <c r="B263" s="4">
        <v>259385.38</v>
      </c>
      <c r="C263" s="4">
        <v>233839.58</v>
      </c>
      <c r="D263" s="4">
        <v>-25545.800000000017</v>
      </c>
      <c r="F263" s="42">
        <f t="shared" si="3"/>
        <v>-27117.014549895663</v>
      </c>
    </row>
    <row r="264" spans="1:6">
      <c r="A264" t="s">
        <v>899</v>
      </c>
      <c r="B264" s="4">
        <v>59214.54</v>
      </c>
      <c r="C264" s="4">
        <v>74330.784</v>
      </c>
      <c r="D264" s="4">
        <v>15116.243999999999</v>
      </c>
      <c r="F264" s="42">
        <f t="shared" si="3"/>
        <v>16045.980493379448</v>
      </c>
    </row>
    <row r="265" spans="1:6">
      <c r="A265" t="s">
        <v>900</v>
      </c>
      <c r="B265" s="4">
        <v>233514</v>
      </c>
      <c r="C265" s="4">
        <v>390756.61</v>
      </c>
      <c r="D265" s="4">
        <v>157242.60999999999</v>
      </c>
      <c r="F265" s="42">
        <f t="shared" si="3"/>
        <v>166913.94057862999</v>
      </c>
    </row>
    <row r="266" spans="1:6">
      <c r="A266" t="s">
        <v>901</v>
      </c>
      <c r="B266" s="4">
        <v>1472551.88</v>
      </c>
      <c r="C266" s="4">
        <v>2039036.5</v>
      </c>
      <c r="D266" s="4">
        <v>566484.62000000011</v>
      </c>
      <c r="F266" s="42">
        <f t="shared" ref="F266:F298" si="4">D266*(1+$F$5)</f>
        <v>601326.70273908461</v>
      </c>
    </row>
    <row r="267" spans="1:6">
      <c r="A267" t="s">
        <v>902</v>
      </c>
      <c r="B267" s="4">
        <v>81872.47</v>
      </c>
      <c r="C267" s="4">
        <v>55117.37</v>
      </c>
      <c r="D267" s="4">
        <v>-26755.1</v>
      </c>
      <c r="F267" s="42">
        <f t="shared" si="4"/>
        <v>-28400.693498888777</v>
      </c>
    </row>
    <row r="268" spans="1:6">
      <c r="A268" t="s">
        <v>903</v>
      </c>
      <c r="B268" s="4">
        <v>759511.17</v>
      </c>
      <c r="C268" s="4">
        <v>997262.6</v>
      </c>
      <c r="D268" s="4">
        <v>237751.42999999993</v>
      </c>
      <c r="F268" s="42">
        <f t="shared" si="4"/>
        <v>252374.51896470235</v>
      </c>
    </row>
    <row r="269" spans="1:6">
      <c r="A269" t="s">
        <v>904</v>
      </c>
      <c r="B269" s="4">
        <v>446712.48</v>
      </c>
      <c r="C269" s="4">
        <v>245978.28</v>
      </c>
      <c r="D269" s="4">
        <v>-200734.19999999998</v>
      </c>
      <c r="F269" s="42">
        <f t="shared" si="4"/>
        <v>-213080.51507729886</v>
      </c>
    </row>
    <row r="270" spans="1:6">
      <c r="A270" t="s">
        <v>905</v>
      </c>
      <c r="B270" s="4">
        <v>4119618.62</v>
      </c>
      <c r="C270" s="4">
        <v>6086639.5</v>
      </c>
      <c r="D270" s="4">
        <v>1967020.88</v>
      </c>
      <c r="F270" s="42">
        <f t="shared" si="4"/>
        <v>2088004.0485288592</v>
      </c>
    </row>
    <row r="271" spans="1:6">
      <c r="A271" t="s">
        <v>906</v>
      </c>
      <c r="B271" s="4">
        <v>505920.35</v>
      </c>
      <c r="C271" s="4">
        <v>657158.03</v>
      </c>
      <c r="D271" s="4">
        <v>151237.68000000005</v>
      </c>
      <c r="F271" s="42">
        <f t="shared" si="4"/>
        <v>160539.67262925659</v>
      </c>
    </row>
    <row r="272" spans="1:6">
      <c r="A272" t="s">
        <v>907</v>
      </c>
      <c r="B272" s="4">
        <v>186741.78</v>
      </c>
      <c r="C272" s="4">
        <v>253620.78</v>
      </c>
      <c r="D272" s="4">
        <v>66879</v>
      </c>
      <c r="F272" s="42">
        <f t="shared" si="4"/>
        <v>70992.445571580087</v>
      </c>
    </row>
    <row r="273" spans="1:6">
      <c r="A273" t="s">
        <v>908</v>
      </c>
      <c r="B273" s="4">
        <v>327001.62</v>
      </c>
      <c r="C273" s="4">
        <v>509532.93</v>
      </c>
      <c r="D273" s="4">
        <v>182531.31</v>
      </c>
      <c r="F273" s="42">
        <f t="shared" si="4"/>
        <v>193758.04199052337</v>
      </c>
    </row>
    <row r="274" spans="1:6">
      <c r="A274" t="s">
        <v>909</v>
      </c>
      <c r="B274" s="4">
        <v>121252.73</v>
      </c>
      <c r="C274" s="4">
        <v>80586.701000000001</v>
      </c>
      <c r="D274" s="4">
        <v>-40666.028999999995</v>
      </c>
      <c r="F274" s="42">
        <f t="shared" si="4"/>
        <v>-43167.225143838834</v>
      </c>
    </row>
    <row r="275" spans="1:6">
      <c r="A275" t="s">
        <v>910</v>
      </c>
      <c r="B275" s="4">
        <v>735360.17</v>
      </c>
      <c r="C275" s="4">
        <v>1024854.6</v>
      </c>
      <c r="D275" s="4">
        <v>289494.42999999993</v>
      </c>
      <c r="F275" s="42">
        <f t="shared" si="4"/>
        <v>307300.0129345624</v>
      </c>
    </row>
    <row r="276" spans="1:6">
      <c r="A276" t="s">
        <v>911</v>
      </c>
      <c r="B276" s="4">
        <v>560522.72</v>
      </c>
      <c r="C276" s="4">
        <v>929959.06</v>
      </c>
      <c r="D276" s="4">
        <v>369436.34000000008</v>
      </c>
      <c r="F276" s="42">
        <f t="shared" si="4"/>
        <v>392158.81307456398</v>
      </c>
    </row>
    <row r="277" spans="1:6">
      <c r="A277" t="s">
        <v>912</v>
      </c>
      <c r="B277" s="4">
        <v>184124.21</v>
      </c>
      <c r="C277" s="4">
        <v>206851.45</v>
      </c>
      <c r="D277" s="4">
        <v>22727.24000000002</v>
      </c>
      <c r="F277" s="42">
        <f t="shared" si="4"/>
        <v>24125.096797084876</v>
      </c>
    </row>
    <row r="278" spans="1:6">
      <c r="A278" t="s">
        <v>913</v>
      </c>
      <c r="B278" s="4">
        <v>1040604.18</v>
      </c>
      <c r="C278" s="4">
        <v>1309026.3</v>
      </c>
      <c r="D278" s="4">
        <v>268422.12</v>
      </c>
      <c r="F278" s="42">
        <f t="shared" si="4"/>
        <v>284931.6339106168</v>
      </c>
    </row>
    <row r="279" spans="1:6">
      <c r="A279" t="s">
        <v>914</v>
      </c>
      <c r="B279" s="4">
        <v>144226</v>
      </c>
      <c r="C279" s="4">
        <v>74692.048999999999</v>
      </c>
      <c r="D279" s="4">
        <v>-69533.951000000001</v>
      </c>
      <c r="F279" s="42">
        <f t="shared" si="4"/>
        <v>-73810.691423980883</v>
      </c>
    </row>
    <row r="280" spans="1:6">
      <c r="A280" t="s">
        <v>915</v>
      </c>
      <c r="B280" s="4">
        <v>207787</v>
      </c>
      <c r="C280" s="4">
        <v>142985.54</v>
      </c>
      <c r="D280" s="4">
        <v>-64801.459999999992</v>
      </c>
      <c r="F280" s="42">
        <f t="shared" si="4"/>
        <v>-68787.124837526339</v>
      </c>
    </row>
    <row r="281" spans="1:6">
      <c r="A281" t="s">
        <v>916</v>
      </c>
      <c r="B281" s="4">
        <v>265019.01</v>
      </c>
      <c r="C281" s="4">
        <v>226426.33</v>
      </c>
      <c r="D281" s="4">
        <v>-38592.680000000022</v>
      </c>
      <c r="F281" s="42">
        <f t="shared" si="4"/>
        <v>-40966.353180541111</v>
      </c>
    </row>
    <row r="282" spans="1:6">
      <c r="A282" t="s">
        <v>917</v>
      </c>
      <c r="B282" s="4">
        <v>965900.16</v>
      </c>
      <c r="C282" s="4">
        <v>1380875.6</v>
      </c>
      <c r="D282" s="4">
        <v>414975.44000000006</v>
      </c>
      <c r="F282" s="42">
        <f t="shared" si="4"/>
        <v>440498.83128848375</v>
      </c>
    </row>
    <row r="283" spans="1:6">
      <c r="A283" t="s">
        <v>918</v>
      </c>
      <c r="B283" s="4">
        <v>477583.33</v>
      </c>
      <c r="C283" s="4">
        <v>782959.36</v>
      </c>
      <c r="D283" s="4">
        <v>305376.02999999997</v>
      </c>
      <c r="F283" s="42">
        <f t="shared" si="4"/>
        <v>324158.42325154692</v>
      </c>
    </row>
    <row r="284" spans="1:6">
      <c r="A284" t="s">
        <v>919</v>
      </c>
      <c r="B284" s="4">
        <v>792629.21</v>
      </c>
      <c r="C284" s="4">
        <v>1131899</v>
      </c>
      <c r="D284" s="4">
        <v>339269.79000000004</v>
      </c>
      <c r="F284" s="42">
        <f t="shared" si="4"/>
        <v>360136.84565643041</v>
      </c>
    </row>
    <row r="285" spans="1:6">
      <c r="A285" t="s">
        <v>920</v>
      </c>
      <c r="B285" s="4">
        <v>359679.19</v>
      </c>
      <c r="C285" s="4">
        <v>296600.39</v>
      </c>
      <c r="D285" s="4">
        <v>-63078.799999999988</v>
      </c>
      <c r="F285" s="42">
        <f t="shared" si="4"/>
        <v>-66958.511277390295</v>
      </c>
    </row>
    <row r="286" spans="1:6">
      <c r="A286" t="s">
        <v>921</v>
      </c>
      <c r="B286" s="4">
        <v>1070778.43</v>
      </c>
      <c r="C286" s="4">
        <v>1402779</v>
      </c>
      <c r="D286" s="4">
        <v>332000.57000000007</v>
      </c>
      <c r="F286" s="42">
        <f t="shared" si="4"/>
        <v>352420.5265548015</v>
      </c>
    </row>
    <row r="287" spans="1:6">
      <c r="A287" t="s">
        <v>922</v>
      </c>
      <c r="B287" s="4">
        <v>414491.87</v>
      </c>
      <c r="C287" s="4">
        <v>494369.36</v>
      </c>
      <c r="D287" s="4">
        <v>79877.489999999991</v>
      </c>
      <c r="F287" s="42">
        <f t="shared" si="4"/>
        <v>84790.417937161619</v>
      </c>
    </row>
    <row r="288" spans="1:6">
      <c r="A288" t="s">
        <v>923</v>
      </c>
      <c r="B288" s="4">
        <v>250332.78</v>
      </c>
      <c r="C288" s="4">
        <v>177221.23</v>
      </c>
      <c r="D288" s="4">
        <v>-73111.549999999988</v>
      </c>
      <c r="F288" s="42">
        <f t="shared" si="4"/>
        <v>-77608.33346833619</v>
      </c>
    </row>
    <row r="289" spans="1:6">
      <c r="A289" t="s">
        <v>924</v>
      </c>
      <c r="B289" s="4">
        <v>309984.07</v>
      </c>
      <c r="C289" s="4">
        <v>262469.8</v>
      </c>
      <c r="D289" s="4">
        <v>-47514.270000000019</v>
      </c>
      <c r="F289" s="42">
        <f t="shared" si="4"/>
        <v>-50436.672600492864</v>
      </c>
    </row>
    <row r="290" spans="1:6">
      <c r="A290" t="s">
        <v>925</v>
      </c>
      <c r="B290" s="4">
        <v>168064.47</v>
      </c>
      <c r="C290" s="4">
        <v>168979.86</v>
      </c>
      <c r="D290" s="4">
        <v>915.38999999998487</v>
      </c>
      <c r="F290" s="42">
        <f t="shared" si="4"/>
        <v>971.69178294782557</v>
      </c>
    </row>
    <row r="291" spans="1:6">
      <c r="A291" t="s">
        <v>926</v>
      </c>
      <c r="B291" s="4">
        <v>227687.88</v>
      </c>
      <c r="C291" s="4">
        <v>298415</v>
      </c>
      <c r="D291" s="4">
        <v>70727.12</v>
      </c>
      <c r="F291" s="42">
        <f t="shared" si="4"/>
        <v>75077.247223113591</v>
      </c>
    </row>
    <row r="292" spans="1:6">
      <c r="A292" t="s">
        <v>927</v>
      </c>
      <c r="B292" s="4">
        <v>93474.92</v>
      </c>
      <c r="C292" s="4">
        <v>83620.38</v>
      </c>
      <c r="D292" s="4">
        <v>-9854.5399999999936</v>
      </c>
      <c r="F292" s="42">
        <f t="shared" si="4"/>
        <v>-10460.651244530547</v>
      </c>
    </row>
    <row r="293" spans="1:6">
      <c r="A293" t="s">
        <v>928</v>
      </c>
      <c r="B293" s="4">
        <v>25225.13</v>
      </c>
      <c r="C293" s="4">
        <v>17551.36</v>
      </c>
      <c r="D293" s="4">
        <v>-7673.77</v>
      </c>
      <c r="F293" s="42">
        <f t="shared" si="4"/>
        <v>-8145.7512680187228</v>
      </c>
    </row>
    <row r="294" spans="1:6">
      <c r="A294" t="s">
        <v>929</v>
      </c>
      <c r="B294" s="4">
        <v>0</v>
      </c>
      <c r="C294" s="4">
        <v>0</v>
      </c>
      <c r="D294" s="4">
        <v>0</v>
      </c>
      <c r="F294" s="42">
        <f t="shared" si="4"/>
        <v>0</v>
      </c>
    </row>
    <row r="295" spans="1:6">
      <c r="A295" t="s">
        <v>930</v>
      </c>
      <c r="B295" s="4">
        <v>1948084.03</v>
      </c>
      <c r="C295" s="4">
        <v>2146329.9</v>
      </c>
      <c r="D295" s="4">
        <v>198245.86999999988</v>
      </c>
      <c r="F295" s="42">
        <f t="shared" si="4"/>
        <v>210439.13838074036</v>
      </c>
    </row>
    <row r="296" spans="1:6">
      <c r="A296" t="s">
        <v>931</v>
      </c>
      <c r="B296" s="4">
        <v>1547394.03</v>
      </c>
      <c r="C296" s="4">
        <v>2156699.4</v>
      </c>
      <c r="D296" s="4">
        <v>609305.36999999988</v>
      </c>
      <c r="F296" s="42">
        <f t="shared" si="4"/>
        <v>646781.17669517279</v>
      </c>
    </row>
    <row r="297" spans="1:6">
      <c r="A297" t="s">
        <v>932</v>
      </c>
      <c r="B297" s="4">
        <v>210966.94</v>
      </c>
      <c r="C297" s="4">
        <v>219557.39</v>
      </c>
      <c r="D297" s="4">
        <v>8590.4500000000116</v>
      </c>
      <c r="F297" s="42">
        <f t="shared" si="4"/>
        <v>9118.8123934326322</v>
      </c>
    </row>
    <row r="298" spans="1:6">
      <c r="A298" t="s">
        <v>933</v>
      </c>
      <c r="B298" s="4">
        <v>2263728</v>
      </c>
      <c r="C298" s="4">
        <v>1615197.5</v>
      </c>
      <c r="D298" s="4">
        <v>-648530.5</v>
      </c>
      <c r="F298" s="42">
        <f t="shared" si="4"/>
        <v>-688418.87921110692</v>
      </c>
    </row>
    <row r="299" spans="1:6">
      <c r="A299" t="s">
        <v>934</v>
      </c>
    </row>
    <row r="300" spans="1:6">
      <c r="A300" t="s">
        <v>746</v>
      </c>
    </row>
    <row r="301" spans="1:6">
      <c r="A301" t="s">
        <v>935</v>
      </c>
    </row>
    <row r="302" spans="1:6">
      <c r="A302" t="s">
        <v>936</v>
      </c>
    </row>
    <row r="303" spans="1:6">
      <c r="A303" t="s">
        <v>937</v>
      </c>
    </row>
  </sheetData>
  <pageMargins left="0.7" right="0.7" top="0.75" bottom="0.75" header="0.3" footer="0.3"/>
  <pageSetup scale="55" fitToHeight="4" orientation="portrait" r:id="rId1"/>
  <headerFooter>
    <oddFooter>&amp;L&amp;8Levy and LEA Technical Working Group&amp;C&amp;8&amp;K000000Technical Appendix for Option 4: State and Local Property Tax Shift &amp;RTab C- 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theme="6" tint="0.59999389629810485"/>
    <pageSetUpPr fitToPage="1"/>
  </sheetPr>
  <dimension ref="A1:O306"/>
  <sheetViews>
    <sheetView workbookViewId="0">
      <selection sqref="A1:XFD1"/>
    </sheetView>
  </sheetViews>
  <sheetFormatPr defaultRowHeight="14.4"/>
  <cols>
    <col min="2" max="2" width="16.77734375" bestFit="1" customWidth="1"/>
    <col min="3" max="3" width="13.44140625" customWidth="1"/>
    <col min="4" max="4" width="16.88671875" style="4" customWidth="1"/>
    <col min="5" max="5" width="16.77734375" customWidth="1"/>
    <col min="6" max="6" width="17" customWidth="1"/>
    <col min="7" max="7" width="4.77734375" customWidth="1"/>
    <col min="9" max="9" width="16.77734375" bestFit="1" customWidth="1"/>
    <col min="10" max="10" width="13.77734375" bestFit="1" customWidth="1"/>
    <col min="11" max="11" width="12.109375" bestFit="1" customWidth="1"/>
    <col min="12" max="12" width="14.77734375" customWidth="1"/>
    <col min="13" max="13" width="15.109375" customWidth="1"/>
    <col min="14" max="14" width="11.5546875" customWidth="1"/>
  </cols>
  <sheetData>
    <row r="1" spans="1:15" s="233" customFormat="1" ht="15.6">
      <c r="A1" s="234" t="s">
        <v>1088</v>
      </c>
      <c r="D1" s="153"/>
    </row>
    <row r="2" spans="1:15">
      <c r="A2" s="1" t="s">
        <v>1068</v>
      </c>
    </row>
    <row r="3" spans="1:15">
      <c r="A3" t="s">
        <v>998</v>
      </c>
      <c r="C3" s="3"/>
    </row>
    <row r="4" spans="1:15">
      <c r="A4" t="s">
        <v>995</v>
      </c>
      <c r="C4" s="3"/>
    </row>
    <row r="5" spans="1:15">
      <c r="C5" s="3"/>
    </row>
    <row r="6" spans="1:15" ht="86.4">
      <c r="A6" s="6" t="s">
        <v>609</v>
      </c>
      <c r="B6" s="135" t="s">
        <v>999</v>
      </c>
      <c r="C6" s="135" t="s">
        <v>1002</v>
      </c>
      <c r="D6" s="137" t="s">
        <v>1089</v>
      </c>
      <c r="E6" s="135" t="s">
        <v>1003</v>
      </c>
      <c r="F6" s="135" t="s">
        <v>1004</v>
      </c>
      <c r="G6" s="138"/>
      <c r="H6" s="138" t="s">
        <v>609</v>
      </c>
      <c r="I6" s="136" t="s">
        <v>1000</v>
      </c>
      <c r="J6" s="118" t="s">
        <v>1005</v>
      </c>
      <c r="K6" s="118" t="s">
        <v>1006</v>
      </c>
      <c r="L6" s="118" t="s">
        <v>1007</v>
      </c>
      <c r="M6" s="118" t="s">
        <v>1008</v>
      </c>
      <c r="N6" s="118" t="s">
        <v>1001</v>
      </c>
      <c r="O6" s="115"/>
    </row>
    <row r="7" spans="1:15" ht="15.6">
      <c r="B7" s="1"/>
      <c r="C7" s="13"/>
      <c r="D7" s="40"/>
      <c r="E7" s="14"/>
      <c r="F7" s="14"/>
      <c r="I7" s="116"/>
      <c r="J7" s="117"/>
      <c r="K7" s="117"/>
      <c r="L7" s="117"/>
      <c r="M7" s="117"/>
      <c r="N7" s="117"/>
      <c r="O7" s="115"/>
    </row>
    <row r="8" spans="1:15">
      <c r="B8" s="1" t="s">
        <v>612</v>
      </c>
      <c r="C8" s="16">
        <f>SUM(C10:C305)</f>
        <v>581096574.49977624</v>
      </c>
      <c r="D8" s="16">
        <f>SUM(D10:D305)</f>
        <v>94597208.385558859</v>
      </c>
      <c r="E8" s="16">
        <f>SUM(E10:E305)</f>
        <v>675693782.88533521</v>
      </c>
      <c r="I8" s="1" t="s">
        <v>612</v>
      </c>
      <c r="J8" s="16">
        <f>SUM(J10:J305)</f>
        <v>6183689238.2400026</v>
      </c>
      <c r="K8" s="16">
        <f>SUM(K10:K305)</f>
        <v>581096574.49977624</v>
      </c>
      <c r="L8" s="16">
        <f>SUM(L10:L305)</f>
        <v>94597208.385558859</v>
      </c>
      <c r="M8" s="16">
        <f>SUM(M10:M305)</f>
        <v>6859383021.1253328</v>
      </c>
      <c r="N8" s="119">
        <f>M8/J8-1</f>
        <v>0.10927033310581535</v>
      </c>
    </row>
    <row r="9" spans="1:15">
      <c r="C9" s="13"/>
    </row>
    <row r="10" spans="1:15">
      <c r="A10" t="s">
        <v>17</v>
      </c>
      <c r="B10" t="s">
        <v>18</v>
      </c>
      <c r="C10" s="4">
        <f>'(B) MSOC Applied to 2009-10'!D7</f>
        <v>1761776.9804868682</v>
      </c>
      <c r="D10" s="4">
        <f>'(C) Transportation Est 2009-10'!F9</f>
        <v>251706.47091230899</v>
      </c>
      <c r="E10" s="4">
        <f>C10+D10</f>
        <v>2013483.4513991771</v>
      </c>
      <c r="H10" t="str">
        <f>A10</f>
        <v>14005</v>
      </c>
      <c r="I10" t="str">
        <f>B10</f>
        <v>Aberdeen</v>
      </c>
      <c r="J10" s="4">
        <f>VLOOKUP(H10,'(1) OSPI Revenues 2009-10'!$A$9:$Q$303,17,)</f>
        <v>21158801.530000001</v>
      </c>
      <c r="K10" s="4">
        <f>C10</f>
        <v>1761776.9804868682</v>
      </c>
      <c r="L10" s="4">
        <f>D10</f>
        <v>251706.47091230899</v>
      </c>
      <c r="M10" s="4">
        <f>J10+K10+L10</f>
        <v>23172284.981399179</v>
      </c>
      <c r="N10" s="119">
        <f>M10/J10-1</f>
        <v>9.5160562309938079E-2</v>
      </c>
    </row>
    <row r="11" spans="1:15">
      <c r="A11" t="s">
        <v>19</v>
      </c>
      <c r="B11" t="s">
        <v>20</v>
      </c>
      <c r="C11" s="4">
        <f>'(B) MSOC Applied to 2009-10'!D8</f>
        <v>337539.87183942768</v>
      </c>
      <c r="D11" s="4">
        <f>'(C) Transportation Est 2009-10'!F10</f>
        <v>47942.972589110919</v>
      </c>
      <c r="E11" s="4">
        <f t="shared" ref="E11:E74" si="0">C11+D11</f>
        <v>385482.84442853858</v>
      </c>
      <c r="H11" t="str">
        <f t="shared" ref="H11:H74" si="1">A11</f>
        <v>21226</v>
      </c>
      <c r="I11" t="str">
        <f t="shared" ref="I11:I74" si="2">B11</f>
        <v>Adna</v>
      </c>
      <c r="J11" s="4">
        <f>VLOOKUP(H11,'(1) OSPI Revenues 2009-10'!$A$9:$Q$303,17,)</f>
        <v>3636115.4700000007</v>
      </c>
      <c r="K11" s="4">
        <f t="shared" ref="K11:K74" si="3">C11</f>
        <v>337539.87183942768</v>
      </c>
      <c r="L11" s="4">
        <f t="shared" ref="L11:L74" si="4">D11</f>
        <v>47942.972589110919</v>
      </c>
      <c r="M11" s="4">
        <f t="shared" ref="M11:M74" si="5">J11+K11+L11</f>
        <v>4021598.3144285395</v>
      </c>
      <c r="N11" s="119">
        <f t="shared" ref="N11:N74" si="6">M11/J11-1</f>
        <v>0.10601501729221452</v>
      </c>
    </row>
    <row r="12" spans="1:15">
      <c r="A12" t="s">
        <v>21</v>
      </c>
      <c r="B12" t="s">
        <v>22</v>
      </c>
      <c r="C12" s="4">
        <f>'(B) MSOC Applied to 2009-10'!D9</f>
        <v>38359.209690481744</v>
      </c>
      <c r="D12" s="4">
        <f>'(C) Transportation Est 2009-10'!F11</f>
        <v>-45557.775453318405</v>
      </c>
      <c r="E12" s="4">
        <f t="shared" si="0"/>
        <v>-7198.5657628366607</v>
      </c>
      <c r="H12" t="str">
        <f t="shared" si="1"/>
        <v>22017</v>
      </c>
      <c r="I12" t="str">
        <f t="shared" si="2"/>
        <v>Almira</v>
      </c>
      <c r="J12" s="4">
        <f>VLOOKUP(H12,'(1) OSPI Revenues 2009-10'!$A$9:$Q$303,17,)</f>
        <v>1498987.3199999996</v>
      </c>
      <c r="K12" s="4">
        <f t="shared" si="3"/>
        <v>38359.209690481744</v>
      </c>
      <c r="L12" s="4">
        <f t="shared" si="4"/>
        <v>-45557.775453318405</v>
      </c>
      <c r="M12" s="4">
        <f t="shared" si="5"/>
        <v>1491788.7542371629</v>
      </c>
      <c r="N12" s="119">
        <f t="shared" si="6"/>
        <v>-4.8022859611892565E-3</v>
      </c>
    </row>
    <row r="13" spans="1:15">
      <c r="A13" t="s">
        <v>23</v>
      </c>
      <c r="B13" t="s">
        <v>24</v>
      </c>
      <c r="C13" s="4">
        <f>'(B) MSOC Applied to 2009-10'!D10</f>
        <v>1541243.8730728382</v>
      </c>
      <c r="D13" s="4">
        <f>'(C) Transportation Est 2009-10'!F12</f>
        <v>177501.4099196099</v>
      </c>
      <c r="E13" s="4">
        <f t="shared" si="0"/>
        <v>1718745.2829924482</v>
      </c>
      <c r="H13" t="str">
        <f t="shared" si="1"/>
        <v>29103</v>
      </c>
      <c r="I13" t="str">
        <f t="shared" si="2"/>
        <v>Anacortes</v>
      </c>
      <c r="J13" s="4">
        <f>VLOOKUP(H13,'(1) OSPI Revenues 2009-10'!$A$9:$Q$303,17,)</f>
        <v>16176572.630000003</v>
      </c>
      <c r="K13" s="4">
        <f t="shared" si="3"/>
        <v>1541243.8730728382</v>
      </c>
      <c r="L13" s="4">
        <f t="shared" si="4"/>
        <v>177501.4099196099</v>
      </c>
      <c r="M13" s="4">
        <f t="shared" si="5"/>
        <v>17895317.912992448</v>
      </c>
      <c r="N13" s="119">
        <f t="shared" si="6"/>
        <v>0.1062490381803729</v>
      </c>
    </row>
    <row r="14" spans="1:15">
      <c r="A14" t="s">
        <v>25</v>
      </c>
      <c r="B14" t="s">
        <v>26</v>
      </c>
      <c r="C14" s="4">
        <f>'(B) MSOC Applied to 2009-10'!D11</f>
        <v>3116941.6330464492</v>
      </c>
      <c r="D14" s="4">
        <f>'(C) Transportation Est 2009-10'!F13</f>
        <v>585305.19420013321</v>
      </c>
      <c r="E14" s="4">
        <f t="shared" si="0"/>
        <v>3702246.8272465821</v>
      </c>
      <c r="H14" t="str">
        <f t="shared" si="1"/>
        <v>31016</v>
      </c>
      <c r="I14" t="str">
        <f t="shared" si="2"/>
        <v>Arlington</v>
      </c>
      <c r="J14" s="4">
        <f>VLOOKUP(H14,'(1) OSPI Revenues 2009-10'!$A$9:$Q$303,17,)</f>
        <v>31701307.160000008</v>
      </c>
      <c r="K14" s="4">
        <f t="shared" si="3"/>
        <v>3116941.6330464492</v>
      </c>
      <c r="L14" s="4">
        <f t="shared" si="4"/>
        <v>585305.19420013321</v>
      </c>
      <c r="M14" s="4">
        <f t="shared" si="5"/>
        <v>35403553.987246595</v>
      </c>
      <c r="N14" s="119">
        <f t="shared" si="6"/>
        <v>0.11678530505259421</v>
      </c>
    </row>
    <row r="15" spans="1:15">
      <c r="A15" t="s">
        <v>27</v>
      </c>
      <c r="B15" t="s">
        <v>28</v>
      </c>
      <c r="C15" s="4">
        <f>'(B) MSOC Applied to 2009-10'!D12</f>
        <v>362848.01033960289</v>
      </c>
      <c r="D15" s="4">
        <f>'(C) Transportation Est 2009-10'!F14</f>
        <v>-21930.221279981462</v>
      </c>
      <c r="E15" s="4">
        <f>C15+D15</f>
        <v>340917.7890596214</v>
      </c>
      <c r="H15" t="str">
        <f t="shared" si="1"/>
        <v>02420</v>
      </c>
      <c r="I15" t="str">
        <f t="shared" si="2"/>
        <v>Asotin-Anatone</v>
      </c>
      <c r="J15" s="4">
        <f>VLOOKUP(H15,'(1) OSPI Revenues 2009-10'!$A$9:$Q$303,17,)</f>
        <v>4152109.58</v>
      </c>
      <c r="K15" s="4">
        <f t="shared" si="3"/>
        <v>362848.01033960289</v>
      </c>
      <c r="L15" s="4">
        <f t="shared" si="4"/>
        <v>-21930.221279981462</v>
      </c>
      <c r="M15" s="4">
        <f t="shared" si="5"/>
        <v>4493027.3690596214</v>
      </c>
      <c r="N15" s="119">
        <f t="shared" si="6"/>
        <v>8.2107127109978917E-2</v>
      </c>
    </row>
    <row r="16" spans="1:15">
      <c r="A16" t="s">
        <v>29</v>
      </c>
      <c r="B16" t="s">
        <v>30</v>
      </c>
      <c r="C16" s="4">
        <f>'(B) MSOC Applied to 2009-10'!D13</f>
        <v>7942085.5699360091</v>
      </c>
      <c r="D16" s="4">
        <f>'(C) Transportation Est 2009-10'!F15</f>
        <v>1993704.7466664806</v>
      </c>
      <c r="E16" s="4">
        <f t="shared" si="0"/>
        <v>9935790.316602489</v>
      </c>
      <c r="H16" t="str">
        <f t="shared" si="1"/>
        <v>17408</v>
      </c>
      <c r="I16" t="str">
        <f t="shared" si="2"/>
        <v>Auburn</v>
      </c>
      <c r="J16" s="4">
        <f>VLOOKUP(H16,'(1) OSPI Revenues 2009-10'!$A$9:$Q$303,17,)</f>
        <v>84851158.969999984</v>
      </c>
      <c r="K16" s="4">
        <f t="shared" si="3"/>
        <v>7942085.5699360091</v>
      </c>
      <c r="L16" s="4">
        <f t="shared" si="4"/>
        <v>1993704.7466664806</v>
      </c>
      <c r="M16" s="4">
        <f t="shared" si="5"/>
        <v>94786949.286602467</v>
      </c>
      <c r="N16" s="119">
        <f t="shared" si="6"/>
        <v>0.11709669540418877</v>
      </c>
    </row>
    <row r="17" spans="1:14">
      <c r="A17" t="s">
        <v>31</v>
      </c>
      <c r="B17" t="s">
        <v>32</v>
      </c>
      <c r="C17" s="4">
        <f>'(B) MSOC Applied to 2009-10'!D14</f>
        <v>2255065.1246068305</v>
      </c>
      <c r="D17" s="4">
        <f>'(C) Transportation Est 2009-10'!F16</f>
        <v>453441.31490969035</v>
      </c>
      <c r="E17" s="4">
        <f t="shared" si="0"/>
        <v>2708506.4395165211</v>
      </c>
      <c r="H17" t="str">
        <f t="shared" si="1"/>
        <v>18303</v>
      </c>
      <c r="I17" t="str">
        <f t="shared" si="2"/>
        <v>Bainbridge</v>
      </c>
      <c r="J17" s="4">
        <f>VLOOKUP(H17,'(1) OSPI Revenues 2009-10'!$A$9:$Q$303,17,)</f>
        <v>24031621.859999999</v>
      </c>
      <c r="K17" s="4">
        <f t="shared" si="3"/>
        <v>2255065.1246068305</v>
      </c>
      <c r="L17" s="4">
        <f t="shared" si="4"/>
        <v>453441.31490969035</v>
      </c>
      <c r="M17" s="4">
        <f t="shared" si="5"/>
        <v>26740128.299516518</v>
      </c>
      <c r="N17" s="119">
        <f t="shared" si="6"/>
        <v>0.1127059361742353</v>
      </c>
    </row>
    <row r="18" spans="1:14">
      <c r="A18" t="s">
        <v>33</v>
      </c>
      <c r="B18" t="s">
        <v>34</v>
      </c>
      <c r="C18" s="4">
        <f>'(B) MSOC Applied to 2009-10'!D15</f>
        <v>7590688.8600053852</v>
      </c>
      <c r="D18" s="4">
        <f>'(C) Transportation Est 2009-10'!F17</f>
        <v>982082.08820382529</v>
      </c>
      <c r="E18" s="4">
        <f t="shared" si="0"/>
        <v>8572770.9482092112</v>
      </c>
      <c r="H18" t="str">
        <f t="shared" si="1"/>
        <v>06119</v>
      </c>
      <c r="I18" t="str">
        <f t="shared" si="2"/>
        <v>Battle Ground</v>
      </c>
      <c r="J18" s="4">
        <f>VLOOKUP(H18,'(1) OSPI Revenues 2009-10'!$A$9:$Q$303,17,)</f>
        <v>76338483.819999993</v>
      </c>
      <c r="K18" s="4">
        <f t="shared" si="3"/>
        <v>7590688.8600053852</v>
      </c>
      <c r="L18" s="4">
        <f t="shared" si="4"/>
        <v>982082.08820382529</v>
      </c>
      <c r="M18" s="4">
        <f t="shared" si="5"/>
        <v>84911254.768209204</v>
      </c>
      <c r="N18" s="119">
        <f t="shared" si="6"/>
        <v>0.11229946573766281</v>
      </c>
    </row>
    <row r="19" spans="1:14">
      <c r="A19" t="s">
        <v>35</v>
      </c>
      <c r="B19" t="s">
        <v>36</v>
      </c>
      <c r="C19" s="4">
        <f>'(B) MSOC Applied to 2009-10'!D16</f>
        <v>9959614.1410669908</v>
      </c>
      <c r="D19" s="4">
        <f>'(C) Transportation Est 2009-10'!F18</f>
        <v>1860591.8996663003</v>
      </c>
      <c r="E19" s="4">
        <f t="shared" si="0"/>
        <v>11820206.040733291</v>
      </c>
      <c r="H19" t="str">
        <f t="shared" si="1"/>
        <v>17405</v>
      </c>
      <c r="I19" t="str">
        <f t="shared" si="2"/>
        <v>Bellevue</v>
      </c>
      <c r="J19" s="4">
        <f>VLOOKUP(H19,'(1) OSPI Revenues 2009-10'!$A$9:$Q$303,17,)</f>
        <v>101416130.73999999</v>
      </c>
      <c r="K19" s="4">
        <f t="shared" si="3"/>
        <v>9959614.1410669908</v>
      </c>
      <c r="L19" s="4">
        <f t="shared" si="4"/>
        <v>1860591.8996663003</v>
      </c>
      <c r="M19" s="4">
        <f t="shared" si="5"/>
        <v>113236336.78073327</v>
      </c>
      <c r="N19" s="119">
        <f t="shared" si="6"/>
        <v>0.11655153824628428</v>
      </c>
    </row>
    <row r="20" spans="1:14">
      <c r="A20" t="s">
        <v>37</v>
      </c>
      <c r="B20" t="s">
        <v>38</v>
      </c>
      <c r="C20" s="4">
        <f>'(B) MSOC Applied to 2009-10'!D17</f>
        <v>6042557.7384585273</v>
      </c>
      <c r="D20" s="4">
        <f>'(C) Transportation Est 2009-10'!F19</f>
        <v>977343.56882803154</v>
      </c>
      <c r="E20" s="4">
        <f t="shared" si="0"/>
        <v>7019901.3072865587</v>
      </c>
      <c r="H20" t="str">
        <f t="shared" si="1"/>
        <v>37501</v>
      </c>
      <c r="I20" t="str">
        <f t="shared" si="2"/>
        <v>Bellingham</v>
      </c>
      <c r="J20" s="4">
        <f>VLOOKUP(H20,'(1) OSPI Revenues 2009-10'!$A$9:$Q$303,17,)</f>
        <v>64289418.849999994</v>
      </c>
      <c r="K20" s="4">
        <f t="shared" si="3"/>
        <v>6042557.7384585273</v>
      </c>
      <c r="L20" s="4">
        <f t="shared" si="4"/>
        <v>977343.56882803154</v>
      </c>
      <c r="M20" s="4">
        <f t="shared" si="5"/>
        <v>71309320.157286555</v>
      </c>
      <c r="N20" s="119">
        <f t="shared" si="6"/>
        <v>0.10919217241122348</v>
      </c>
    </row>
    <row r="21" spans="1:14">
      <c r="A21" t="s">
        <v>39</v>
      </c>
      <c r="B21" t="s">
        <v>40</v>
      </c>
      <c r="C21" s="4">
        <f>'(B) MSOC Applied to 2009-10'!D18</f>
        <v>3987.6639328651677</v>
      </c>
      <c r="D21" s="4">
        <f>'(C) Transportation Est 2009-10'!F20</f>
        <v>-65003.818428833118</v>
      </c>
      <c r="E21" s="4">
        <f t="shared" si="0"/>
        <v>-61016.154495967952</v>
      </c>
      <c r="H21" t="str">
        <f t="shared" si="1"/>
        <v>01122</v>
      </c>
      <c r="I21" t="str">
        <f t="shared" si="2"/>
        <v>Benge</v>
      </c>
      <c r="J21" s="4">
        <f>VLOOKUP(H21,'(1) OSPI Revenues 2009-10'!$A$9:$Q$303,17,)</f>
        <v>319792.25</v>
      </c>
      <c r="K21" s="4">
        <f t="shared" si="3"/>
        <v>3987.6639328651677</v>
      </c>
      <c r="L21" s="4">
        <f t="shared" si="4"/>
        <v>-65003.818428833118</v>
      </c>
      <c r="M21" s="4">
        <f t="shared" si="5"/>
        <v>258776.09550403207</v>
      </c>
      <c r="N21" s="119">
        <f t="shared" si="6"/>
        <v>-0.19079935331756137</v>
      </c>
    </row>
    <row r="22" spans="1:14">
      <c r="A22" t="s">
        <v>41</v>
      </c>
      <c r="B22" t="s">
        <v>42</v>
      </c>
      <c r="C22" s="4">
        <f>'(B) MSOC Applied to 2009-10'!D19</f>
        <v>9967001.3179101739</v>
      </c>
      <c r="D22" s="4">
        <f>'(C) Transportation Est 2009-10'!F21</f>
        <v>1578079.1508391525</v>
      </c>
      <c r="E22" s="4">
        <f t="shared" si="0"/>
        <v>11545080.468749326</v>
      </c>
      <c r="H22" t="str">
        <f t="shared" si="1"/>
        <v>27403</v>
      </c>
      <c r="I22" t="str">
        <f t="shared" si="2"/>
        <v>Bethel</v>
      </c>
      <c r="J22" s="4">
        <f>VLOOKUP(H22,'(1) OSPI Revenues 2009-10'!$A$9:$Q$303,17,)</f>
        <v>102674526.75000003</v>
      </c>
      <c r="K22" s="4">
        <f t="shared" si="3"/>
        <v>9967001.3179101739</v>
      </c>
      <c r="L22" s="4">
        <f t="shared" si="4"/>
        <v>1578079.1508391525</v>
      </c>
      <c r="M22" s="4">
        <f t="shared" si="5"/>
        <v>114219607.21874936</v>
      </c>
      <c r="N22" s="119">
        <f t="shared" si="6"/>
        <v>0.112443473899424</v>
      </c>
    </row>
    <row r="23" spans="1:14">
      <c r="A23" t="s">
        <v>43</v>
      </c>
      <c r="B23" t="s">
        <v>44</v>
      </c>
      <c r="C23" s="4">
        <f>'(B) MSOC Applied to 2009-10'!D20</f>
        <v>49928.140303971108</v>
      </c>
      <c r="D23" s="4">
        <f>'(C) Transportation Est 2009-10'!F22</f>
        <v>21139.813455446809</v>
      </c>
      <c r="E23" s="4">
        <f t="shared" si="0"/>
        <v>71067.953759417913</v>
      </c>
      <c r="H23" t="str">
        <f t="shared" si="1"/>
        <v>20203</v>
      </c>
      <c r="I23" t="str">
        <f t="shared" si="2"/>
        <v>Bickleton</v>
      </c>
      <c r="J23" s="4">
        <f>VLOOKUP(H23,'(1) OSPI Revenues 2009-10'!$A$9:$Q$303,17,)</f>
        <v>1515704.7599999998</v>
      </c>
      <c r="K23" s="4">
        <f t="shared" si="3"/>
        <v>49928.140303971108</v>
      </c>
      <c r="L23" s="4">
        <f t="shared" si="4"/>
        <v>21139.813455446809</v>
      </c>
      <c r="M23" s="4">
        <f t="shared" si="5"/>
        <v>1586772.7137594176</v>
      </c>
      <c r="N23" s="119">
        <f t="shared" si="6"/>
        <v>4.6887728820893759E-2</v>
      </c>
    </row>
    <row r="24" spans="1:14">
      <c r="A24" t="s">
        <v>45</v>
      </c>
      <c r="B24" t="s">
        <v>46</v>
      </c>
      <c r="C24" s="4">
        <f>'(B) MSOC Applied to 2009-10'!D21</f>
        <v>1223877.5813067548</v>
      </c>
      <c r="D24" s="4">
        <f>'(C) Transportation Est 2009-10'!F23</f>
        <v>204374.44797927444</v>
      </c>
      <c r="E24" s="4">
        <f t="shared" si="0"/>
        <v>1428252.0292860293</v>
      </c>
      <c r="H24" t="str">
        <f t="shared" si="1"/>
        <v>37503</v>
      </c>
      <c r="I24" t="str">
        <f t="shared" si="2"/>
        <v>Blaine</v>
      </c>
      <c r="J24" s="4">
        <f>VLOOKUP(H24,'(1) OSPI Revenues 2009-10'!$A$9:$Q$303,17,)</f>
        <v>13389651.879999999</v>
      </c>
      <c r="K24" s="4">
        <f t="shared" si="3"/>
        <v>1223877.5813067548</v>
      </c>
      <c r="L24" s="4">
        <f t="shared" si="4"/>
        <v>204374.44797927444</v>
      </c>
      <c r="M24" s="4">
        <f t="shared" si="5"/>
        <v>14817903.90928603</v>
      </c>
      <c r="N24" s="119">
        <f t="shared" si="6"/>
        <v>0.10666834672672842</v>
      </c>
    </row>
    <row r="25" spans="1:14">
      <c r="A25" t="s">
        <v>47</v>
      </c>
      <c r="B25" t="s">
        <v>48</v>
      </c>
      <c r="C25" s="4">
        <f>'(B) MSOC Applied to 2009-10'!D22</f>
        <v>59409.134787420437</v>
      </c>
      <c r="D25" s="4">
        <f>'(C) Transportation Est 2009-10'!F24</f>
        <v>-38106.274446555188</v>
      </c>
      <c r="E25" s="4">
        <f t="shared" si="0"/>
        <v>21302.860340865249</v>
      </c>
      <c r="H25" t="str">
        <f t="shared" si="1"/>
        <v>21234</v>
      </c>
      <c r="I25" t="str">
        <f t="shared" si="2"/>
        <v>Boistfort</v>
      </c>
      <c r="J25" s="4">
        <f>VLOOKUP(H25,'(1) OSPI Revenues 2009-10'!$A$9:$Q$303,17,)</f>
        <v>769371.18</v>
      </c>
      <c r="K25" s="4">
        <f t="shared" si="3"/>
        <v>59409.134787420437</v>
      </c>
      <c r="L25" s="4">
        <f t="shared" si="4"/>
        <v>-38106.274446555188</v>
      </c>
      <c r="M25" s="4">
        <f t="shared" si="5"/>
        <v>790674.04034086526</v>
      </c>
      <c r="N25" s="119">
        <f t="shared" si="6"/>
        <v>2.7688664320471679E-2</v>
      </c>
    </row>
    <row r="26" spans="1:14">
      <c r="A26" t="s">
        <v>49</v>
      </c>
      <c r="B26" t="s">
        <v>50</v>
      </c>
      <c r="C26" s="4">
        <f>'(B) MSOC Applied to 2009-10'!D23</f>
        <v>2725732.9803996552</v>
      </c>
      <c r="D26" s="4">
        <f>'(C) Transportation Est 2009-10'!F25</f>
        <v>405170.54933335632</v>
      </c>
      <c r="E26" s="4">
        <f t="shared" si="0"/>
        <v>3130903.5297330115</v>
      </c>
      <c r="H26" t="str">
        <f t="shared" si="1"/>
        <v>18100</v>
      </c>
      <c r="I26" t="str">
        <f t="shared" si="2"/>
        <v>Bremerton</v>
      </c>
      <c r="J26" s="4">
        <f>VLOOKUP(H26,'(1) OSPI Revenues 2009-10'!$A$9:$Q$303,17,)</f>
        <v>33032060.289999995</v>
      </c>
      <c r="K26" s="4">
        <f t="shared" si="3"/>
        <v>2725732.9803996552</v>
      </c>
      <c r="L26" s="4">
        <f t="shared" si="4"/>
        <v>405170.54933335632</v>
      </c>
      <c r="M26" s="4">
        <f t="shared" si="5"/>
        <v>36162963.819733009</v>
      </c>
      <c r="N26" s="119">
        <f t="shared" si="6"/>
        <v>9.4783779826196568E-2</v>
      </c>
    </row>
    <row r="27" spans="1:14">
      <c r="A27" t="s">
        <v>51</v>
      </c>
      <c r="B27" t="s">
        <v>52</v>
      </c>
      <c r="C27" s="4">
        <f>'(B) MSOC Applied to 2009-10'!D24</f>
        <v>519084.44796885113</v>
      </c>
      <c r="D27" s="4">
        <f>'(C) Transportation Est 2009-10'!F26</f>
        <v>87897.562143220755</v>
      </c>
      <c r="E27" s="4">
        <f t="shared" si="0"/>
        <v>606982.01011207188</v>
      </c>
      <c r="H27" t="str">
        <f t="shared" si="1"/>
        <v>24111</v>
      </c>
      <c r="I27" t="str">
        <f t="shared" si="2"/>
        <v>Brewster</v>
      </c>
      <c r="J27" s="4">
        <f>VLOOKUP(H27,'(1) OSPI Revenues 2009-10'!$A$9:$Q$303,17,)</f>
        <v>5748613.9599999972</v>
      </c>
      <c r="K27" s="4">
        <f t="shared" si="3"/>
        <v>519084.44796885113</v>
      </c>
      <c r="L27" s="4">
        <f t="shared" si="4"/>
        <v>87897.562143220755</v>
      </c>
      <c r="M27" s="4">
        <f t="shared" si="5"/>
        <v>6355595.9701120686</v>
      </c>
      <c r="N27" s="119">
        <f t="shared" si="6"/>
        <v>0.10558754063772136</v>
      </c>
    </row>
    <row r="28" spans="1:14">
      <c r="A28" t="s">
        <v>53</v>
      </c>
      <c r="B28" t="s">
        <v>54</v>
      </c>
      <c r="C28" s="4">
        <f>'(B) MSOC Applied to 2009-10'!D25</f>
        <v>423251.12035512691</v>
      </c>
      <c r="D28" s="4">
        <f>'(C) Transportation Est 2009-10'!F27</f>
        <v>20186.920939998079</v>
      </c>
      <c r="E28" s="4">
        <f t="shared" si="0"/>
        <v>443438.04129512497</v>
      </c>
      <c r="H28" t="str">
        <f t="shared" si="1"/>
        <v>09075</v>
      </c>
      <c r="I28" t="str">
        <f t="shared" si="2"/>
        <v>Bridgeport</v>
      </c>
      <c r="J28" s="4">
        <f>VLOOKUP(H28,'(1) OSPI Revenues 2009-10'!$A$9:$Q$303,17,)</f>
        <v>4685873.75</v>
      </c>
      <c r="K28" s="4">
        <f t="shared" si="3"/>
        <v>423251.12035512691</v>
      </c>
      <c r="L28" s="4">
        <f t="shared" si="4"/>
        <v>20186.920939998079</v>
      </c>
      <c r="M28" s="4">
        <f t="shared" si="5"/>
        <v>5129311.7912951251</v>
      </c>
      <c r="N28" s="119">
        <f t="shared" si="6"/>
        <v>9.4632946799969808E-2</v>
      </c>
    </row>
    <row r="29" spans="1:14">
      <c r="A29" t="s">
        <v>55</v>
      </c>
      <c r="B29" t="s">
        <v>56</v>
      </c>
      <c r="C29" s="4">
        <f>'(B) MSOC Applied to 2009-10'!D26</f>
        <v>35871.330865110111</v>
      </c>
      <c r="D29" s="4">
        <f>'(C) Transportation Est 2009-10'!F28</f>
        <v>-21047.98258975807</v>
      </c>
      <c r="E29" s="4">
        <f t="shared" si="0"/>
        <v>14823.34827535204</v>
      </c>
      <c r="H29" t="str">
        <f t="shared" si="1"/>
        <v>16046</v>
      </c>
      <c r="I29" t="str">
        <f t="shared" si="2"/>
        <v>Brinnon</v>
      </c>
      <c r="J29" s="4">
        <f>VLOOKUP(H29,'(1) OSPI Revenues 2009-10'!$A$9:$Q$303,17,)</f>
        <v>484093.41000000003</v>
      </c>
      <c r="K29" s="4">
        <f t="shared" si="3"/>
        <v>35871.330865110111</v>
      </c>
      <c r="L29" s="4">
        <f t="shared" si="4"/>
        <v>-21047.98258975807</v>
      </c>
      <c r="M29" s="4">
        <f t="shared" si="5"/>
        <v>498916.75827535207</v>
      </c>
      <c r="N29" s="119">
        <f t="shared" si="6"/>
        <v>3.062084293887013E-2</v>
      </c>
    </row>
    <row r="30" spans="1:14">
      <c r="A30" t="s">
        <v>57</v>
      </c>
      <c r="B30" t="s">
        <v>58</v>
      </c>
      <c r="C30" s="4">
        <f>'(B) MSOC Applied to 2009-10'!D27</f>
        <v>2189621.5603280831</v>
      </c>
      <c r="D30" s="4">
        <f>'(C) Transportation Est 2009-10'!F29</f>
        <v>298597.97955853096</v>
      </c>
      <c r="E30" s="4">
        <f t="shared" si="0"/>
        <v>2488219.5398866143</v>
      </c>
      <c r="H30" t="str">
        <f t="shared" si="1"/>
        <v>29100</v>
      </c>
      <c r="I30" t="str">
        <f t="shared" si="2"/>
        <v>Burlington Edison</v>
      </c>
      <c r="J30" s="4">
        <f>VLOOKUP(H30,'(1) OSPI Revenues 2009-10'!$A$9:$Q$303,17,)</f>
        <v>24193115.699999999</v>
      </c>
      <c r="K30" s="4">
        <f t="shared" si="3"/>
        <v>2189621.5603280831</v>
      </c>
      <c r="L30" s="4">
        <f t="shared" si="4"/>
        <v>298597.97955853096</v>
      </c>
      <c r="M30" s="4">
        <f t="shared" si="5"/>
        <v>26681335.239886615</v>
      </c>
      <c r="N30" s="119">
        <f t="shared" si="6"/>
        <v>0.10284824702783602</v>
      </c>
    </row>
    <row r="31" spans="1:14">
      <c r="A31" t="s">
        <v>59</v>
      </c>
      <c r="B31" t="s">
        <v>60</v>
      </c>
      <c r="C31" s="4">
        <f>'(B) MSOC Applied to 2009-10'!D28</f>
        <v>3305138.1972408737</v>
      </c>
      <c r="D31" s="4">
        <f>'(C) Transportation Est 2009-10'!F30</f>
        <v>495726.02643330669</v>
      </c>
      <c r="E31" s="4">
        <f t="shared" si="0"/>
        <v>3800864.2236741805</v>
      </c>
      <c r="H31" t="str">
        <f t="shared" si="1"/>
        <v>06117</v>
      </c>
      <c r="I31" t="str">
        <f t="shared" si="2"/>
        <v>Camas</v>
      </c>
      <c r="J31" s="4">
        <f>VLOOKUP(H31,'(1) OSPI Revenues 2009-10'!$A$9:$Q$303,17,)</f>
        <v>33988476.000000007</v>
      </c>
      <c r="K31" s="4">
        <f t="shared" si="3"/>
        <v>3305138.1972408737</v>
      </c>
      <c r="L31" s="4">
        <f t="shared" si="4"/>
        <v>495726.02643330669</v>
      </c>
      <c r="M31" s="4">
        <f t="shared" si="5"/>
        <v>37789340.223674186</v>
      </c>
      <c r="N31" s="119">
        <f t="shared" si="6"/>
        <v>0.11182802734886321</v>
      </c>
    </row>
    <row r="32" spans="1:14">
      <c r="A32" t="s">
        <v>61</v>
      </c>
      <c r="B32" t="s">
        <v>62</v>
      </c>
      <c r="C32" s="4">
        <f>'(B) MSOC Applied to 2009-10'!D29</f>
        <v>256545.59452455124</v>
      </c>
      <c r="D32" s="4">
        <f>'(C) Transportation Est 2009-10'!F31</f>
        <v>12568.355906352914</v>
      </c>
      <c r="E32" s="4">
        <f t="shared" si="0"/>
        <v>269113.95043090417</v>
      </c>
      <c r="H32" t="str">
        <f t="shared" si="1"/>
        <v>05401</v>
      </c>
      <c r="I32" t="str">
        <f t="shared" si="2"/>
        <v>Cape Flattery</v>
      </c>
      <c r="J32" s="4">
        <f>VLOOKUP(H32,'(1) OSPI Revenues 2009-10'!$A$9:$Q$303,17,)</f>
        <v>3621208.2399999993</v>
      </c>
      <c r="K32" s="4">
        <f t="shared" si="3"/>
        <v>256545.59452455124</v>
      </c>
      <c r="L32" s="4">
        <f t="shared" si="4"/>
        <v>12568.355906352914</v>
      </c>
      <c r="M32" s="4">
        <f t="shared" si="5"/>
        <v>3890322.1904309033</v>
      </c>
      <c r="N32" s="119">
        <f t="shared" si="6"/>
        <v>7.4316065963360378E-2</v>
      </c>
    </row>
    <row r="33" spans="1:14">
      <c r="A33" t="s">
        <v>63</v>
      </c>
      <c r="B33" t="s">
        <v>64</v>
      </c>
      <c r="C33" s="4">
        <f>'(B) MSOC Applied to 2009-10'!D30</f>
        <v>134557.19093818482</v>
      </c>
      <c r="D33" s="4">
        <f>'(C) Transportation Est 2009-10'!F32</f>
        <v>-10789.229746036663</v>
      </c>
      <c r="E33" s="4">
        <f t="shared" si="0"/>
        <v>123767.96119214816</v>
      </c>
      <c r="H33" t="str">
        <f t="shared" si="1"/>
        <v>27019</v>
      </c>
      <c r="I33" t="str">
        <f t="shared" si="2"/>
        <v>Carbonado</v>
      </c>
      <c r="J33" s="4">
        <f>VLOOKUP(H33,'(1) OSPI Revenues 2009-10'!$A$9:$Q$303,17,)</f>
        <v>1081397.83</v>
      </c>
      <c r="K33" s="4">
        <f t="shared" si="3"/>
        <v>134557.19093818482</v>
      </c>
      <c r="L33" s="4">
        <f t="shared" si="4"/>
        <v>-10789.229746036663</v>
      </c>
      <c r="M33" s="4">
        <f t="shared" si="5"/>
        <v>1205165.7911921481</v>
      </c>
      <c r="N33" s="119">
        <f t="shared" si="6"/>
        <v>0.11445183054616259</v>
      </c>
    </row>
    <row r="34" spans="1:14">
      <c r="A34" t="s">
        <v>65</v>
      </c>
      <c r="B34" t="s">
        <v>66</v>
      </c>
      <c r="C34" s="4">
        <f>'(B) MSOC Applied to 2009-10'!D31</f>
        <v>692353.73921104567</v>
      </c>
      <c r="D34" s="4">
        <f>'(C) Transportation Est 2009-10'!F33</f>
        <v>14916.97992173811</v>
      </c>
      <c r="E34" s="4">
        <f t="shared" si="0"/>
        <v>707270.71913278382</v>
      </c>
      <c r="H34" t="str">
        <f t="shared" si="1"/>
        <v>04228</v>
      </c>
      <c r="I34" t="str">
        <f t="shared" si="2"/>
        <v>Cascade</v>
      </c>
      <c r="J34" s="4">
        <f>VLOOKUP(H34,'(1) OSPI Revenues 2009-10'!$A$9:$Q$303,17,)</f>
        <v>7708711.6199999992</v>
      </c>
      <c r="K34" s="4">
        <f t="shared" si="3"/>
        <v>692353.73921104567</v>
      </c>
      <c r="L34" s="4">
        <f t="shared" si="4"/>
        <v>14916.97992173811</v>
      </c>
      <c r="M34" s="4">
        <f t="shared" si="5"/>
        <v>8415982.3391327821</v>
      </c>
      <c r="N34" s="119">
        <f t="shared" si="6"/>
        <v>9.1749536627857786E-2</v>
      </c>
    </row>
    <row r="35" spans="1:14">
      <c r="A35" t="s">
        <v>67</v>
      </c>
      <c r="B35" t="s">
        <v>68</v>
      </c>
      <c r="C35" s="4">
        <f>'(B) MSOC Applied to 2009-10'!D32</f>
        <v>823040.89642087463</v>
      </c>
      <c r="D35" s="4">
        <f>'(C) Transportation Est 2009-10'!F34</f>
        <v>63746.946747001042</v>
      </c>
      <c r="E35" s="4">
        <f t="shared" si="0"/>
        <v>886787.84316787566</v>
      </c>
      <c r="H35" t="str">
        <f t="shared" si="1"/>
        <v>04222</v>
      </c>
      <c r="I35" t="str">
        <f t="shared" si="2"/>
        <v>Cashmere</v>
      </c>
      <c r="J35" s="4">
        <f>VLOOKUP(H35,'(1) OSPI Revenues 2009-10'!$A$9:$Q$303,17,)</f>
        <v>7944381.6100000003</v>
      </c>
      <c r="K35" s="4">
        <f t="shared" si="3"/>
        <v>823040.89642087463</v>
      </c>
      <c r="L35" s="4">
        <f t="shared" si="4"/>
        <v>63746.946747001042</v>
      </c>
      <c r="M35" s="4">
        <f t="shared" si="5"/>
        <v>8831169.4531678762</v>
      </c>
      <c r="N35" s="119">
        <f t="shared" si="6"/>
        <v>0.11162452745870488</v>
      </c>
    </row>
    <row r="36" spans="1:14">
      <c r="A36" t="s">
        <v>69</v>
      </c>
      <c r="B36" t="s">
        <v>70</v>
      </c>
      <c r="C36" s="4">
        <f>'(B) MSOC Applied to 2009-10'!D33</f>
        <v>782840.77402982232</v>
      </c>
      <c r="D36" s="4">
        <f>'(C) Transportation Est 2009-10'!F35</f>
        <v>56183.282792692655</v>
      </c>
      <c r="E36" s="4">
        <f t="shared" si="0"/>
        <v>839024.05682251498</v>
      </c>
      <c r="H36" t="str">
        <f t="shared" si="1"/>
        <v>08401</v>
      </c>
      <c r="I36" t="str">
        <f t="shared" si="2"/>
        <v>Castle Rock</v>
      </c>
      <c r="J36" s="4">
        <f>VLOOKUP(H36,'(1) OSPI Revenues 2009-10'!$A$9:$Q$303,17,)</f>
        <v>8099914.1500000004</v>
      </c>
      <c r="K36" s="4">
        <f t="shared" si="3"/>
        <v>782840.77402982232</v>
      </c>
      <c r="L36" s="4">
        <f t="shared" si="4"/>
        <v>56183.282792692655</v>
      </c>
      <c r="M36" s="4">
        <f t="shared" si="5"/>
        <v>8938938.2068225164</v>
      </c>
      <c r="N36" s="119">
        <f t="shared" si="6"/>
        <v>0.10358431475752328</v>
      </c>
    </row>
    <row r="37" spans="1:14">
      <c r="A37" t="s">
        <v>71</v>
      </c>
      <c r="B37" t="s">
        <v>72</v>
      </c>
      <c r="C37" s="4">
        <f>'(B) MSOC Applied to 2009-10'!D34</f>
        <v>55768.479957857693</v>
      </c>
      <c r="D37" s="4">
        <f>'(C) Transportation Est 2009-10'!F36</f>
        <v>-1148.0503545063611</v>
      </c>
      <c r="E37" s="4">
        <f t="shared" si="0"/>
        <v>54620.429603351331</v>
      </c>
      <c r="H37" t="str">
        <f t="shared" si="1"/>
        <v>20215</v>
      </c>
      <c r="I37" t="str">
        <f t="shared" si="2"/>
        <v>Centerville</v>
      </c>
      <c r="J37" s="4">
        <f>VLOOKUP(H37,'(1) OSPI Revenues 2009-10'!$A$9:$Q$303,17,)</f>
        <v>593342.78</v>
      </c>
      <c r="K37" s="4">
        <f t="shared" si="3"/>
        <v>55768.479957857693</v>
      </c>
      <c r="L37" s="4">
        <f t="shared" si="4"/>
        <v>-1148.0503545063611</v>
      </c>
      <c r="M37" s="4">
        <f t="shared" si="5"/>
        <v>647963.20960335131</v>
      </c>
      <c r="N37" s="119">
        <f t="shared" si="6"/>
        <v>9.2055438179177385E-2</v>
      </c>
    </row>
    <row r="38" spans="1:14">
      <c r="A38" t="s">
        <v>73</v>
      </c>
      <c r="B38" t="s">
        <v>74</v>
      </c>
      <c r="C38" s="4">
        <f>'(B) MSOC Applied to 2009-10'!D35</f>
        <v>6623668.5932651311</v>
      </c>
      <c r="D38" s="4">
        <f>'(C) Transportation Est 2009-10'!F37</f>
        <v>1412018.0027801972</v>
      </c>
      <c r="E38" s="4">
        <f t="shared" si="0"/>
        <v>8035686.5960453283</v>
      </c>
      <c r="H38" t="str">
        <f t="shared" si="1"/>
        <v>18401</v>
      </c>
      <c r="I38" t="str">
        <f t="shared" si="2"/>
        <v>Central Kitsap</v>
      </c>
      <c r="J38" s="4">
        <f>VLOOKUP(H38,'(1) OSPI Revenues 2009-10'!$A$9:$Q$303,17,)</f>
        <v>69703905.859999985</v>
      </c>
      <c r="K38" s="4">
        <f t="shared" si="3"/>
        <v>6623668.5932651311</v>
      </c>
      <c r="L38" s="4">
        <f t="shared" si="4"/>
        <v>1412018.0027801972</v>
      </c>
      <c r="M38" s="4">
        <f t="shared" si="5"/>
        <v>77739592.456045315</v>
      </c>
      <c r="N38" s="119">
        <f t="shared" si="6"/>
        <v>0.11528316092049384</v>
      </c>
    </row>
    <row r="39" spans="1:14">
      <c r="A39" t="s">
        <v>75</v>
      </c>
      <c r="B39" t="s">
        <v>76</v>
      </c>
      <c r="C39" s="4">
        <f>'(B) MSOC Applied to 2009-10'!D36</f>
        <v>7195710.1593040684</v>
      </c>
      <c r="D39" s="4">
        <f>'(C) Transportation Est 2009-10'!F38</f>
        <v>777180.45399017737</v>
      </c>
      <c r="E39" s="4">
        <f t="shared" si="0"/>
        <v>7972890.6132942457</v>
      </c>
      <c r="H39" t="str">
        <f t="shared" si="1"/>
        <v>32356</v>
      </c>
      <c r="I39" t="str">
        <f t="shared" si="2"/>
        <v>Central Valley</v>
      </c>
      <c r="J39" s="4">
        <f>VLOOKUP(H39,'(1) OSPI Revenues 2009-10'!$A$9:$Q$303,17,)</f>
        <v>70969997.360000014</v>
      </c>
      <c r="K39" s="4">
        <f t="shared" si="3"/>
        <v>7195710.1593040684</v>
      </c>
      <c r="L39" s="4">
        <f t="shared" si="4"/>
        <v>777180.45399017737</v>
      </c>
      <c r="M39" s="4">
        <f t="shared" si="5"/>
        <v>78942887.973294258</v>
      </c>
      <c r="N39" s="119">
        <f t="shared" si="6"/>
        <v>0.11234170649396003</v>
      </c>
    </row>
    <row r="40" spans="1:14">
      <c r="A40" t="s">
        <v>77</v>
      </c>
      <c r="B40" t="s">
        <v>78</v>
      </c>
      <c r="C40" s="4">
        <f>'(B) MSOC Applied to 2009-10'!D37</f>
        <v>1927529.7016609185</v>
      </c>
      <c r="D40" s="4">
        <f>'(C) Transportation Est 2009-10'!F39</f>
        <v>208956.00249424981</v>
      </c>
      <c r="E40" s="4">
        <f t="shared" si="0"/>
        <v>2136485.7041551685</v>
      </c>
      <c r="H40" t="str">
        <f t="shared" si="1"/>
        <v>21401</v>
      </c>
      <c r="I40" t="str">
        <f t="shared" si="2"/>
        <v>Centralia</v>
      </c>
      <c r="J40" s="4">
        <f>VLOOKUP(H40,'(1) OSPI Revenues 2009-10'!$A$9:$Q$303,17,)</f>
        <v>20410901.670000002</v>
      </c>
      <c r="K40" s="4">
        <f t="shared" si="3"/>
        <v>1927529.7016609185</v>
      </c>
      <c r="L40" s="4">
        <f t="shared" si="4"/>
        <v>208956.00249424981</v>
      </c>
      <c r="M40" s="4">
        <f t="shared" si="5"/>
        <v>22547387.374155171</v>
      </c>
      <c r="N40" s="119">
        <f t="shared" si="6"/>
        <v>0.10467375418771341</v>
      </c>
    </row>
    <row r="41" spans="1:14">
      <c r="A41" t="s">
        <v>79</v>
      </c>
      <c r="B41" t="s">
        <v>80</v>
      </c>
      <c r="C41" s="4">
        <f>'(B) MSOC Applied to 2009-10'!D38</f>
        <v>1519823.4128316951</v>
      </c>
      <c r="D41" s="4">
        <f>'(C) Transportation Est 2009-10'!F40</f>
        <v>43491.717909568288</v>
      </c>
      <c r="E41" s="4">
        <f t="shared" si="0"/>
        <v>1563315.1307412633</v>
      </c>
      <c r="H41" t="str">
        <f t="shared" si="1"/>
        <v>21302</v>
      </c>
      <c r="I41" t="str">
        <f t="shared" si="2"/>
        <v>Chehalis</v>
      </c>
      <c r="J41" s="4">
        <f>VLOOKUP(H41,'(1) OSPI Revenues 2009-10'!$A$9:$Q$303,17,)</f>
        <v>17933782.580000006</v>
      </c>
      <c r="K41" s="4">
        <f t="shared" si="3"/>
        <v>1519823.4128316951</v>
      </c>
      <c r="L41" s="4">
        <f t="shared" si="4"/>
        <v>43491.717909568288</v>
      </c>
      <c r="M41" s="4">
        <f t="shared" si="5"/>
        <v>19497097.710741267</v>
      </c>
      <c r="N41" s="119">
        <f t="shared" si="6"/>
        <v>8.7171522447511585E-2</v>
      </c>
    </row>
    <row r="42" spans="1:14">
      <c r="A42" t="s">
        <v>81</v>
      </c>
      <c r="B42" t="s">
        <v>82</v>
      </c>
      <c r="C42" s="4">
        <f>'(B) MSOC Applied to 2009-10'!D39</f>
        <v>2191580.1032331628</v>
      </c>
      <c r="D42" s="4">
        <f>'(C) Transportation Est 2009-10'!F41</f>
        <v>76891.20138832253</v>
      </c>
      <c r="E42" s="4">
        <f t="shared" si="0"/>
        <v>2268471.3046214855</v>
      </c>
      <c r="H42" t="str">
        <f t="shared" si="1"/>
        <v>32360</v>
      </c>
      <c r="I42" t="str">
        <f t="shared" si="2"/>
        <v>Cheney</v>
      </c>
      <c r="J42" s="4">
        <f>VLOOKUP(H42,'(1) OSPI Revenues 2009-10'!$A$9:$Q$303,17,)</f>
        <v>23937503.380000003</v>
      </c>
      <c r="K42" s="4">
        <f t="shared" si="3"/>
        <v>2191580.1032331628</v>
      </c>
      <c r="L42" s="4">
        <f t="shared" si="4"/>
        <v>76891.20138832253</v>
      </c>
      <c r="M42" s="4">
        <f t="shared" si="5"/>
        <v>26205974.684621487</v>
      </c>
      <c r="N42" s="119">
        <f t="shared" si="6"/>
        <v>9.4766411877222456E-2</v>
      </c>
    </row>
    <row r="43" spans="1:14">
      <c r="A43" t="s">
        <v>83</v>
      </c>
      <c r="B43" t="s">
        <v>84</v>
      </c>
      <c r="C43" s="4">
        <f>'(B) MSOC Applied to 2009-10'!D40</f>
        <v>487506.61956833041</v>
      </c>
      <c r="D43" s="4">
        <f>'(C) Transportation Est 2009-10'!F42</f>
        <v>101.33134248814311</v>
      </c>
      <c r="E43" s="4">
        <f t="shared" si="0"/>
        <v>487607.95091081853</v>
      </c>
      <c r="H43" t="str">
        <f t="shared" si="1"/>
        <v>33036</v>
      </c>
      <c r="I43" t="str">
        <f t="shared" si="2"/>
        <v>Chewelah</v>
      </c>
      <c r="J43" s="4">
        <f>VLOOKUP(H43,'(1) OSPI Revenues 2009-10'!$A$9:$Q$303,17,)</f>
        <v>6151113.0299999993</v>
      </c>
      <c r="K43" s="4">
        <f t="shared" si="3"/>
        <v>487506.61956833041</v>
      </c>
      <c r="L43" s="4">
        <f t="shared" si="4"/>
        <v>101.33134248814311</v>
      </c>
      <c r="M43" s="4">
        <f t="shared" si="5"/>
        <v>6638720.9809108181</v>
      </c>
      <c r="N43" s="119">
        <f t="shared" si="6"/>
        <v>7.9271499081982943E-2</v>
      </c>
    </row>
    <row r="44" spans="1:14">
      <c r="A44" t="s">
        <v>85</v>
      </c>
      <c r="B44" t="s">
        <v>86</v>
      </c>
      <c r="C44" s="4">
        <f>'(B) MSOC Applied to 2009-10'!D41</f>
        <v>643601.90095216746</v>
      </c>
      <c r="D44" s="4">
        <f>'(C) Transportation Est 2009-10'!F43</f>
        <v>111140.89792768667</v>
      </c>
      <c r="E44" s="4">
        <f t="shared" si="0"/>
        <v>754742.79887985415</v>
      </c>
      <c r="H44" t="str">
        <f t="shared" si="1"/>
        <v>16049</v>
      </c>
      <c r="I44" t="str">
        <f t="shared" si="2"/>
        <v>Chimacum</v>
      </c>
      <c r="J44" s="4">
        <f>VLOOKUP(H44,'(1) OSPI Revenues 2009-10'!$A$9:$Q$303,17,)</f>
        <v>6930763.75</v>
      </c>
      <c r="K44" s="4">
        <f t="shared" si="3"/>
        <v>643601.90095216746</v>
      </c>
      <c r="L44" s="4">
        <f t="shared" si="4"/>
        <v>111140.89792768667</v>
      </c>
      <c r="M44" s="4">
        <f t="shared" si="5"/>
        <v>7685506.5488798544</v>
      </c>
      <c r="N44" s="119">
        <f t="shared" si="6"/>
        <v>0.10889749327840725</v>
      </c>
    </row>
    <row r="45" spans="1:14">
      <c r="A45" t="s">
        <v>87</v>
      </c>
      <c r="B45" t="s">
        <v>88</v>
      </c>
      <c r="C45" s="4">
        <f>'(B) MSOC Applied to 2009-10'!D42</f>
        <v>1532168.702794946</v>
      </c>
      <c r="D45" s="4">
        <f>'(C) Transportation Est 2009-10'!F44</f>
        <v>242368.80787063864</v>
      </c>
      <c r="E45" s="4">
        <f t="shared" si="0"/>
        <v>1774537.5106655846</v>
      </c>
      <c r="H45" t="str">
        <f t="shared" si="1"/>
        <v>02250</v>
      </c>
      <c r="I45" t="str">
        <f t="shared" si="2"/>
        <v>Clarkston</v>
      </c>
      <c r="J45" s="4">
        <f>VLOOKUP(H45,'(1) OSPI Revenues 2009-10'!$A$9:$Q$303,17,)</f>
        <v>15696736.949999999</v>
      </c>
      <c r="K45" s="4">
        <f t="shared" si="3"/>
        <v>1532168.702794946</v>
      </c>
      <c r="L45" s="4">
        <f t="shared" si="4"/>
        <v>242368.80787063864</v>
      </c>
      <c r="M45" s="4">
        <f t="shared" si="5"/>
        <v>17471274.460665584</v>
      </c>
      <c r="N45" s="119">
        <f t="shared" si="6"/>
        <v>0.11305136324308385</v>
      </c>
    </row>
    <row r="46" spans="1:14">
      <c r="A46" t="s">
        <v>89</v>
      </c>
      <c r="B46" t="s">
        <v>90</v>
      </c>
      <c r="C46" s="4">
        <f>'(B) MSOC Applied to 2009-10'!D43</f>
        <v>525559.99072708806</v>
      </c>
      <c r="D46" s="4">
        <f>'(C) Transportation Est 2009-10'!F45</f>
        <v>-44143.949525725853</v>
      </c>
      <c r="E46" s="4">
        <f t="shared" si="0"/>
        <v>481416.04120136221</v>
      </c>
      <c r="H46" t="str">
        <f t="shared" si="1"/>
        <v>19404</v>
      </c>
      <c r="I46" t="str">
        <f t="shared" si="2"/>
        <v>Cle Elum-Roslyn</v>
      </c>
      <c r="J46" s="4">
        <f>VLOOKUP(H46,'(1) OSPI Revenues 2009-10'!$A$9:$Q$303,17,)</f>
        <v>5612953.9900000012</v>
      </c>
      <c r="K46" s="4">
        <f t="shared" si="3"/>
        <v>525559.99072708806</v>
      </c>
      <c r="L46" s="4">
        <f t="shared" si="4"/>
        <v>-44143.949525725853</v>
      </c>
      <c r="M46" s="4">
        <f t="shared" si="5"/>
        <v>6094370.0312013635</v>
      </c>
      <c r="N46" s="119">
        <f t="shared" si="6"/>
        <v>8.5768748872527611E-2</v>
      </c>
    </row>
    <row r="47" spans="1:14">
      <c r="A47" t="s">
        <v>91</v>
      </c>
      <c r="B47" t="s">
        <v>92</v>
      </c>
      <c r="C47" s="4">
        <f>'(B) MSOC Applied to 2009-10'!D44</f>
        <v>6425573.4473612485</v>
      </c>
      <c r="D47" s="4">
        <f>'(C) Transportation Est 2009-10'!F46</f>
        <v>1152081.8473372406</v>
      </c>
      <c r="E47" s="4">
        <f t="shared" si="0"/>
        <v>7577655.2946984889</v>
      </c>
      <c r="H47" t="str">
        <f t="shared" si="1"/>
        <v>27400</v>
      </c>
      <c r="I47" t="str">
        <f t="shared" si="2"/>
        <v>Clover Park</v>
      </c>
      <c r="J47" s="4">
        <f>VLOOKUP(H47,'(1) OSPI Revenues 2009-10'!$A$9:$Q$303,17,)</f>
        <v>72839379.800000027</v>
      </c>
      <c r="K47" s="4">
        <f t="shared" si="3"/>
        <v>6425573.4473612485</v>
      </c>
      <c r="L47" s="4">
        <f t="shared" si="4"/>
        <v>1152081.8473372406</v>
      </c>
      <c r="M47" s="4">
        <f t="shared" si="5"/>
        <v>80417035.094698519</v>
      </c>
      <c r="N47" s="119">
        <f t="shared" si="6"/>
        <v>0.10403239724864455</v>
      </c>
    </row>
    <row r="48" spans="1:14">
      <c r="A48" t="s">
        <v>93</v>
      </c>
      <c r="B48" t="s">
        <v>94</v>
      </c>
      <c r="C48" s="4">
        <f>'(B) MSOC Applied to 2009-10'!D45</f>
        <v>360889.4674345231</v>
      </c>
      <c r="D48" s="4">
        <f>'(C) Transportation Est 2009-10'!F47</f>
        <v>-38538.689444208307</v>
      </c>
      <c r="E48" s="4">
        <f t="shared" si="0"/>
        <v>322350.77799031482</v>
      </c>
      <c r="H48" t="str">
        <f t="shared" si="1"/>
        <v>38300</v>
      </c>
      <c r="I48" t="str">
        <f t="shared" si="2"/>
        <v>Colfax</v>
      </c>
      <c r="J48" s="4">
        <f>VLOOKUP(H48,'(1) OSPI Revenues 2009-10'!$A$9:$Q$303,17,)</f>
        <v>3904563.5399999991</v>
      </c>
      <c r="K48" s="4">
        <f t="shared" si="3"/>
        <v>360889.4674345231</v>
      </c>
      <c r="L48" s="4">
        <f t="shared" si="4"/>
        <v>-38538.689444208307</v>
      </c>
      <c r="M48" s="4">
        <f t="shared" si="5"/>
        <v>4226914.3179903133</v>
      </c>
      <c r="N48" s="119">
        <f t="shared" si="6"/>
        <v>8.2557442000371184E-2</v>
      </c>
    </row>
    <row r="49" spans="1:14">
      <c r="A49" t="s">
        <v>95</v>
      </c>
      <c r="B49" t="s">
        <v>96</v>
      </c>
      <c r="C49" s="4">
        <f>'(B) MSOC Applied to 2009-10'!D46</f>
        <v>650236.24448649178</v>
      </c>
      <c r="D49" s="4">
        <f>'(C) Transportation Est 2009-10'!F48</f>
        <v>-11367.251492580353</v>
      </c>
      <c r="E49" s="4">
        <f t="shared" si="0"/>
        <v>638868.99299391138</v>
      </c>
      <c r="H49" t="str">
        <f t="shared" si="1"/>
        <v>36250</v>
      </c>
      <c r="I49" t="str">
        <f t="shared" si="2"/>
        <v>College Place</v>
      </c>
      <c r="J49" s="4">
        <f>VLOOKUP(H49,'(1) OSPI Revenues 2009-10'!$A$9:$Q$303,17,)</f>
        <v>4533738.87</v>
      </c>
      <c r="K49" s="4">
        <f t="shared" si="3"/>
        <v>650236.24448649178</v>
      </c>
      <c r="L49" s="4">
        <f t="shared" si="4"/>
        <v>-11367.251492580353</v>
      </c>
      <c r="M49" s="4">
        <f t="shared" si="5"/>
        <v>5172607.8629939118</v>
      </c>
      <c r="N49" s="119">
        <f t="shared" si="6"/>
        <v>0.14091437802502105</v>
      </c>
    </row>
    <row r="50" spans="1:14">
      <c r="A50" t="s">
        <v>97</v>
      </c>
      <c r="B50" t="s">
        <v>98</v>
      </c>
      <c r="C50" s="4">
        <f>'(B) MSOC Applied to 2009-10'!D47</f>
        <v>101403.11779723947</v>
      </c>
      <c r="D50" s="4">
        <f>'(C) Transportation Est 2009-10'!F49</f>
        <v>-35268.285648010111</v>
      </c>
      <c r="E50" s="4">
        <f t="shared" si="0"/>
        <v>66134.832149229362</v>
      </c>
      <c r="H50" t="str">
        <f t="shared" si="1"/>
        <v>38306</v>
      </c>
      <c r="I50" t="str">
        <f t="shared" si="2"/>
        <v>Colton</v>
      </c>
      <c r="J50" s="4">
        <f>VLOOKUP(H50,'(1) OSPI Revenues 2009-10'!$A$9:$Q$303,17,)</f>
        <v>1745300.0499999998</v>
      </c>
      <c r="K50" s="4">
        <f t="shared" si="3"/>
        <v>101403.11779723947</v>
      </c>
      <c r="L50" s="4">
        <f t="shared" si="4"/>
        <v>-35268.285648010111</v>
      </c>
      <c r="M50" s="4">
        <f t="shared" si="5"/>
        <v>1811434.8821492291</v>
      </c>
      <c r="N50" s="119">
        <f t="shared" si="6"/>
        <v>3.7893101618388991E-2</v>
      </c>
    </row>
    <row r="51" spans="1:14">
      <c r="A51" t="s">
        <v>99</v>
      </c>
      <c r="B51" t="s">
        <v>100</v>
      </c>
      <c r="C51" s="4">
        <f>'(B) MSOC Applied to 2009-10'!D48</f>
        <v>105037.89111657673</v>
      </c>
      <c r="D51" s="4">
        <f>'(C) Transportation Est 2009-10'!F50</f>
        <v>-41450.017677621421</v>
      </c>
      <c r="E51" s="4">
        <f t="shared" si="0"/>
        <v>63587.873438955314</v>
      </c>
      <c r="H51" t="str">
        <f t="shared" si="1"/>
        <v>33206</v>
      </c>
      <c r="I51" t="str">
        <f t="shared" si="2"/>
        <v>Columbia (Stev)</v>
      </c>
      <c r="J51" s="4">
        <f>VLOOKUP(H51,'(1) OSPI Revenues 2009-10'!$A$9:$Q$303,17,)</f>
        <v>2210826.2200000002</v>
      </c>
      <c r="K51" s="4">
        <f t="shared" si="3"/>
        <v>105037.89111657673</v>
      </c>
      <c r="L51" s="4">
        <f t="shared" si="4"/>
        <v>-41450.017677621421</v>
      </c>
      <c r="M51" s="4">
        <f t="shared" si="5"/>
        <v>2274414.0934389555</v>
      </c>
      <c r="N51" s="119">
        <f t="shared" si="6"/>
        <v>2.8762040572757108E-2</v>
      </c>
    </row>
    <row r="52" spans="1:14">
      <c r="A52" t="s">
        <v>101</v>
      </c>
      <c r="B52" t="s">
        <v>102</v>
      </c>
      <c r="C52" s="4">
        <f>'(B) MSOC Applied to 2009-10'!D49</f>
        <v>517578.7813511322</v>
      </c>
      <c r="D52" s="4">
        <f>'(C) Transportation Est 2009-10'!F51</f>
        <v>48437.453830167309</v>
      </c>
      <c r="E52" s="4">
        <f t="shared" si="0"/>
        <v>566016.2351812995</v>
      </c>
      <c r="H52" t="str">
        <f t="shared" si="1"/>
        <v>36400</v>
      </c>
      <c r="I52" t="str">
        <f t="shared" si="2"/>
        <v>Columbia (Walla)</v>
      </c>
      <c r="J52" s="4">
        <f>VLOOKUP(H52,'(1) OSPI Revenues 2009-10'!$A$9:$Q$303,17,)</f>
        <v>5127765.1399999997</v>
      </c>
      <c r="K52" s="4">
        <f t="shared" si="3"/>
        <v>517578.7813511322</v>
      </c>
      <c r="L52" s="4">
        <f t="shared" si="4"/>
        <v>48437.453830167309</v>
      </c>
      <c r="M52" s="4">
        <f t="shared" si="5"/>
        <v>5693781.3751812996</v>
      </c>
      <c r="N52" s="119">
        <f t="shared" si="6"/>
        <v>0.11038263643667978</v>
      </c>
    </row>
    <row r="53" spans="1:14">
      <c r="A53" t="s">
        <v>103</v>
      </c>
      <c r="B53" t="s">
        <v>104</v>
      </c>
      <c r="C53" s="4">
        <f>'(B) MSOC Applied to 2009-10'!D50</f>
        <v>1572721.7157995261</v>
      </c>
      <c r="D53" s="4">
        <f>'(C) Transportation Est 2009-10'!F52</f>
        <v>-274076.81372196187</v>
      </c>
      <c r="E53" s="4">
        <f t="shared" si="0"/>
        <v>1298644.9020775643</v>
      </c>
      <c r="H53" t="str">
        <f t="shared" si="1"/>
        <v>33115</v>
      </c>
      <c r="I53" t="str">
        <f t="shared" si="2"/>
        <v>Colville</v>
      </c>
      <c r="J53" s="4">
        <f>VLOOKUP(H53,'(1) OSPI Revenues 2009-10'!$A$9:$Q$303,17,)</f>
        <v>16311742.789999999</v>
      </c>
      <c r="K53" s="4">
        <f t="shared" si="3"/>
        <v>1572721.7157995261</v>
      </c>
      <c r="L53" s="4">
        <f t="shared" si="4"/>
        <v>-274076.81372196187</v>
      </c>
      <c r="M53" s="4">
        <f t="shared" si="5"/>
        <v>17610387.692077562</v>
      </c>
      <c r="N53" s="119">
        <f t="shared" si="6"/>
        <v>7.9614111060757109E-2</v>
      </c>
    </row>
    <row r="54" spans="1:14">
      <c r="A54" t="s">
        <v>105</v>
      </c>
      <c r="B54" t="s">
        <v>106</v>
      </c>
      <c r="C54" s="4">
        <f>'(B) MSOC Applied to 2009-10'!D51</f>
        <v>362824.48429870105</v>
      </c>
      <c r="D54" s="4">
        <f>'(C) Transportation Est 2009-10'!F53</f>
        <v>129094.34700014273</v>
      </c>
      <c r="E54" s="4">
        <f t="shared" si="0"/>
        <v>491918.83129884378</v>
      </c>
      <c r="H54" t="str">
        <f t="shared" si="1"/>
        <v>29011</v>
      </c>
      <c r="I54" t="str">
        <f t="shared" si="2"/>
        <v>Concrete</v>
      </c>
      <c r="J54" s="4">
        <f>VLOOKUP(H54,'(1) OSPI Revenues 2009-10'!$A$9:$Q$303,17,)</f>
        <v>4397256.29</v>
      </c>
      <c r="K54" s="4">
        <f t="shared" si="3"/>
        <v>362824.48429870105</v>
      </c>
      <c r="L54" s="4">
        <f t="shared" si="4"/>
        <v>129094.34700014273</v>
      </c>
      <c r="M54" s="4">
        <f t="shared" si="5"/>
        <v>4889175.121298844</v>
      </c>
      <c r="N54" s="119">
        <f t="shared" si="6"/>
        <v>0.11186949289663617</v>
      </c>
    </row>
    <row r="55" spans="1:14">
      <c r="A55" t="s">
        <v>107</v>
      </c>
      <c r="B55" t="s">
        <v>108</v>
      </c>
      <c r="C55" s="4">
        <f>'(B) MSOC Applied to 2009-10'!D52</f>
        <v>326741.41906547418</v>
      </c>
      <c r="D55" s="4">
        <f>'(C) Transportation Est 2009-10'!F54</f>
        <v>21483.146887401112</v>
      </c>
      <c r="E55" s="4">
        <f t="shared" si="0"/>
        <v>348224.5659528753</v>
      </c>
      <c r="H55" t="str">
        <f t="shared" si="1"/>
        <v>29317</v>
      </c>
      <c r="I55" t="str">
        <f t="shared" si="2"/>
        <v>Conway</v>
      </c>
      <c r="J55" s="4">
        <f>VLOOKUP(H55,'(1) OSPI Revenues 2009-10'!$A$9:$Q$303,17,)</f>
        <v>2611713.0299999993</v>
      </c>
      <c r="K55" s="4">
        <f t="shared" si="3"/>
        <v>326741.41906547418</v>
      </c>
      <c r="L55" s="4">
        <f t="shared" si="4"/>
        <v>21483.146887401112</v>
      </c>
      <c r="M55" s="4">
        <f t="shared" si="5"/>
        <v>2959937.5959528745</v>
      </c>
      <c r="N55" s="119">
        <f t="shared" si="6"/>
        <v>0.13333186378170936</v>
      </c>
    </row>
    <row r="56" spans="1:14">
      <c r="A56" t="s">
        <v>109</v>
      </c>
      <c r="B56" t="s">
        <v>110</v>
      </c>
      <c r="C56" s="4">
        <f>'(B) MSOC Applied to 2009-10'!D53</f>
        <v>186996.73610842941</v>
      </c>
      <c r="D56" s="4">
        <f>'(C) Transportation Est 2009-10'!F55</f>
        <v>-7509.559004312403</v>
      </c>
      <c r="E56" s="4">
        <f t="shared" si="0"/>
        <v>179487.177104117</v>
      </c>
      <c r="H56" t="str">
        <f t="shared" si="1"/>
        <v>14099</v>
      </c>
      <c r="I56" t="str">
        <f t="shared" si="2"/>
        <v>Cosmopolis</v>
      </c>
      <c r="J56" s="4">
        <f>VLOOKUP(H56,'(1) OSPI Revenues 2009-10'!$A$9:$Q$303,17,)</f>
        <v>1009265.3599999999</v>
      </c>
      <c r="K56" s="4">
        <f t="shared" si="3"/>
        <v>186996.73610842941</v>
      </c>
      <c r="L56" s="4">
        <f t="shared" si="4"/>
        <v>-7509.559004312403</v>
      </c>
      <c r="M56" s="4">
        <f t="shared" si="5"/>
        <v>1188752.537104117</v>
      </c>
      <c r="N56" s="119">
        <f t="shared" si="6"/>
        <v>0.17783943075596809</v>
      </c>
    </row>
    <row r="57" spans="1:14">
      <c r="A57" t="s">
        <v>111</v>
      </c>
      <c r="B57" t="s">
        <v>112</v>
      </c>
      <c r="C57" s="4">
        <f>'(B) MSOC Applied to 2009-10'!D54</f>
        <v>102949.95498653672</v>
      </c>
      <c r="D57" s="4">
        <f>'(C) Transportation Est 2009-10'!F56</f>
        <v>-134202.21731474582</v>
      </c>
      <c r="E57" s="4">
        <f t="shared" si="0"/>
        <v>-31252.262328209108</v>
      </c>
      <c r="H57" t="str">
        <f t="shared" si="1"/>
        <v>13151</v>
      </c>
      <c r="I57" t="str">
        <f t="shared" si="2"/>
        <v>Coulee/Hartline</v>
      </c>
      <c r="J57" s="4">
        <f>VLOOKUP(H57,'(1) OSPI Revenues 2009-10'!$A$9:$Q$303,17,)</f>
        <v>1830239.1399999997</v>
      </c>
      <c r="K57" s="4">
        <f t="shared" si="3"/>
        <v>102949.95498653672</v>
      </c>
      <c r="L57" s="4">
        <f t="shared" si="4"/>
        <v>-134202.21731474582</v>
      </c>
      <c r="M57" s="4">
        <f t="shared" si="5"/>
        <v>1798986.8776717905</v>
      </c>
      <c r="N57" s="119">
        <f t="shared" si="6"/>
        <v>-1.7075507590887384E-2</v>
      </c>
    </row>
    <row r="58" spans="1:14">
      <c r="A58" t="s">
        <v>113</v>
      </c>
      <c r="B58" t="s">
        <v>114</v>
      </c>
      <c r="C58" s="4">
        <f>'(B) MSOC Applied to 2009-10'!D55</f>
        <v>603031.24341691099</v>
      </c>
      <c r="D58" s="4">
        <f>'(C) Transportation Est 2009-10'!F57</f>
        <v>111175.72593257908</v>
      </c>
      <c r="E58" s="4">
        <f t="shared" si="0"/>
        <v>714206.96934949001</v>
      </c>
      <c r="H58" t="str">
        <f t="shared" si="1"/>
        <v>15204</v>
      </c>
      <c r="I58" t="str">
        <f t="shared" si="2"/>
        <v>Coupeville</v>
      </c>
      <c r="J58" s="4">
        <f>VLOOKUP(H58,'(1) OSPI Revenues 2009-10'!$A$9:$Q$303,17,)</f>
        <v>6570045.8499999996</v>
      </c>
      <c r="K58" s="4">
        <f t="shared" si="3"/>
        <v>603031.24341691099</v>
      </c>
      <c r="L58" s="4">
        <f t="shared" si="4"/>
        <v>111175.72593257908</v>
      </c>
      <c r="M58" s="4">
        <f t="shared" si="5"/>
        <v>7284252.8193494901</v>
      </c>
      <c r="N58" s="119">
        <f t="shared" si="6"/>
        <v>0.10870654264147794</v>
      </c>
    </row>
    <row r="59" spans="1:14">
      <c r="A59" t="s">
        <v>115</v>
      </c>
      <c r="B59" t="s">
        <v>116</v>
      </c>
      <c r="C59" s="4">
        <f>'(B) MSOC Applied to 2009-10'!D56</f>
        <v>209181.7926788828</v>
      </c>
      <c r="D59" s="4">
        <f>'(C) Transportation Est 2009-10'!F58</f>
        <v>4905.7065373470587</v>
      </c>
      <c r="E59" s="4">
        <f t="shared" si="0"/>
        <v>214087.49921622986</v>
      </c>
      <c r="H59" t="str">
        <f t="shared" si="1"/>
        <v>05313</v>
      </c>
      <c r="I59" t="str">
        <f t="shared" si="2"/>
        <v>Crescent</v>
      </c>
      <c r="J59" s="4">
        <f>VLOOKUP(H59,'(1) OSPI Revenues 2009-10'!$A$9:$Q$303,17,)</f>
        <v>2635135.83</v>
      </c>
      <c r="K59" s="4">
        <f t="shared" si="3"/>
        <v>209181.7926788828</v>
      </c>
      <c r="L59" s="4">
        <f t="shared" si="4"/>
        <v>4905.7065373470587</v>
      </c>
      <c r="M59" s="4">
        <f t="shared" si="5"/>
        <v>2849223.3292162302</v>
      </c>
      <c r="N59" s="119">
        <f t="shared" si="6"/>
        <v>8.1243439817760832E-2</v>
      </c>
    </row>
    <row r="60" spans="1:14">
      <c r="A60" t="s">
        <v>117</v>
      </c>
      <c r="B60" t="s">
        <v>118</v>
      </c>
      <c r="C60" s="4">
        <f>'(B) MSOC Applied to 2009-10'!D57</f>
        <v>61091.24671190339</v>
      </c>
      <c r="D60" s="4">
        <f>'(C) Transportation Est 2009-10'!F59</f>
        <v>-27947.823284707894</v>
      </c>
      <c r="E60" s="4">
        <f t="shared" si="0"/>
        <v>33143.423427195492</v>
      </c>
      <c r="H60" t="str">
        <f t="shared" si="1"/>
        <v>22073</v>
      </c>
      <c r="I60" t="str">
        <f t="shared" si="2"/>
        <v>Creston</v>
      </c>
      <c r="J60" s="4">
        <f>VLOOKUP(H60,'(1) OSPI Revenues 2009-10'!$A$9:$Q$303,17,)</f>
        <v>1671637.57</v>
      </c>
      <c r="K60" s="4">
        <f t="shared" si="3"/>
        <v>61091.24671190339</v>
      </c>
      <c r="L60" s="4">
        <f t="shared" si="4"/>
        <v>-27947.823284707894</v>
      </c>
      <c r="M60" s="4">
        <f t="shared" si="5"/>
        <v>1704780.9934271956</v>
      </c>
      <c r="N60" s="119">
        <f t="shared" si="6"/>
        <v>1.9826919436367829E-2</v>
      </c>
    </row>
    <row r="61" spans="1:14">
      <c r="A61" t="s">
        <v>119</v>
      </c>
      <c r="B61" t="s">
        <v>120</v>
      </c>
      <c r="C61" s="4">
        <f>'(B) MSOC Applied to 2009-10'!D58</f>
        <v>127346.45940176492</v>
      </c>
      <c r="D61" s="4">
        <f>'(C) Transportation Est 2009-10'!F60</f>
        <v>-63929.186060623084</v>
      </c>
      <c r="E61" s="4">
        <f t="shared" si="0"/>
        <v>63417.273341141838</v>
      </c>
      <c r="H61" t="str">
        <f t="shared" si="1"/>
        <v>10050</v>
      </c>
      <c r="I61" t="str">
        <f t="shared" si="2"/>
        <v>Curlew</v>
      </c>
      <c r="J61" s="4">
        <f>VLOOKUP(H61,'(1) OSPI Revenues 2009-10'!$A$9:$Q$303,17,)</f>
        <v>1825046.5200000003</v>
      </c>
      <c r="K61" s="4">
        <f t="shared" si="3"/>
        <v>127346.45940176492</v>
      </c>
      <c r="L61" s="4">
        <f t="shared" si="4"/>
        <v>-63929.186060623084</v>
      </c>
      <c r="M61" s="4">
        <f t="shared" si="5"/>
        <v>1888463.7933411421</v>
      </c>
      <c r="N61" s="119">
        <f t="shared" si="6"/>
        <v>3.4748305123280865E-2</v>
      </c>
    </row>
    <row r="62" spans="1:14">
      <c r="A62" t="s">
        <v>121</v>
      </c>
      <c r="B62" t="s">
        <v>122</v>
      </c>
      <c r="C62" s="4">
        <f>'(B) MSOC Applied to 2009-10'!D59</f>
        <v>172698.78475032435</v>
      </c>
      <c r="D62" s="4">
        <f>'(C) Transportation Est 2009-10'!F61</f>
        <v>-39914.952927999366</v>
      </c>
      <c r="E62" s="4">
        <f t="shared" si="0"/>
        <v>132783.83182232498</v>
      </c>
      <c r="H62" t="str">
        <f t="shared" si="1"/>
        <v>26059</v>
      </c>
      <c r="I62" t="str">
        <f t="shared" si="2"/>
        <v>Cusick</v>
      </c>
      <c r="J62" s="4">
        <f>VLOOKUP(H62,'(1) OSPI Revenues 2009-10'!$A$9:$Q$303,17,)</f>
        <v>2661047.4900000002</v>
      </c>
      <c r="K62" s="4">
        <f t="shared" si="3"/>
        <v>172698.78475032435</v>
      </c>
      <c r="L62" s="4">
        <f t="shared" si="4"/>
        <v>-39914.952927999366</v>
      </c>
      <c r="M62" s="4">
        <f t="shared" si="5"/>
        <v>2793831.3218223252</v>
      </c>
      <c r="N62" s="119">
        <f t="shared" si="6"/>
        <v>4.9899083846235648E-2</v>
      </c>
    </row>
    <row r="63" spans="1:14">
      <c r="A63" t="s">
        <v>123</v>
      </c>
      <c r="B63" t="s">
        <v>124</v>
      </c>
      <c r="C63" s="4">
        <f>'(B) MSOC Applied to 2009-10'!D60</f>
        <v>66296.383261439783</v>
      </c>
      <c r="E63" s="4">
        <f t="shared" si="0"/>
        <v>66296.383261439783</v>
      </c>
      <c r="F63" t="s">
        <v>939</v>
      </c>
      <c r="H63" t="str">
        <f t="shared" si="1"/>
        <v>19007</v>
      </c>
      <c r="I63" t="str">
        <f t="shared" si="2"/>
        <v>Damman</v>
      </c>
      <c r="J63" s="4">
        <f>VLOOKUP(H63,'(1) OSPI Revenues 2009-10'!$A$9:$Q$303,17,)</f>
        <v>300328.77</v>
      </c>
      <c r="K63" s="4">
        <f t="shared" si="3"/>
        <v>66296.383261439783</v>
      </c>
      <c r="L63" s="4">
        <f t="shared" si="4"/>
        <v>0</v>
      </c>
      <c r="M63" s="4">
        <f t="shared" si="5"/>
        <v>366625.15326143982</v>
      </c>
      <c r="N63" s="119">
        <f t="shared" si="6"/>
        <v>0.22074602863202153</v>
      </c>
    </row>
    <row r="64" spans="1:14">
      <c r="A64" t="s">
        <v>125</v>
      </c>
      <c r="B64" t="s">
        <v>126</v>
      </c>
      <c r="C64" s="4">
        <f>'(B) MSOC Applied to 2009-10'!D61</f>
        <v>267943.96134150214</v>
      </c>
      <c r="D64" s="4">
        <f>'(C) Transportation Est 2009-10'!F62</f>
        <v>3094.3530613180842</v>
      </c>
      <c r="E64" s="4">
        <f t="shared" si="0"/>
        <v>271038.31440282025</v>
      </c>
      <c r="H64" t="str">
        <f t="shared" si="1"/>
        <v>31330</v>
      </c>
      <c r="I64" t="str">
        <f t="shared" si="2"/>
        <v>Darrington</v>
      </c>
      <c r="J64" s="4">
        <f>VLOOKUP(H64,'(1) OSPI Revenues 2009-10'!$A$9:$Q$303,17,)</f>
        <v>3410686.5200000005</v>
      </c>
      <c r="K64" s="4">
        <f t="shared" si="3"/>
        <v>267943.96134150214</v>
      </c>
      <c r="L64" s="4">
        <f t="shared" si="4"/>
        <v>3094.3530613180842</v>
      </c>
      <c r="M64" s="4">
        <f t="shared" si="5"/>
        <v>3681724.8344028206</v>
      </c>
      <c r="N64" s="119">
        <f t="shared" si="6"/>
        <v>7.9467377847091125E-2</v>
      </c>
    </row>
    <row r="65" spans="1:14">
      <c r="A65" t="s">
        <v>127</v>
      </c>
      <c r="B65" t="s">
        <v>128</v>
      </c>
      <c r="C65" s="4">
        <f>'(B) MSOC Applied to 2009-10'!D62</f>
        <v>333910.98003031587</v>
      </c>
      <c r="D65" s="4">
        <f>'(C) Transportation Est 2009-10'!F63</f>
        <v>7796.3990982484729</v>
      </c>
      <c r="E65" s="4">
        <f t="shared" si="0"/>
        <v>341707.37912856432</v>
      </c>
      <c r="H65" t="str">
        <f t="shared" si="1"/>
        <v>22207</v>
      </c>
      <c r="I65" t="str">
        <f t="shared" si="2"/>
        <v>Davenport</v>
      </c>
      <c r="J65" s="4">
        <f>VLOOKUP(H65,'(1) OSPI Revenues 2009-10'!$A$9:$Q$303,17,)</f>
        <v>3758172.2399999998</v>
      </c>
      <c r="K65" s="4">
        <f t="shared" si="3"/>
        <v>333910.98003031587</v>
      </c>
      <c r="L65" s="4">
        <f t="shared" si="4"/>
        <v>7796.3990982484729</v>
      </c>
      <c r="M65" s="4">
        <f t="shared" si="5"/>
        <v>4099879.6191285644</v>
      </c>
      <c r="N65" s="119">
        <f t="shared" si="6"/>
        <v>9.0923820758296303E-2</v>
      </c>
    </row>
    <row r="66" spans="1:14">
      <c r="A66" t="s">
        <v>129</v>
      </c>
      <c r="B66" t="s">
        <v>130</v>
      </c>
      <c r="C66" s="4">
        <f>'(B) MSOC Applied to 2009-10'!D63</f>
        <v>282036.05984171591</v>
      </c>
      <c r="D66" s="4">
        <f>'(C) Transportation Est 2009-10'!F64</f>
        <v>-58384.134587380388</v>
      </c>
      <c r="E66" s="4">
        <f t="shared" si="0"/>
        <v>223651.92525433551</v>
      </c>
      <c r="H66" t="str">
        <f t="shared" si="1"/>
        <v>07002</v>
      </c>
      <c r="I66" t="str">
        <f t="shared" si="2"/>
        <v>Dayton</v>
      </c>
      <c r="J66" s="4">
        <f>VLOOKUP(H66,'(1) OSPI Revenues 2009-10'!$A$9:$Q$303,17,)</f>
        <v>3841030.4500000007</v>
      </c>
      <c r="K66" s="4">
        <f t="shared" si="3"/>
        <v>282036.05984171591</v>
      </c>
      <c r="L66" s="4">
        <f t="shared" si="4"/>
        <v>-58384.134587380388</v>
      </c>
      <c r="M66" s="4">
        <f t="shared" si="5"/>
        <v>4064682.3752543358</v>
      </c>
      <c r="N66" s="119">
        <f t="shared" si="6"/>
        <v>5.8227063848018901E-2</v>
      </c>
    </row>
    <row r="67" spans="1:14">
      <c r="A67" t="s">
        <v>131</v>
      </c>
      <c r="B67" t="s">
        <v>132</v>
      </c>
      <c r="C67" s="4">
        <f>'(B) MSOC Applied to 2009-10'!D64</f>
        <v>1436182.4559153595</v>
      </c>
      <c r="D67" s="4">
        <f>'(C) Transportation Est 2009-10'!F65</f>
        <v>-18268.079387912599</v>
      </c>
      <c r="E67" s="4">
        <f t="shared" si="0"/>
        <v>1417914.376527447</v>
      </c>
      <c r="H67" t="str">
        <f t="shared" si="1"/>
        <v>32414</v>
      </c>
      <c r="I67" t="str">
        <f t="shared" si="2"/>
        <v>Deer Park</v>
      </c>
      <c r="J67" s="4">
        <f>VLOOKUP(H67,'(1) OSPI Revenues 2009-10'!$A$9:$Q$303,17,)</f>
        <v>14861459.959999999</v>
      </c>
      <c r="K67" s="4">
        <f t="shared" si="3"/>
        <v>1436182.4559153595</v>
      </c>
      <c r="L67" s="4">
        <f t="shared" si="4"/>
        <v>-18268.079387912599</v>
      </c>
      <c r="M67" s="4">
        <f t="shared" si="5"/>
        <v>16279374.336527446</v>
      </c>
      <c r="N67" s="119">
        <f t="shared" si="6"/>
        <v>9.5408821229125529E-2</v>
      </c>
    </row>
    <row r="68" spans="1:14">
      <c r="A68" t="s">
        <v>133</v>
      </c>
      <c r="B68" t="s">
        <v>134</v>
      </c>
      <c r="C68" s="4">
        <f>'(B) MSOC Applied to 2009-10'!D65</f>
        <v>1080792.2005416462</v>
      </c>
      <c r="D68" s="4">
        <f>'(C) Transportation Est 2009-10'!F66</f>
        <v>60322.189394222129</v>
      </c>
      <c r="E68" s="4">
        <f t="shared" si="0"/>
        <v>1141114.3899358683</v>
      </c>
      <c r="H68" t="str">
        <f t="shared" si="1"/>
        <v>27343</v>
      </c>
      <c r="I68" t="str">
        <f t="shared" si="2"/>
        <v>Dieringer</v>
      </c>
      <c r="J68" s="4">
        <f>VLOOKUP(H68,'(1) OSPI Revenues 2009-10'!$A$9:$Q$303,17,)</f>
        <v>8219549.9699999988</v>
      </c>
      <c r="K68" s="4">
        <f t="shared" si="3"/>
        <v>1080792.2005416462</v>
      </c>
      <c r="L68" s="4">
        <f t="shared" si="4"/>
        <v>60322.189394222129</v>
      </c>
      <c r="M68" s="4">
        <f t="shared" si="5"/>
        <v>9360664.3599358667</v>
      </c>
      <c r="N68" s="119">
        <f t="shared" si="6"/>
        <v>0.13882930258964876</v>
      </c>
    </row>
    <row r="69" spans="1:14">
      <c r="A69" t="s">
        <v>135</v>
      </c>
      <c r="B69" t="s">
        <v>136</v>
      </c>
      <c r="C69" s="4">
        <f>'(B) MSOC Applied to 2009-10'!D66</f>
        <v>37671.07299410236</v>
      </c>
      <c r="D69" s="4">
        <f>'(C) Transportation Est 2009-10'!F67</f>
        <v>-67343.492888922672</v>
      </c>
      <c r="E69" s="4">
        <f t="shared" si="0"/>
        <v>-29672.419894820312</v>
      </c>
      <c r="H69" t="str">
        <f t="shared" si="1"/>
        <v>36101</v>
      </c>
      <c r="I69" t="str">
        <f t="shared" si="2"/>
        <v>Dixie</v>
      </c>
      <c r="J69" s="4">
        <f>VLOOKUP(H69,'(1) OSPI Revenues 2009-10'!$A$9:$Q$303,17,)</f>
        <v>444059.17</v>
      </c>
      <c r="K69" s="4">
        <f t="shared" si="3"/>
        <v>37671.07299410236</v>
      </c>
      <c r="L69" s="4">
        <f t="shared" si="4"/>
        <v>-67343.492888922672</v>
      </c>
      <c r="M69" s="4">
        <f t="shared" si="5"/>
        <v>414386.75010517967</v>
      </c>
      <c r="N69" s="119">
        <f t="shared" si="6"/>
        <v>-6.6820869603526734E-2</v>
      </c>
    </row>
    <row r="70" spans="1:14">
      <c r="A70" t="s">
        <v>137</v>
      </c>
      <c r="B70" t="s">
        <v>138</v>
      </c>
      <c r="C70" s="4">
        <f>'(B) MSOC Applied to 2009-10'!D67</f>
        <v>2527984.8435990759</v>
      </c>
      <c r="D70" s="4">
        <f>'(C) Transportation Est 2009-10'!F68</f>
        <v>545415.99340254196</v>
      </c>
      <c r="E70" s="4">
        <f t="shared" si="0"/>
        <v>3073400.837001618</v>
      </c>
      <c r="H70" t="str">
        <f t="shared" si="1"/>
        <v>32361</v>
      </c>
      <c r="I70" t="str">
        <f t="shared" si="2"/>
        <v>East Valley</v>
      </c>
      <c r="J70" s="4">
        <f>VLOOKUP(H70,'(1) OSPI Revenues 2009-10'!$A$9:$Q$303,17,)</f>
        <v>27002851.570000004</v>
      </c>
      <c r="K70" s="4">
        <f t="shared" si="3"/>
        <v>2527984.8435990759</v>
      </c>
      <c r="L70" s="4">
        <f t="shared" si="4"/>
        <v>545415.99340254196</v>
      </c>
      <c r="M70" s="4">
        <f t="shared" si="5"/>
        <v>30076252.407001622</v>
      </c>
      <c r="N70" s="119">
        <f t="shared" si="6"/>
        <v>0.11381763992718996</v>
      </c>
    </row>
    <row r="71" spans="1:14">
      <c r="A71" t="s">
        <v>139</v>
      </c>
      <c r="B71" t="s">
        <v>140</v>
      </c>
      <c r="C71" s="4">
        <f>'(B) MSOC Applied to 2009-10'!D68</f>
        <v>1596941.7749079904</v>
      </c>
      <c r="D71" s="4">
        <f>'(C) Transportation Est 2009-10'!F69</f>
        <v>286884.29503709648</v>
      </c>
      <c r="E71" s="4">
        <f t="shared" si="0"/>
        <v>1883826.0699450867</v>
      </c>
      <c r="H71" t="str">
        <f t="shared" si="1"/>
        <v>39090</v>
      </c>
      <c r="I71" t="str">
        <f t="shared" si="2"/>
        <v>East Valley (Yak)</v>
      </c>
      <c r="J71" s="4">
        <f>VLOOKUP(H71,'(1) OSPI Revenues 2009-10'!$A$9:$Q$303,17,)</f>
        <v>15933574.190000001</v>
      </c>
      <c r="K71" s="4">
        <f t="shared" si="3"/>
        <v>1596941.7749079904</v>
      </c>
      <c r="L71" s="4">
        <f t="shared" si="4"/>
        <v>286884.29503709648</v>
      </c>
      <c r="M71" s="4">
        <f t="shared" si="5"/>
        <v>17817400.259945091</v>
      </c>
      <c r="N71" s="119">
        <f t="shared" si="6"/>
        <v>0.11822997448541006</v>
      </c>
    </row>
    <row r="72" spans="1:14">
      <c r="A72" t="s">
        <v>141</v>
      </c>
      <c r="B72" t="s">
        <v>142</v>
      </c>
      <c r="C72" s="4">
        <f>'(B) MSOC Applied to 2009-10'!D69</f>
        <v>3069642.5278132614</v>
      </c>
      <c r="D72" s="4">
        <f>'(C) Transportation Est 2009-10'!F70</f>
        <v>480930.76938023744</v>
      </c>
      <c r="E72" s="4">
        <f t="shared" si="0"/>
        <v>3550573.2971934988</v>
      </c>
      <c r="H72" t="str">
        <f t="shared" si="1"/>
        <v>09206</v>
      </c>
      <c r="I72" t="str">
        <f t="shared" si="2"/>
        <v>Eastmont</v>
      </c>
      <c r="J72" s="4">
        <f>VLOOKUP(H72,'(1) OSPI Revenues 2009-10'!$A$9:$Q$303,17,)</f>
        <v>32199992.630000003</v>
      </c>
      <c r="K72" s="4">
        <f t="shared" si="3"/>
        <v>3069642.5278132614</v>
      </c>
      <c r="L72" s="4">
        <f t="shared" si="4"/>
        <v>480930.76938023744</v>
      </c>
      <c r="M72" s="4">
        <f t="shared" si="5"/>
        <v>35750565.9271935</v>
      </c>
      <c r="N72" s="119">
        <f t="shared" si="6"/>
        <v>0.11026627670360112</v>
      </c>
    </row>
    <row r="73" spans="1:14">
      <c r="A73" t="s">
        <v>143</v>
      </c>
      <c r="B73" t="s">
        <v>144</v>
      </c>
      <c r="C73" s="4">
        <f>'(B) MSOC Applied to 2009-10'!D70</f>
        <v>56297.815878149537</v>
      </c>
      <c r="D73" s="4">
        <f>'(C) Transportation Est 2009-10'!F71</f>
        <v>12291.175515084344</v>
      </c>
      <c r="E73" s="4">
        <f t="shared" si="0"/>
        <v>68588.991393233882</v>
      </c>
      <c r="H73" t="str">
        <f t="shared" si="1"/>
        <v>19028</v>
      </c>
      <c r="I73" t="str">
        <f t="shared" si="2"/>
        <v>Easton</v>
      </c>
      <c r="J73" s="4">
        <f>VLOOKUP(H73,'(1) OSPI Revenues 2009-10'!$A$9:$Q$303,17,)</f>
        <v>1508254.63</v>
      </c>
      <c r="K73" s="4">
        <f t="shared" si="3"/>
        <v>56297.815878149537</v>
      </c>
      <c r="L73" s="4">
        <f t="shared" si="4"/>
        <v>12291.175515084344</v>
      </c>
      <c r="M73" s="4">
        <f t="shared" si="5"/>
        <v>1576843.6213932338</v>
      </c>
      <c r="N73" s="119">
        <f t="shared" si="6"/>
        <v>4.5475737338352307E-2</v>
      </c>
    </row>
    <row r="74" spans="1:14">
      <c r="A74" t="s">
        <v>145</v>
      </c>
      <c r="B74" t="s">
        <v>146</v>
      </c>
      <c r="C74" s="4">
        <f>'(B) MSOC Applied to 2009-10'!D71</f>
        <v>1170985.1598491494</v>
      </c>
      <c r="D74" s="4">
        <f>'(C) Transportation Est 2009-10'!F72</f>
        <v>152459.61795443477</v>
      </c>
      <c r="E74" s="4">
        <f t="shared" si="0"/>
        <v>1323444.7778035842</v>
      </c>
      <c r="H74" t="str">
        <f t="shared" si="1"/>
        <v>27404</v>
      </c>
      <c r="I74" t="str">
        <f t="shared" si="2"/>
        <v>Eatonville</v>
      </c>
      <c r="J74" s="4">
        <f>VLOOKUP(H74,'(1) OSPI Revenues 2009-10'!$A$9:$Q$303,17,)</f>
        <v>12124965.390000001</v>
      </c>
      <c r="K74" s="4">
        <f t="shared" si="3"/>
        <v>1170985.1598491494</v>
      </c>
      <c r="L74" s="4">
        <f t="shared" si="4"/>
        <v>152459.61795443477</v>
      </c>
      <c r="M74" s="4">
        <f t="shared" si="5"/>
        <v>13448410.167803586</v>
      </c>
      <c r="N74" s="119">
        <f t="shared" si="6"/>
        <v>0.10915039632979817</v>
      </c>
    </row>
    <row r="75" spans="1:14">
      <c r="A75" t="s">
        <v>147</v>
      </c>
      <c r="B75" t="s">
        <v>148</v>
      </c>
      <c r="C75" s="4">
        <f>'(B) MSOC Applied to 2009-10'!D72</f>
        <v>11483366.402729295</v>
      </c>
      <c r="D75" s="4">
        <f>'(C) Transportation Est 2009-10'!F73</f>
        <v>1695169.1836482629</v>
      </c>
      <c r="E75" s="4">
        <f t="shared" ref="E75:E138" si="7">C75+D75</f>
        <v>13178535.586377557</v>
      </c>
      <c r="H75" t="str">
        <f t="shared" ref="H75:H138" si="8">A75</f>
        <v>31015</v>
      </c>
      <c r="I75" t="str">
        <f t="shared" ref="I75:I138" si="9">B75</f>
        <v>Edmonds</v>
      </c>
      <c r="J75" s="4">
        <f>VLOOKUP(H75,'(1) OSPI Revenues 2009-10'!$A$9:$Q$303,17,)</f>
        <v>123062285.36999999</v>
      </c>
      <c r="K75" s="4">
        <f t="shared" ref="K75:K138" si="10">C75</f>
        <v>11483366.402729295</v>
      </c>
      <c r="L75" s="4">
        <f t="shared" ref="L75:L138" si="11">D75</f>
        <v>1695169.1836482629</v>
      </c>
      <c r="M75" s="4">
        <f t="shared" ref="M75:M138" si="12">J75+K75+L75</f>
        <v>136240820.95637754</v>
      </c>
      <c r="N75" s="119">
        <f t="shared" ref="N75:N138" si="13">M75/J75-1</f>
        <v>0.10708833780190941</v>
      </c>
    </row>
    <row r="76" spans="1:14">
      <c r="A76" t="s">
        <v>149</v>
      </c>
      <c r="B76" t="s">
        <v>150</v>
      </c>
      <c r="C76" s="4">
        <f>'(B) MSOC Applied to 2009-10'!D73</f>
        <v>1636212.6186834194</v>
      </c>
      <c r="D76" s="4">
        <f>'(C) Transportation Est 2009-10'!F74</f>
        <v>175541.6154742373</v>
      </c>
      <c r="E76" s="4">
        <f t="shared" si="7"/>
        <v>1811754.2341576568</v>
      </c>
      <c r="H76" t="str">
        <f t="shared" si="8"/>
        <v>19401</v>
      </c>
      <c r="I76" t="str">
        <f t="shared" si="9"/>
        <v>Ellensburg</v>
      </c>
      <c r="J76" s="4">
        <f>VLOOKUP(H76,'(1) OSPI Revenues 2009-10'!$A$9:$Q$303,17,)</f>
        <v>17794758.670000002</v>
      </c>
      <c r="K76" s="4">
        <f t="shared" si="10"/>
        <v>1636212.6186834194</v>
      </c>
      <c r="L76" s="4">
        <f t="shared" si="11"/>
        <v>175541.6154742373</v>
      </c>
      <c r="M76" s="4">
        <f t="shared" si="12"/>
        <v>19606512.904157661</v>
      </c>
      <c r="N76" s="119">
        <f t="shared" si="13"/>
        <v>0.10181392553595447</v>
      </c>
    </row>
    <row r="77" spans="1:14">
      <c r="A77" t="s">
        <v>151</v>
      </c>
      <c r="B77" t="s">
        <v>152</v>
      </c>
      <c r="C77" s="4">
        <f>'(B) MSOC Applied to 2009-10'!D74</f>
        <v>874686.43771068135</v>
      </c>
      <c r="D77" s="4">
        <f>'(C) Transportation Est 2009-10'!F75</f>
        <v>29130.478727891423</v>
      </c>
      <c r="E77" s="4">
        <f t="shared" si="7"/>
        <v>903816.91643857281</v>
      </c>
      <c r="H77" t="str">
        <f t="shared" si="8"/>
        <v>14068</v>
      </c>
      <c r="I77" t="str">
        <f t="shared" si="9"/>
        <v>Elma</v>
      </c>
      <c r="J77" s="4">
        <f>VLOOKUP(H77,'(1) OSPI Revenues 2009-10'!$A$9:$Q$303,17,)</f>
        <v>10688396.710000001</v>
      </c>
      <c r="K77" s="4">
        <f t="shared" si="10"/>
        <v>874686.43771068135</v>
      </c>
      <c r="L77" s="4">
        <f t="shared" si="11"/>
        <v>29130.478727891423</v>
      </c>
      <c r="M77" s="4">
        <f t="shared" si="12"/>
        <v>11592213.626438575</v>
      </c>
      <c r="N77" s="119">
        <f t="shared" si="13"/>
        <v>8.4560569836724664E-2</v>
      </c>
    </row>
    <row r="78" spans="1:14">
      <c r="A78" t="s">
        <v>153</v>
      </c>
      <c r="B78" t="s">
        <v>154</v>
      </c>
      <c r="C78" s="4">
        <f>'(B) MSOC Applied to 2009-10'!D75</f>
        <v>38859.138059646255</v>
      </c>
      <c r="D78" s="4">
        <f>'(C) Transportation Est 2009-10'!F76</f>
        <v>-31225.668236477428</v>
      </c>
      <c r="E78" s="4">
        <f t="shared" si="7"/>
        <v>7633.4698231688271</v>
      </c>
      <c r="H78" t="str">
        <f t="shared" si="8"/>
        <v>38308</v>
      </c>
      <c r="I78" t="str">
        <f t="shared" si="9"/>
        <v>Endicott</v>
      </c>
      <c r="J78" s="4">
        <f>VLOOKUP(H78,'(1) OSPI Revenues 2009-10'!$A$9:$Q$303,17,)</f>
        <v>1529612.5</v>
      </c>
      <c r="K78" s="4">
        <f t="shared" si="10"/>
        <v>38859.138059646255</v>
      </c>
      <c r="L78" s="4">
        <f t="shared" si="11"/>
        <v>-31225.668236477428</v>
      </c>
      <c r="M78" s="4">
        <f t="shared" si="12"/>
        <v>1537245.9698231688</v>
      </c>
      <c r="N78" s="119">
        <f t="shared" si="13"/>
        <v>4.9904598865195826E-3</v>
      </c>
    </row>
    <row r="79" spans="1:14">
      <c r="A79" t="s">
        <v>155</v>
      </c>
      <c r="B79" t="s">
        <v>156</v>
      </c>
      <c r="C79" s="4">
        <f>'(B) MSOC Applied to 2009-10'!D76</f>
        <v>200606.5507701551</v>
      </c>
      <c r="D79" s="4">
        <f>'(C) Transportation Est 2009-10'!F77</f>
        <v>-1927.8112759910041</v>
      </c>
      <c r="E79" s="4">
        <f t="shared" si="7"/>
        <v>198678.7394941641</v>
      </c>
      <c r="H79" t="str">
        <f t="shared" si="8"/>
        <v>04127</v>
      </c>
      <c r="I79" t="str">
        <f t="shared" si="9"/>
        <v>Entiat</v>
      </c>
      <c r="J79" s="4">
        <f>VLOOKUP(H79,'(1) OSPI Revenues 2009-10'!$A$9:$Q$303,17,)</f>
        <v>2533177.6800000002</v>
      </c>
      <c r="K79" s="4">
        <f t="shared" si="10"/>
        <v>200606.5507701551</v>
      </c>
      <c r="L79" s="4">
        <f t="shared" si="11"/>
        <v>-1927.8112759910041</v>
      </c>
      <c r="M79" s="4">
        <f t="shared" si="12"/>
        <v>2731856.4194941642</v>
      </c>
      <c r="N79" s="119">
        <f t="shared" si="13"/>
        <v>7.8430637164845107E-2</v>
      </c>
    </row>
    <row r="80" spans="1:14">
      <c r="A80" t="s">
        <v>157</v>
      </c>
      <c r="B80" t="s">
        <v>158</v>
      </c>
      <c r="C80" s="4">
        <f>'(B) MSOC Applied to 2009-10'!D77</f>
        <v>2660077.6817527907</v>
      </c>
      <c r="D80" s="4">
        <f>'(C) Transportation Est 2009-10'!F78</f>
        <v>307714.64771027258</v>
      </c>
      <c r="E80" s="4">
        <f t="shared" si="7"/>
        <v>2967792.3294630633</v>
      </c>
      <c r="H80" t="str">
        <f t="shared" si="8"/>
        <v>17216</v>
      </c>
      <c r="I80" t="str">
        <f t="shared" si="9"/>
        <v>Enumclaw</v>
      </c>
      <c r="J80" s="4">
        <f>VLOOKUP(H80,'(1) OSPI Revenues 2009-10'!$A$9:$Q$303,17,)</f>
        <v>27973713.809999999</v>
      </c>
      <c r="K80" s="4">
        <f t="shared" si="10"/>
        <v>2660077.6817527907</v>
      </c>
      <c r="L80" s="4">
        <f t="shared" si="11"/>
        <v>307714.64771027258</v>
      </c>
      <c r="M80" s="4">
        <f t="shared" si="12"/>
        <v>30941506.13946306</v>
      </c>
      <c r="N80" s="119">
        <f t="shared" si="13"/>
        <v>0.10609218173963519</v>
      </c>
    </row>
    <row r="81" spans="1:14">
      <c r="A81" t="s">
        <v>159</v>
      </c>
      <c r="B81" t="s">
        <v>160</v>
      </c>
      <c r="C81" s="4">
        <f>'(B) MSOC Applied to 2009-10'!D78</f>
        <v>1285627.5571639102</v>
      </c>
      <c r="D81" s="4">
        <f>'(C) Transportation Est 2009-10'!F79</f>
        <v>362259.79354136332</v>
      </c>
      <c r="E81" s="4">
        <f t="shared" si="7"/>
        <v>1647887.3507052734</v>
      </c>
      <c r="H81" t="str">
        <f t="shared" si="8"/>
        <v>13165</v>
      </c>
      <c r="I81" t="str">
        <f t="shared" si="9"/>
        <v>Ephrata</v>
      </c>
      <c r="J81" s="4">
        <f>VLOOKUP(H81,'(1) OSPI Revenues 2009-10'!$A$9:$Q$303,17,)</f>
        <v>12950097.039999999</v>
      </c>
      <c r="K81" s="4">
        <f t="shared" si="10"/>
        <v>1285627.5571639102</v>
      </c>
      <c r="L81" s="4">
        <f t="shared" si="11"/>
        <v>362259.79354136332</v>
      </c>
      <c r="M81" s="4">
        <f t="shared" si="12"/>
        <v>14597984.390705273</v>
      </c>
      <c r="N81" s="119">
        <f t="shared" si="13"/>
        <v>0.12724903493891304</v>
      </c>
    </row>
    <row r="82" spans="1:14">
      <c r="A82" t="s">
        <v>161</v>
      </c>
      <c r="B82" t="s">
        <v>162</v>
      </c>
      <c r="C82" s="4">
        <f>'(B) MSOC Applied to 2009-10'!D79</f>
        <v>57450.591882340639</v>
      </c>
      <c r="D82" s="4">
        <f>'(C) Transportation Est 2009-10'!F80</f>
        <v>7144.9317662580379</v>
      </c>
      <c r="E82" s="4">
        <f t="shared" si="7"/>
        <v>64595.523648598675</v>
      </c>
      <c r="H82" t="str">
        <f t="shared" si="8"/>
        <v>21036</v>
      </c>
      <c r="I82" t="str">
        <f t="shared" si="9"/>
        <v>Evaline</v>
      </c>
      <c r="J82" s="4">
        <f>VLOOKUP(H82,'(1) OSPI Revenues 2009-10'!$A$9:$Q$303,17,)</f>
        <v>412275.21999999991</v>
      </c>
      <c r="K82" s="4">
        <f t="shared" si="10"/>
        <v>57450.591882340639</v>
      </c>
      <c r="L82" s="4">
        <f t="shared" si="11"/>
        <v>7144.9317662580379</v>
      </c>
      <c r="M82" s="4">
        <f t="shared" si="12"/>
        <v>476870.74364859861</v>
      </c>
      <c r="N82" s="119">
        <f t="shared" si="13"/>
        <v>0.1566805874207009</v>
      </c>
    </row>
    <row r="83" spans="1:14">
      <c r="A83" t="s">
        <v>163</v>
      </c>
      <c r="B83" t="s">
        <v>164</v>
      </c>
      <c r="C83" s="4">
        <f>'(B) MSOC Applied to 2009-10'!D80</f>
        <v>10561721.987378502</v>
      </c>
      <c r="D83" s="4">
        <f>'(C) Transportation Est 2009-10'!F81</f>
        <v>2112736.1780256643</v>
      </c>
      <c r="E83" s="4">
        <f t="shared" si="7"/>
        <v>12674458.165404167</v>
      </c>
      <c r="H83" t="str">
        <f t="shared" si="8"/>
        <v>31002</v>
      </c>
      <c r="I83" t="str">
        <f t="shared" si="9"/>
        <v>Everett</v>
      </c>
      <c r="J83" s="4">
        <f>VLOOKUP(H83,'(1) OSPI Revenues 2009-10'!$A$9:$Q$303,17,)</f>
        <v>118249061.02000003</v>
      </c>
      <c r="K83" s="4">
        <f t="shared" si="10"/>
        <v>10561721.987378502</v>
      </c>
      <c r="L83" s="4">
        <f t="shared" si="11"/>
        <v>2112736.1780256643</v>
      </c>
      <c r="M83" s="4">
        <f t="shared" si="12"/>
        <v>130923519.1854042</v>
      </c>
      <c r="N83" s="119">
        <f t="shared" si="13"/>
        <v>0.10718442967813901</v>
      </c>
    </row>
    <row r="84" spans="1:14">
      <c r="A84" t="s">
        <v>165</v>
      </c>
      <c r="B84" t="s">
        <v>166</v>
      </c>
      <c r="C84" s="4">
        <f>'(B) MSOC Applied to 2009-10'!D81</f>
        <v>14844655.378092682</v>
      </c>
      <c r="D84" s="4">
        <f>'(C) Transportation Est 2009-10'!F82</f>
        <v>3461493.4143246561</v>
      </c>
      <c r="E84" s="4">
        <f t="shared" si="7"/>
        <v>18306148.79241734</v>
      </c>
      <c r="H84" t="str">
        <f t="shared" si="8"/>
        <v>06114</v>
      </c>
      <c r="I84" t="str">
        <f t="shared" si="9"/>
        <v>Evergreen (Clark)</v>
      </c>
      <c r="J84" s="4">
        <f>VLOOKUP(H84,'(1) OSPI Revenues 2009-10'!$A$9:$Q$303,17,)</f>
        <v>151457761.16</v>
      </c>
      <c r="K84" s="4">
        <f t="shared" si="10"/>
        <v>14844655.378092682</v>
      </c>
      <c r="L84" s="4">
        <f t="shared" si="11"/>
        <v>3461493.4143246561</v>
      </c>
      <c r="M84" s="4">
        <f t="shared" si="12"/>
        <v>169763909.95241731</v>
      </c>
      <c r="N84" s="119">
        <f t="shared" si="13"/>
        <v>0.12086636334917622</v>
      </c>
    </row>
    <row r="85" spans="1:14">
      <c r="A85" t="s">
        <v>167</v>
      </c>
      <c r="B85" t="s">
        <v>168</v>
      </c>
      <c r="C85" s="4">
        <f>'(B) MSOC Applied to 2009-10'!D82</f>
        <v>15580.120587256386</v>
      </c>
      <c r="D85" s="4">
        <f>'(C) Transportation Est 2009-10'!F83</f>
        <v>-25062.771565561983</v>
      </c>
      <c r="E85" s="4">
        <f t="shared" si="7"/>
        <v>-9482.6509783055972</v>
      </c>
      <c r="H85" t="str">
        <f t="shared" si="8"/>
        <v>33205</v>
      </c>
      <c r="I85" t="str">
        <f t="shared" si="9"/>
        <v>Evergreen (Stev)</v>
      </c>
      <c r="J85" s="4">
        <f>VLOOKUP(H85,'(1) OSPI Revenues 2009-10'!$A$9:$Q$303,17,)</f>
        <v>289432.32999999996</v>
      </c>
      <c r="K85" s="4">
        <f t="shared" si="10"/>
        <v>15580.120587256386</v>
      </c>
      <c r="L85" s="4">
        <f t="shared" si="11"/>
        <v>-25062.771565561983</v>
      </c>
      <c r="M85" s="4">
        <f t="shared" si="12"/>
        <v>279949.67902169435</v>
      </c>
      <c r="N85" s="119">
        <f t="shared" si="13"/>
        <v>-3.2762929346233038E-2</v>
      </c>
    </row>
    <row r="86" spans="1:14">
      <c r="A86" t="s">
        <v>169</v>
      </c>
      <c r="B86" t="s">
        <v>170</v>
      </c>
      <c r="C86" s="4">
        <f>'(B) MSOC Applied to 2009-10'!D83</f>
        <v>12464666.976296976</v>
      </c>
      <c r="D86" s="4">
        <f>'(C) Transportation Est 2009-10'!F84</f>
        <v>2844423.4767888514</v>
      </c>
      <c r="E86" s="4">
        <f t="shared" si="7"/>
        <v>15309090.453085829</v>
      </c>
      <c r="H86" t="str">
        <f t="shared" si="8"/>
        <v>17210</v>
      </c>
      <c r="I86" t="str">
        <f t="shared" si="9"/>
        <v>Federal Way</v>
      </c>
      <c r="J86" s="4">
        <f>VLOOKUP(H86,'(1) OSPI Revenues 2009-10'!$A$9:$Q$303,17,)</f>
        <v>127107470.68000001</v>
      </c>
      <c r="K86" s="4">
        <f t="shared" si="10"/>
        <v>12464666.976296976</v>
      </c>
      <c r="L86" s="4">
        <f t="shared" si="11"/>
        <v>2844423.4767888514</v>
      </c>
      <c r="M86" s="4">
        <f t="shared" si="12"/>
        <v>142416561.13308582</v>
      </c>
      <c r="N86" s="119">
        <f t="shared" si="13"/>
        <v>0.12044209810159212</v>
      </c>
    </row>
    <row r="87" spans="1:14">
      <c r="A87" t="s">
        <v>171</v>
      </c>
      <c r="B87" t="s">
        <v>172</v>
      </c>
      <c r="C87" s="4">
        <f>'(B) MSOC Applied to 2009-10'!D84</f>
        <v>2950289.0408079033</v>
      </c>
      <c r="D87" s="4">
        <f>'(C) Transportation Est 2009-10'!F85</f>
        <v>510138.61064993183</v>
      </c>
      <c r="E87" s="4">
        <f t="shared" si="7"/>
        <v>3460427.651457835</v>
      </c>
      <c r="H87" t="str">
        <f t="shared" si="8"/>
        <v>37502</v>
      </c>
      <c r="I87" t="str">
        <f t="shared" si="9"/>
        <v>Ferndale</v>
      </c>
      <c r="J87" s="4">
        <f>VLOOKUP(H87,'(1) OSPI Revenues 2009-10'!$A$9:$Q$303,17,)</f>
        <v>32004515.690000005</v>
      </c>
      <c r="K87" s="4">
        <f t="shared" si="10"/>
        <v>2950289.0408079033</v>
      </c>
      <c r="L87" s="4">
        <f t="shared" si="11"/>
        <v>510138.61064993183</v>
      </c>
      <c r="M87" s="4">
        <f t="shared" si="12"/>
        <v>35464943.341457836</v>
      </c>
      <c r="N87" s="119">
        <f t="shared" si="13"/>
        <v>0.10812310628212574</v>
      </c>
    </row>
    <row r="88" spans="1:14">
      <c r="A88" t="s">
        <v>173</v>
      </c>
      <c r="B88" t="s">
        <v>174</v>
      </c>
      <c r="C88" s="4">
        <f>'(B) MSOC Applied to 2009-10'!D85</f>
        <v>1968200.3448700078</v>
      </c>
      <c r="D88" s="4">
        <f>'(C) Transportation Est 2009-10'!F86</f>
        <v>184073.89284470945</v>
      </c>
      <c r="E88" s="4">
        <f t="shared" si="7"/>
        <v>2152274.2377147172</v>
      </c>
      <c r="H88" t="str">
        <f t="shared" si="8"/>
        <v>27417</v>
      </c>
      <c r="I88" t="str">
        <f t="shared" si="9"/>
        <v>Fife</v>
      </c>
      <c r="J88" s="4">
        <f>VLOOKUP(H88,'(1) OSPI Revenues 2009-10'!$A$9:$Q$303,17,)</f>
        <v>21000373.890000001</v>
      </c>
      <c r="K88" s="4">
        <f t="shared" si="10"/>
        <v>1968200.3448700078</v>
      </c>
      <c r="L88" s="4">
        <f t="shared" si="11"/>
        <v>184073.89284470945</v>
      </c>
      <c r="M88" s="4">
        <f t="shared" si="12"/>
        <v>23152648.12771472</v>
      </c>
      <c r="N88" s="119">
        <f t="shared" si="13"/>
        <v>0.10248742469959504</v>
      </c>
    </row>
    <row r="89" spans="1:14">
      <c r="A89" t="s">
        <v>175</v>
      </c>
      <c r="B89" t="s">
        <v>176</v>
      </c>
      <c r="C89" s="4">
        <f>'(B) MSOC Applied to 2009-10'!D86</f>
        <v>550203.51857178577</v>
      </c>
      <c r="D89" s="4">
        <f>'(C) Transportation Est 2009-10'!F87</f>
        <v>134592.01285502515</v>
      </c>
      <c r="E89" s="4">
        <f t="shared" si="7"/>
        <v>684795.53142681089</v>
      </c>
      <c r="H89" t="str">
        <f t="shared" si="8"/>
        <v>03053</v>
      </c>
      <c r="I89" t="str">
        <f t="shared" si="9"/>
        <v>Finley</v>
      </c>
      <c r="J89" s="4">
        <f>VLOOKUP(H89,'(1) OSPI Revenues 2009-10'!$A$9:$Q$303,17,)</f>
        <v>6080579.0900000017</v>
      </c>
      <c r="K89" s="4">
        <f t="shared" si="10"/>
        <v>550203.51857178577</v>
      </c>
      <c r="L89" s="4">
        <f t="shared" si="11"/>
        <v>134592.01285502515</v>
      </c>
      <c r="M89" s="4">
        <f t="shared" si="12"/>
        <v>6765374.6214268124</v>
      </c>
      <c r="N89" s="119">
        <f t="shared" si="13"/>
        <v>0.11262011747417477</v>
      </c>
    </row>
    <row r="90" spans="1:14">
      <c r="A90" t="s">
        <v>177</v>
      </c>
      <c r="B90" t="s">
        <v>178</v>
      </c>
      <c r="C90" s="4">
        <f>'(B) MSOC Applied to 2009-10'!D87</f>
        <v>4266665.1334305443</v>
      </c>
      <c r="D90" s="4">
        <f>'(C) Transportation Est 2009-10'!F88</f>
        <v>1191152.7014779667</v>
      </c>
      <c r="E90" s="4">
        <f t="shared" si="7"/>
        <v>5457817.8349085115</v>
      </c>
      <c r="H90" t="str">
        <f t="shared" si="8"/>
        <v>27402</v>
      </c>
      <c r="I90" t="str">
        <f t="shared" si="9"/>
        <v>Franklin Pierce</v>
      </c>
      <c r="J90" s="4">
        <f>VLOOKUP(H90,'(1) OSPI Revenues 2009-10'!$A$9:$Q$303,17,)</f>
        <v>43494079.880000003</v>
      </c>
      <c r="K90" s="4">
        <f t="shared" si="10"/>
        <v>4266665.1334305443</v>
      </c>
      <c r="L90" s="4">
        <f t="shared" si="11"/>
        <v>1191152.7014779667</v>
      </c>
      <c r="M90" s="4">
        <f t="shared" si="12"/>
        <v>48951897.714908518</v>
      </c>
      <c r="N90" s="119">
        <f t="shared" si="13"/>
        <v>0.12548415439449712</v>
      </c>
    </row>
    <row r="91" spans="1:14">
      <c r="A91" t="s">
        <v>179</v>
      </c>
      <c r="B91" t="s">
        <v>180</v>
      </c>
      <c r="C91" s="4">
        <f>'(B) MSOC Applied to 2009-10'!D88</f>
        <v>538546.3653049143</v>
      </c>
      <c r="D91" s="4">
        <f>'(C) Transportation Est 2009-10'!F89</f>
        <v>61160.94880738372</v>
      </c>
      <c r="E91" s="4">
        <f t="shared" si="7"/>
        <v>599707.31411229807</v>
      </c>
      <c r="H91" t="str">
        <f t="shared" si="8"/>
        <v>32358</v>
      </c>
      <c r="I91" t="str">
        <f t="shared" si="9"/>
        <v>Freeman</v>
      </c>
      <c r="J91" s="4">
        <f>VLOOKUP(H91,'(1) OSPI Revenues 2009-10'!$A$9:$Q$303,17,)</f>
        <v>5543046.75</v>
      </c>
      <c r="K91" s="4">
        <f t="shared" si="10"/>
        <v>538546.3653049143</v>
      </c>
      <c r="L91" s="4">
        <f t="shared" si="11"/>
        <v>61160.94880738372</v>
      </c>
      <c r="M91" s="4">
        <f t="shared" si="12"/>
        <v>6142754.0641122982</v>
      </c>
      <c r="N91" s="119">
        <f t="shared" si="13"/>
        <v>0.10819091758738963</v>
      </c>
    </row>
    <row r="92" spans="1:14">
      <c r="A92" t="s">
        <v>181</v>
      </c>
      <c r="B92" t="s">
        <v>182</v>
      </c>
      <c r="C92" s="4">
        <f>'(B) MSOC Applied to 2009-10'!D89</f>
        <v>48146.042705655258</v>
      </c>
      <c r="D92" s="4">
        <f>'(C) Transportation Est 2009-10'!F90</f>
        <v>-38673.468834064908</v>
      </c>
      <c r="E92" s="4">
        <f t="shared" si="7"/>
        <v>9472.5738715903499</v>
      </c>
      <c r="H92" t="str">
        <f t="shared" si="8"/>
        <v>38302</v>
      </c>
      <c r="I92" t="str">
        <f t="shared" si="9"/>
        <v>Garfield</v>
      </c>
      <c r="J92" s="4">
        <f>VLOOKUP(H92,'(1) OSPI Revenues 2009-10'!$A$9:$Q$303,17,)</f>
        <v>1504991.94</v>
      </c>
      <c r="K92" s="4">
        <f t="shared" si="10"/>
        <v>48146.042705655258</v>
      </c>
      <c r="L92" s="4">
        <f t="shared" si="11"/>
        <v>-38673.468834064908</v>
      </c>
      <c r="M92" s="4">
        <f t="shared" si="12"/>
        <v>1514464.5138715904</v>
      </c>
      <c r="N92" s="119">
        <f t="shared" si="13"/>
        <v>6.2941027256202542E-3</v>
      </c>
    </row>
    <row r="93" spans="1:14">
      <c r="A93" t="s">
        <v>183</v>
      </c>
      <c r="B93" t="s">
        <v>184</v>
      </c>
      <c r="C93" s="4">
        <f>'(B) MSOC Applied to 2009-10'!D90</f>
        <v>40594.183576158386</v>
      </c>
      <c r="D93" s="4">
        <f>'(C) Transportation Est 2009-10'!F91</f>
        <v>15955.854405985659</v>
      </c>
      <c r="E93" s="4">
        <f t="shared" si="7"/>
        <v>56550.037982144044</v>
      </c>
      <c r="H93" t="str">
        <f t="shared" si="8"/>
        <v>20401</v>
      </c>
      <c r="I93" t="str">
        <f t="shared" si="9"/>
        <v>Glenwood</v>
      </c>
      <c r="J93" s="4">
        <f>VLOOKUP(H93,'(1) OSPI Revenues 2009-10'!$A$9:$Q$303,17,)</f>
        <v>1327326.8099999996</v>
      </c>
      <c r="K93" s="4">
        <f t="shared" si="10"/>
        <v>40594.183576158386</v>
      </c>
      <c r="L93" s="4">
        <f t="shared" si="11"/>
        <v>15955.854405985659</v>
      </c>
      <c r="M93" s="4">
        <f t="shared" si="12"/>
        <v>1383876.8479821438</v>
      </c>
      <c r="N93" s="119">
        <f t="shared" si="13"/>
        <v>4.2604456985348094E-2</v>
      </c>
    </row>
    <row r="94" spans="1:14">
      <c r="A94" t="s">
        <v>185</v>
      </c>
      <c r="B94" t="s">
        <v>186</v>
      </c>
      <c r="C94" s="4">
        <f>'(B) MSOC Applied to 2009-10'!D91</f>
        <v>562513.51947368367</v>
      </c>
      <c r="D94" s="4">
        <f>'(C) Transportation Est 2009-10'!F92</f>
        <v>58043.868907152377</v>
      </c>
      <c r="E94" s="4">
        <f t="shared" si="7"/>
        <v>620557.388380836</v>
      </c>
      <c r="H94" t="str">
        <f t="shared" si="8"/>
        <v>20404</v>
      </c>
      <c r="I94" t="str">
        <f t="shared" si="9"/>
        <v>Goldendale</v>
      </c>
      <c r="J94" s="4">
        <f>VLOOKUP(H94,'(1) OSPI Revenues 2009-10'!$A$9:$Q$303,17,)</f>
        <v>6209371.830000001</v>
      </c>
      <c r="K94" s="4">
        <f t="shared" si="10"/>
        <v>562513.51947368367</v>
      </c>
      <c r="L94" s="4">
        <f t="shared" si="11"/>
        <v>58043.868907152377</v>
      </c>
      <c r="M94" s="4">
        <f t="shared" si="12"/>
        <v>6829929.2183808377</v>
      </c>
      <c r="N94" s="119">
        <f t="shared" si="13"/>
        <v>9.9938835259095304E-2</v>
      </c>
    </row>
    <row r="95" spans="1:14">
      <c r="A95" t="s">
        <v>187</v>
      </c>
      <c r="B95" t="s">
        <v>188</v>
      </c>
      <c r="C95" s="4">
        <f>'(B) MSOC Applied to 2009-10'!D92</f>
        <v>328235.32266274228</v>
      </c>
      <c r="D95" s="4">
        <f>'(C) Transportation Est 2009-10'!F93</f>
        <v>-64776.087223175971</v>
      </c>
      <c r="E95" s="4">
        <f t="shared" si="7"/>
        <v>263459.23543956631</v>
      </c>
      <c r="H95" t="str">
        <f t="shared" si="8"/>
        <v>13301</v>
      </c>
      <c r="I95" t="str">
        <f t="shared" si="9"/>
        <v>Grand Coulee Dam</v>
      </c>
      <c r="J95" s="4">
        <f>VLOOKUP(H95,'(1) OSPI Revenues 2009-10'!$A$9:$Q$303,17,)</f>
        <v>4175859.8399999994</v>
      </c>
      <c r="K95" s="4">
        <f t="shared" si="10"/>
        <v>328235.32266274228</v>
      </c>
      <c r="L95" s="4">
        <f t="shared" si="11"/>
        <v>-64776.087223175971</v>
      </c>
      <c r="M95" s="4">
        <f t="shared" si="12"/>
        <v>4439319.0754395658</v>
      </c>
      <c r="N95" s="119">
        <f t="shared" si="13"/>
        <v>6.3091014912887156E-2</v>
      </c>
    </row>
    <row r="96" spans="1:14">
      <c r="A96" t="s">
        <v>189</v>
      </c>
      <c r="B96" t="s">
        <v>190</v>
      </c>
      <c r="C96" s="4">
        <f>'(B) MSOC Applied to 2009-10'!D93</f>
        <v>1947356.2726309607</v>
      </c>
      <c r="D96" s="4">
        <f>'(C) Transportation Est 2009-10'!F94</f>
        <v>268263.39235548803</v>
      </c>
      <c r="E96" s="4">
        <f t="shared" si="7"/>
        <v>2215619.6649864488</v>
      </c>
      <c r="H96" t="str">
        <f t="shared" si="8"/>
        <v>39200</v>
      </c>
      <c r="I96" t="str">
        <f t="shared" si="9"/>
        <v>Grandview</v>
      </c>
      <c r="J96" s="4">
        <f>VLOOKUP(H96,'(1) OSPI Revenues 2009-10'!$A$9:$Q$303,17,)</f>
        <v>20285937.389999997</v>
      </c>
      <c r="K96" s="4">
        <f t="shared" si="10"/>
        <v>1947356.2726309607</v>
      </c>
      <c r="L96" s="4">
        <f t="shared" si="11"/>
        <v>268263.39235548803</v>
      </c>
      <c r="M96" s="4">
        <f t="shared" si="12"/>
        <v>22501557.054986443</v>
      </c>
      <c r="N96" s="119">
        <f t="shared" si="13"/>
        <v>0.10921948650391888</v>
      </c>
    </row>
    <row r="97" spans="1:14">
      <c r="A97" t="s">
        <v>191</v>
      </c>
      <c r="B97" t="s">
        <v>192</v>
      </c>
      <c r="C97" s="4">
        <f>'(B) MSOC Applied to 2009-10'!D94</f>
        <v>834668.64213661861</v>
      </c>
      <c r="D97" s="4">
        <f>'(C) Transportation Est 2009-10'!F95</f>
        <v>30522.070355255943</v>
      </c>
      <c r="E97" s="4">
        <f t="shared" si="7"/>
        <v>865190.71249187458</v>
      </c>
      <c r="H97" t="str">
        <f t="shared" si="8"/>
        <v>39204</v>
      </c>
      <c r="I97" t="str">
        <f t="shared" si="9"/>
        <v>Granger</v>
      </c>
      <c r="J97" s="4">
        <f>VLOOKUP(H97,'(1) OSPI Revenues 2009-10'!$A$9:$Q$303,17,)</f>
        <v>8806191.1899999995</v>
      </c>
      <c r="K97" s="4">
        <f t="shared" si="10"/>
        <v>834668.64213661861</v>
      </c>
      <c r="L97" s="4">
        <f t="shared" si="11"/>
        <v>30522.070355255943</v>
      </c>
      <c r="M97" s="4">
        <f t="shared" si="12"/>
        <v>9671381.9024918731</v>
      </c>
      <c r="N97" s="119">
        <f t="shared" si="13"/>
        <v>9.8248004594126304E-2</v>
      </c>
    </row>
    <row r="98" spans="1:14">
      <c r="A98" t="s">
        <v>193</v>
      </c>
      <c r="B98" t="s">
        <v>194</v>
      </c>
      <c r="C98" s="4">
        <f>'(B) MSOC Applied to 2009-10'!D95</f>
        <v>1286327.4568807408</v>
      </c>
      <c r="D98" s="4">
        <f>'(C) Transportation Est 2009-10'!F96</f>
        <v>440932.65808883432</v>
      </c>
      <c r="E98" s="4">
        <f t="shared" si="7"/>
        <v>1727260.1149695751</v>
      </c>
      <c r="H98" t="str">
        <f t="shared" si="8"/>
        <v>31332</v>
      </c>
      <c r="I98" t="str">
        <f t="shared" si="9"/>
        <v>Granite Falls</v>
      </c>
      <c r="J98" s="4">
        <f>VLOOKUP(H98,'(1) OSPI Revenues 2009-10'!$A$9:$Q$303,17,)</f>
        <v>13238130.07</v>
      </c>
      <c r="K98" s="4">
        <f t="shared" si="10"/>
        <v>1286327.4568807408</v>
      </c>
      <c r="L98" s="4">
        <f t="shared" si="11"/>
        <v>440932.65808883432</v>
      </c>
      <c r="M98" s="4">
        <f t="shared" si="12"/>
        <v>14965390.184969576</v>
      </c>
      <c r="N98" s="119">
        <f t="shared" si="13"/>
        <v>0.13047614019776543</v>
      </c>
    </row>
    <row r="99" spans="1:14">
      <c r="A99" t="s">
        <v>195</v>
      </c>
      <c r="B99" t="s">
        <v>196</v>
      </c>
      <c r="C99" s="4">
        <f>'(B) MSOC Applied to 2009-10'!D96</f>
        <v>162017.96218088022</v>
      </c>
      <c r="D99" s="4">
        <f>'(C) Transportation Est 2009-10'!F97</f>
        <v>18988.502135868199</v>
      </c>
      <c r="E99" s="4">
        <f t="shared" si="7"/>
        <v>181006.46431674843</v>
      </c>
      <c r="H99" t="str">
        <f t="shared" si="8"/>
        <v>23054</v>
      </c>
      <c r="I99" t="str">
        <f t="shared" si="9"/>
        <v>Grapeview</v>
      </c>
      <c r="J99" s="4">
        <f>VLOOKUP(H99,'(1) OSPI Revenues 2009-10'!$A$9:$Q$303,17,)</f>
        <v>1282391.0200000003</v>
      </c>
      <c r="K99" s="4">
        <f t="shared" si="10"/>
        <v>162017.96218088022</v>
      </c>
      <c r="L99" s="4">
        <f t="shared" si="11"/>
        <v>18988.502135868199</v>
      </c>
      <c r="M99" s="4">
        <f t="shared" si="12"/>
        <v>1463397.4843167486</v>
      </c>
      <c r="N99" s="119">
        <f t="shared" si="13"/>
        <v>0.14114763866386726</v>
      </c>
    </row>
    <row r="100" spans="1:14">
      <c r="A100" t="s">
        <v>197</v>
      </c>
      <c r="B100" t="s">
        <v>198</v>
      </c>
      <c r="C100" s="4">
        <f>'(B) MSOC Applied to 2009-10'!D97</f>
        <v>46605.08702658346</v>
      </c>
      <c r="D100" s="4">
        <f>'(C) Transportation Est 2009-10'!F98</f>
        <v>3873.9101736914663</v>
      </c>
      <c r="E100" s="4">
        <f t="shared" si="7"/>
        <v>50478.997200274927</v>
      </c>
      <c r="H100" t="str">
        <f t="shared" si="8"/>
        <v>32312</v>
      </c>
      <c r="I100" t="str">
        <f t="shared" si="9"/>
        <v>Great Northern</v>
      </c>
      <c r="J100" s="4">
        <f>VLOOKUP(H100,'(1) OSPI Revenues 2009-10'!$A$9:$Q$303,17,)</f>
        <v>379493.3000000001</v>
      </c>
      <c r="K100" s="4">
        <f t="shared" si="10"/>
        <v>46605.08702658346</v>
      </c>
      <c r="L100" s="4">
        <f t="shared" si="11"/>
        <v>3873.9101736914663</v>
      </c>
      <c r="M100" s="4">
        <f t="shared" si="12"/>
        <v>429972.297200275</v>
      </c>
      <c r="N100" s="119">
        <f t="shared" si="13"/>
        <v>0.13301683376300688</v>
      </c>
    </row>
    <row r="101" spans="1:14">
      <c r="A101" t="s">
        <v>199</v>
      </c>
      <c r="B101" t="s">
        <v>200</v>
      </c>
      <c r="C101" s="4">
        <f>'(B) MSOC Applied to 2009-10'!D98</f>
        <v>90022.395510964983</v>
      </c>
      <c r="D101" s="4">
        <f>'(C) Transportation Est 2009-10'!F99</f>
        <v>35286.252694971685</v>
      </c>
      <c r="E101" s="4">
        <f t="shared" si="7"/>
        <v>125308.64820593667</v>
      </c>
      <c r="H101" t="str">
        <f t="shared" si="8"/>
        <v>06103</v>
      </c>
      <c r="I101" t="str">
        <f t="shared" si="9"/>
        <v>Green Mountain</v>
      </c>
      <c r="J101" s="4">
        <f>VLOOKUP(H101,'(1) OSPI Revenues 2009-10'!$A$9:$Q$303,17,)</f>
        <v>982292.02000000014</v>
      </c>
      <c r="K101" s="4">
        <f t="shared" si="10"/>
        <v>90022.395510964983</v>
      </c>
      <c r="L101" s="4">
        <f t="shared" si="11"/>
        <v>35286.252694971685</v>
      </c>
      <c r="M101" s="4">
        <f t="shared" si="12"/>
        <v>1107600.6682059367</v>
      </c>
      <c r="N101" s="119">
        <f t="shared" si="13"/>
        <v>0.12756761294460728</v>
      </c>
    </row>
    <row r="102" spans="1:14">
      <c r="A102" t="s">
        <v>201</v>
      </c>
      <c r="B102" t="s">
        <v>202</v>
      </c>
      <c r="C102" s="4">
        <f>'(B) MSOC Applied to 2009-10'!D99</f>
        <v>536211.40574540489</v>
      </c>
      <c r="D102" s="4">
        <f>'(C) Transportation Est 2009-10'!F100</f>
        <v>-57695.567628111923</v>
      </c>
      <c r="E102" s="4">
        <f t="shared" si="7"/>
        <v>478515.83811729297</v>
      </c>
      <c r="H102" t="str">
        <f t="shared" si="8"/>
        <v>34324</v>
      </c>
      <c r="I102" t="str">
        <f t="shared" si="9"/>
        <v>Griffin</v>
      </c>
      <c r="J102" s="4">
        <f>VLOOKUP(H102,'(1) OSPI Revenues 2009-10'!$A$9:$Q$303,17,)</f>
        <v>4223214.5399999991</v>
      </c>
      <c r="K102" s="4">
        <f t="shared" si="10"/>
        <v>536211.40574540489</v>
      </c>
      <c r="L102" s="4">
        <f t="shared" si="11"/>
        <v>-57695.567628111923</v>
      </c>
      <c r="M102" s="4">
        <f t="shared" si="12"/>
        <v>4701730.3781172922</v>
      </c>
      <c r="N102" s="119">
        <f t="shared" si="13"/>
        <v>0.1133060690109513</v>
      </c>
    </row>
    <row r="103" spans="1:14">
      <c r="A103" t="s">
        <v>203</v>
      </c>
      <c r="B103" t="s">
        <v>204</v>
      </c>
      <c r="C103" s="4">
        <f>'(B) MSOC Applied to 2009-10'!D100</f>
        <v>72954.252836665997</v>
      </c>
      <c r="D103" s="4">
        <f>'(C) Transportation Est 2009-10'!F101</f>
        <v>-31062.85447876919</v>
      </c>
      <c r="E103" s="4">
        <f t="shared" si="7"/>
        <v>41891.398357896804</v>
      </c>
      <c r="H103" t="str">
        <f t="shared" si="8"/>
        <v>22204</v>
      </c>
      <c r="I103" t="str">
        <f t="shared" si="9"/>
        <v>Harrington</v>
      </c>
      <c r="J103" s="4">
        <f>VLOOKUP(H103,'(1) OSPI Revenues 2009-10'!$A$9:$Q$303,17,)</f>
        <v>1593128.19</v>
      </c>
      <c r="K103" s="4">
        <f t="shared" si="10"/>
        <v>72954.252836665997</v>
      </c>
      <c r="L103" s="4">
        <f t="shared" si="11"/>
        <v>-31062.85447876919</v>
      </c>
      <c r="M103" s="4">
        <f t="shared" si="12"/>
        <v>1635019.5883578968</v>
      </c>
      <c r="N103" s="119">
        <f t="shared" si="13"/>
        <v>2.6295058125797688E-2</v>
      </c>
    </row>
    <row r="104" spans="1:14">
      <c r="A104" t="s">
        <v>205</v>
      </c>
      <c r="B104" t="s">
        <v>206</v>
      </c>
      <c r="C104" s="4">
        <f>'(B) MSOC Applied to 2009-10'!D101</f>
        <v>659617.25329610833</v>
      </c>
      <c r="D104" s="4">
        <f>'(C) Transportation Est 2009-10'!F102</f>
        <v>70408.107865600003</v>
      </c>
      <c r="E104" s="4">
        <f t="shared" si="7"/>
        <v>730025.36116170837</v>
      </c>
      <c r="H104" t="str">
        <f t="shared" si="8"/>
        <v>39203</v>
      </c>
      <c r="I104" t="str">
        <f t="shared" si="9"/>
        <v>Highland</v>
      </c>
      <c r="J104" s="4">
        <f>VLOOKUP(H104,'(1) OSPI Revenues 2009-10'!$A$9:$Q$303,17,)</f>
        <v>6927049.6400000006</v>
      </c>
      <c r="K104" s="4">
        <f t="shared" si="10"/>
        <v>659617.25329610833</v>
      </c>
      <c r="L104" s="4">
        <f t="shared" si="11"/>
        <v>70408.107865600003</v>
      </c>
      <c r="M104" s="4">
        <f t="shared" si="12"/>
        <v>7657075.0011617085</v>
      </c>
      <c r="N104" s="119">
        <f t="shared" si="13"/>
        <v>0.10538763241224691</v>
      </c>
    </row>
    <row r="105" spans="1:14">
      <c r="A105" t="s">
        <v>207</v>
      </c>
      <c r="B105" t="s">
        <v>208</v>
      </c>
      <c r="C105" s="4">
        <f>'(B) MSOC Applied to 2009-10'!D102</f>
        <v>10013235.869792555</v>
      </c>
      <c r="D105" s="4">
        <f>'(C) Transportation Est 2009-10'!F103</f>
        <v>1493961.2817389246</v>
      </c>
      <c r="E105" s="4">
        <f t="shared" si="7"/>
        <v>11507197.151531478</v>
      </c>
      <c r="H105" t="str">
        <f t="shared" si="8"/>
        <v>17401</v>
      </c>
      <c r="I105" t="str">
        <f t="shared" si="9"/>
        <v>Highline</v>
      </c>
      <c r="J105" s="4">
        <f>VLOOKUP(H105,'(1) OSPI Revenues 2009-10'!$A$9:$Q$303,17,)</f>
        <v>111417582.01000002</v>
      </c>
      <c r="K105" s="4">
        <f t="shared" si="10"/>
        <v>10013235.869792555</v>
      </c>
      <c r="L105" s="4">
        <f t="shared" si="11"/>
        <v>1493961.2817389246</v>
      </c>
      <c r="M105" s="4">
        <f t="shared" si="12"/>
        <v>122924779.16153149</v>
      </c>
      <c r="N105" s="119">
        <f t="shared" si="13"/>
        <v>0.10327990379919272</v>
      </c>
    </row>
    <row r="106" spans="1:14">
      <c r="A106" t="s">
        <v>209</v>
      </c>
      <c r="B106" t="s">
        <v>210</v>
      </c>
      <c r="C106" s="4">
        <f>'(B) MSOC Applied to 2009-10'!D103</f>
        <v>1150411.6370804736</v>
      </c>
      <c r="D106" s="4">
        <f>'(C) Transportation Est 2009-10'!F104</f>
        <v>-262030.14545000248</v>
      </c>
      <c r="E106" s="4">
        <f t="shared" si="7"/>
        <v>888381.49163047108</v>
      </c>
      <c r="H106" t="str">
        <f t="shared" si="8"/>
        <v>06098</v>
      </c>
      <c r="I106" t="str">
        <f t="shared" si="9"/>
        <v>Hockinson</v>
      </c>
      <c r="J106" s="4">
        <f>VLOOKUP(H106,'(1) OSPI Revenues 2009-10'!$A$9:$Q$303,17,)</f>
        <v>11315731.830000004</v>
      </c>
      <c r="K106" s="4">
        <f t="shared" si="10"/>
        <v>1150411.6370804736</v>
      </c>
      <c r="L106" s="4">
        <f t="shared" si="11"/>
        <v>-262030.14545000248</v>
      </c>
      <c r="M106" s="4">
        <f t="shared" si="12"/>
        <v>12204113.321630476</v>
      </c>
      <c r="N106" s="119">
        <f t="shared" si="13"/>
        <v>7.8508531748270771E-2</v>
      </c>
    </row>
    <row r="107" spans="1:14">
      <c r="A107" t="s">
        <v>211</v>
      </c>
      <c r="B107" t="s">
        <v>212</v>
      </c>
      <c r="C107" s="4">
        <f>'(B) MSOC Applied to 2009-10'!D104</f>
        <v>272684.45858322678</v>
      </c>
      <c r="D107" s="4">
        <f>'(C) Transportation Est 2009-10'!F105</f>
        <v>-90587.608880142492</v>
      </c>
      <c r="E107" s="4">
        <f t="shared" si="7"/>
        <v>182096.84970308427</v>
      </c>
      <c r="H107" t="str">
        <f t="shared" si="8"/>
        <v>23404</v>
      </c>
      <c r="I107" t="str">
        <f t="shared" si="9"/>
        <v>Hood Canal</v>
      </c>
      <c r="J107" s="4">
        <f>VLOOKUP(H107,'(1) OSPI Revenues 2009-10'!$A$9:$Q$303,17,)</f>
        <v>2470180.81</v>
      </c>
      <c r="K107" s="4">
        <f t="shared" si="10"/>
        <v>272684.45858322678</v>
      </c>
      <c r="L107" s="4">
        <f t="shared" si="11"/>
        <v>-90587.608880142492</v>
      </c>
      <c r="M107" s="4">
        <f t="shared" si="12"/>
        <v>2652277.6597030843</v>
      </c>
      <c r="N107" s="119">
        <f t="shared" si="13"/>
        <v>7.3718024593950382E-2</v>
      </c>
    </row>
    <row r="108" spans="1:14">
      <c r="A108" t="s">
        <v>213</v>
      </c>
      <c r="B108" t="s">
        <v>214</v>
      </c>
      <c r="C108" s="4">
        <f>'(B) MSOC Applied to 2009-10'!D105</f>
        <v>1095848.8667188361</v>
      </c>
      <c r="D108" s="4">
        <f>'(C) Transportation Est 2009-10'!F106</f>
        <v>196503.23395311291</v>
      </c>
      <c r="E108" s="4">
        <f t="shared" si="7"/>
        <v>1292352.1006719491</v>
      </c>
      <c r="H108" t="str">
        <f t="shared" si="8"/>
        <v>14028</v>
      </c>
      <c r="I108" t="str">
        <f t="shared" si="9"/>
        <v>Hoquiam</v>
      </c>
      <c r="J108" s="4">
        <f>VLOOKUP(H108,'(1) OSPI Revenues 2009-10'!$A$9:$Q$303,17,)</f>
        <v>10559198.619999997</v>
      </c>
      <c r="K108" s="4">
        <f t="shared" si="10"/>
        <v>1095848.8667188361</v>
      </c>
      <c r="L108" s="4">
        <f t="shared" si="11"/>
        <v>196503.23395311291</v>
      </c>
      <c r="M108" s="4">
        <f t="shared" si="12"/>
        <v>11851550.720671946</v>
      </c>
      <c r="N108" s="119">
        <f t="shared" si="13"/>
        <v>0.12239111576366479</v>
      </c>
    </row>
    <row r="109" spans="1:14">
      <c r="A109" t="s">
        <v>215</v>
      </c>
      <c r="B109" t="s">
        <v>216</v>
      </c>
      <c r="C109" s="4">
        <f>'(B) MSOC Applied to 2009-10'!D106</f>
        <v>110160.68652295663</v>
      </c>
      <c r="D109" s="4">
        <f>'(C) Transportation Est 2009-10'!F107</f>
        <v>-22130.368196241016</v>
      </c>
      <c r="E109" s="4">
        <f t="shared" si="7"/>
        <v>88030.318326715613</v>
      </c>
      <c r="H109" t="str">
        <f t="shared" si="8"/>
        <v>10070</v>
      </c>
      <c r="I109" t="str">
        <f t="shared" si="9"/>
        <v>Inchelium</v>
      </c>
      <c r="J109" s="4">
        <f>VLOOKUP(H109,'(1) OSPI Revenues 2009-10'!$A$9:$Q$303,17,)</f>
        <v>2033514.4599999995</v>
      </c>
      <c r="K109" s="4">
        <f t="shared" si="10"/>
        <v>110160.68652295663</v>
      </c>
      <c r="L109" s="4">
        <f t="shared" si="11"/>
        <v>-22130.368196241016</v>
      </c>
      <c r="M109" s="4">
        <f t="shared" si="12"/>
        <v>2121544.7783267149</v>
      </c>
      <c r="N109" s="119">
        <f t="shared" si="13"/>
        <v>4.3289742983541712E-2</v>
      </c>
    </row>
    <row r="110" spans="1:14">
      <c r="A110" t="s">
        <v>217</v>
      </c>
      <c r="B110" t="s">
        <v>218</v>
      </c>
      <c r="C110" s="4">
        <f>'(B) MSOC Applied to 2009-10'!D107</f>
        <v>19703.059255307246</v>
      </c>
      <c r="D110" s="4">
        <f>'(C) Transportation Est 2009-10'!F108</f>
        <v>-29214.994757197434</v>
      </c>
      <c r="E110" s="4">
        <f t="shared" si="7"/>
        <v>-9511.9355018901879</v>
      </c>
      <c r="H110" t="str">
        <f t="shared" si="8"/>
        <v>31063</v>
      </c>
      <c r="I110" t="str">
        <f t="shared" si="9"/>
        <v>Index</v>
      </c>
      <c r="J110" s="4">
        <f>VLOOKUP(H110,'(1) OSPI Revenues 2009-10'!$A$9:$Q$303,17,)</f>
        <v>424231.77</v>
      </c>
      <c r="K110" s="4">
        <f t="shared" si="10"/>
        <v>19703.059255307246</v>
      </c>
      <c r="L110" s="4">
        <f t="shared" si="11"/>
        <v>-29214.994757197434</v>
      </c>
      <c r="M110" s="4">
        <f t="shared" si="12"/>
        <v>414719.83449810982</v>
      </c>
      <c r="N110" s="119">
        <f t="shared" si="13"/>
        <v>-2.2421553911179726E-2</v>
      </c>
    </row>
    <row r="111" spans="1:14">
      <c r="A111" t="s">
        <v>219</v>
      </c>
      <c r="B111" t="s">
        <v>220</v>
      </c>
      <c r="C111" s="4">
        <f>'(B) MSOC Applied to 2009-10'!D108</f>
        <v>9432983.7154788673</v>
      </c>
      <c r="D111" s="4">
        <f>'(C) Transportation Est 2009-10'!F109</f>
        <v>1918152.7515949029</v>
      </c>
      <c r="E111" s="4">
        <f t="shared" si="7"/>
        <v>11351136.46707377</v>
      </c>
      <c r="H111" t="str">
        <f t="shared" si="8"/>
        <v>17411</v>
      </c>
      <c r="I111" t="str">
        <f t="shared" si="9"/>
        <v>Issaquah</v>
      </c>
      <c r="J111" s="4">
        <f>VLOOKUP(H111,'(1) OSPI Revenues 2009-10'!$A$9:$Q$303,17,)</f>
        <v>94840613.150000021</v>
      </c>
      <c r="K111" s="4">
        <f t="shared" si="10"/>
        <v>9432983.7154788673</v>
      </c>
      <c r="L111" s="4">
        <f t="shared" si="11"/>
        <v>1918152.7515949029</v>
      </c>
      <c r="M111" s="4">
        <f t="shared" si="12"/>
        <v>106191749.61707379</v>
      </c>
      <c r="N111" s="119">
        <f t="shared" si="13"/>
        <v>0.11968645172212034</v>
      </c>
    </row>
    <row r="112" spans="1:14">
      <c r="A112" t="s">
        <v>221</v>
      </c>
      <c r="B112" t="s">
        <v>222</v>
      </c>
      <c r="C112" s="4">
        <f>'(B) MSOC Applied to 2009-10'!D109</f>
        <v>34048.062695216009</v>
      </c>
      <c r="D112" s="4">
        <f>'(C) Transportation Est 2009-10'!F110</f>
        <v>-20271.469875983617</v>
      </c>
      <c r="E112" s="4">
        <f t="shared" si="7"/>
        <v>13776.592819232392</v>
      </c>
      <c r="H112" t="str">
        <f t="shared" si="8"/>
        <v>11056</v>
      </c>
      <c r="I112" t="str">
        <f t="shared" si="9"/>
        <v>Kahlotus</v>
      </c>
      <c r="J112" s="4">
        <f>VLOOKUP(H112,'(1) OSPI Revenues 2009-10'!$A$9:$Q$303,17,)</f>
        <v>1389177.72</v>
      </c>
      <c r="K112" s="4">
        <f t="shared" si="10"/>
        <v>34048.062695216009</v>
      </c>
      <c r="L112" s="4">
        <f t="shared" si="11"/>
        <v>-20271.469875983617</v>
      </c>
      <c r="M112" s="4">
        <f t="shared" si="12"/>
        <v>1402954.3128192322</v>
      </c>
      <c r="N112" s="119">
        <f t="shared" si="13"/>
        <v>9.9170844888243348E-3</v>
      </c>
    </row>
    <row r="113" spans="1:14">
      <c r="A113" t="s">
        <v>223</v>
      </c>
      <c r="B113" t="s">
        <v>224</v>
      </c>
      <c r="C113" s="4">
        <f>'(B) MSOC Applied to 2009-10'!D110</f>
        <v>586898.26086846087</v>
      </c>
      <c r="D113" s="4">
        <f>'(C) Transportation Est 2009-10'!F111</f>
        <v>0</v>
      </c>
      <c r="E113" s="4">
        <f t="shared" si="7"/>
        <v>586898.26086846087</v>
      </c>
      <c r="F113" t="s">
        <v>941</v>
      </c>
      <c r="H113" t="str">
        <f t="shared" si="8"/>
        <v>08402</v>
      </c>
      <c r="I113" t="str">
        <f t="shared" si="9"/>
        <v>Kalama</v>
      </c>
      <c r="J113" s="4">
        <f>VLOOKUP(H113,'(1) OSPI Revenues 2009-10'!$A$9:$Q$303,17,)</f>
        <v>5603601.7800000012</v>
      </c>
      <c r="K113" s="4">
        <f t="shared" si="10"/>
        <v>586898.26086846087</v>
      </c>
      <c r="L113" s="4">
        <f t="shared" si="11"/>
        <v>0</v>
      </c>
      <c r="M113" s="4">
        <f t="shared" si="12"/>
        <v>6190500.0408684621</v>
      </c>
      <c r="N113" s="119">
        <f t="shared" si="13"/>
        <v>0.10473589735858435</v>
      </c>
    </row>
    <row r="114" spans="1:14">
      <c r="A114" t="s">
        <v>225</v>
      </c>
      <c r="B114" t="s">
        <v>226</v>
      </c>
      <c r="C114" s="4">
        <f>'(B) MSOC Applied to 2009-10'!D111</f>
        <v>38530.36163804277</v>
      </c>
      <c r="D114" s="4">
        <f>'(C) Transportation Est 2009-10'!F112</f>
        <v>-50236.207232497029</v>
      </c>
      <c r="E114" s="4">
        <f t="shared" si="7"/>
        <v>-11705.845594454258</v>
      </c>
      <c r="H114" t="str">
        <f t="shared" si="8"/>
        <v>10003</v>
      </c>
      <c r="I114" t="str">
        <f t="shared" si="9"/>
        <v>Keller</v>
      </c>
      <c r="J114" s="4">
        <f>VLOOKUP(H114,'(1) OSPI Revenues 2009-10'!$A$9:$Q$303,17,)</f>
        <v>359357.09000000008</v>
      </c>
      <c r="K114" s="4">
        <f t="shared" si="10"/>
        <v>38530.36163804277</v>
      </c>
      <c r="L114" s="4">
        <f t="shared" si="11"/>
        <v>-50236.207232497029</v>
      </c>
      <c r="M114" s="4">
        <f t="shared" si="12"/>
        <v>347651.24440554582</v>
      </c>
      <c r="N114" s="119">
        <f t="shared" si="13"/>
        <v>-3.2574411136438886E-2</v>
      </c>
    </row>
    <row r="115" spans="1:14">
      <c r="A115" t="s">
        <v>227</v>
      </c>
      <c r="B115" t="s">
        <v>228</v>
      </c>
      <c r="C115" s="4">
        <f>'(B) MSOC Applied to 2009-10'!D112</f>
        <v>2791558.8428430576</v>
      </c>
      <c r="D115" s="4">
        <f>'(C) Transportation Est 2009-10'!F113</f>
        <v>421747.86230271566</v>
      </c>
      <c r="E115" s="4">
        <f t="shared" si="7"/>
        <v>3213306.7051457735</v>
      </c>
      <c r="H115" t="str">
        <f t="shared" si="8"/>
        <v>08458</v>
      </c>
      <c r="I115" t="str">
        <f t="shared" si="9"/>
        <v>Kelso</v>
      </c>
      <c r="J115" s="4">
        <f>VLOOKUP(H115,'(1) OSPI Revenues 2009-10'!$A$9:$Q$303,17,)</f>
        <v>28353037.450000003</v>
      </c>
      <c r="K115" s="4">
        <f t="shared" si="10"/>
        <v>2791558.8428430576</v>
      </c>
      <c r="L115" s="4">
        <f t="shared" si="11"/>
        <v>421747.86230271566</v>
      </c>
      <c r="M115" s="4">
        <f t="shared" si="12"/>
        <v>31566344.155145776</v>
      </c>
      <c r="N115" s="119">
        <f t="shared" si="13"/>
        <v>0.11333200934158727</v>
      </c>
    </row>
    <row r="116" spans="1:14">
      <c r="A116" t="s">
        <v>229</v>
      </c>
      <c r="B116" t="s">
        <v>230</v>
      </c>
      <c r="C116" s="4">
        <f>'(B) MSOC Applied to 2009-10'!D113</f>
        <v>8717886.1762259491</v>
      </c>
      <c r="D116" s="4">
        <f>'(C) Transportation Est 2009-10'!F114</f>
        <v>1500057.8066989619</v>
      </c>
      <c r="E116" s="4">
        <f t="shared" si="7"/>
        <v>10217943.98292491</v>
      </c>
      <c r="H116" t="str">
        <f t="shared" si="8"/>
        <v>03017</v>
      </c>
      <c r="I116" t="str">
        <f t="shared" si="9"/>
        <v>Kennewick</v>
      </c>
      <c r="J116" s="4">
        <f>VLOOKUP(H116,'(1) OSPI Revenues 2009-10'!$A$9:$Q$303,17,)</f>
        <v>91507361.970000014</v>
      </c>
      <c r="K116" s="4">
        <f t="shared" si="10"/>
        <v>8717886.1762259491</v>
      </c>
      <c r="L116" s="4">
        <f t="shared" si="11"/>
        <v>1500057.8066989619</v>
      </c>
      <c r="M116" s="4">
        <f t="shared" si="12"/>
        <v>101725305.95292492</v>
      </c>
      <c r="N116" s="119">
        <f t="shared" si="13"/>
        <v>0.11166253471796939</v>
      </c>
    </row>
    <row r="117" spans="1:14">
      <c r="A117" t="s">
        <v>231</v>
      </c>
      <c r="B117" t="s">
        <v>232</v>
      </c>
      <c r="C117" s="4">
        <f>'(B) MSOC Applied to 2009-10'!D114</f>
        <v>15295849.553528994</v>
      </c>
      <c r="D117" s="4">
        <f>'(C) Transportation Est 2009-10'!F115</f>
        <v>2189783.3676894796</v>
      </c>
      <c r="E117" s="4">
        <f t="shared" si="7"/>
        <v>17485632.921218473</v>
      </c>
      <c r="H117" t="str">
        <f t="shared" si="8"/>
        <v>17415</v>
      </c>
      <c r="I117" t="str">
        <f t="shared" si="9"/>
        <v>Kent</v>
      </c>
      <c r="J117" s="4">
        <f>VLOOKUP(H117,'(1) OSPI Revenues 2009-10'!$A$9:$Q$303,17,)</f>
        <v>158151092.09</v>
      </c>
      <c r="K117" s="4">
        <f t="shared" si="10"/>
        <v>15295849.553528994</v>
      </c>
      <c r="L117" s="4">
        <f t="shared" si="11"/>
        <v>2189783.3676894796</v>
      </c>
      <c r="M117" s="4">
        <f t="shared" si="12"/>
        <v>175636725.01121849</v>
      </c>
      <c r="N117" s="119">
        <f t="shared" si="13"/>
        <v>0.11056283387071297</v>
      </c>
    </row>
    <row r="118" spans="1:14">
      <c r="A118" t="s">
        <v>233</v>
      </c>
      <c r="B118" t="s">
        <v>234</v>
      </c>
      <c r="C118" s="4">
        <f>'(B) MSOC Applied to 2009-10'!D115</f>
        <v>565289.59230010305</v>
      </c>
      <c r="D118" s="4">
        <f>'(C) Transportation Est 2009-10'!F116</f>
        <v>-106170.20600602023</v>
      </c>
      <c r="E118" s="4">
        <f t="shared" si="7"/>
        <v>459119.3862940828</v>
      </c>
      <c r="H118" t="str">
        <f t="shared" si="8"/>
        <v>33212</v>
      </c>
      <c r="I118" t="str">
        <f t="shared" si="9"/>
        <v>Kettle Falls</v>
      </c>
      <c r="J118" s="4">
        <f>VLOOKUP(H118,'(1) OSPI Revenues 2009-10'!$A$9:$Q$303,17,)</f>
        <v>6145453.9099999992</v>
      </c>
      <c r="K118" s="4">
        <f t="shared" si="10"/>
        <v>565289.59230010305</v>
      </c>
      <c r="L118" s="4">
        <f t="shared" si="11"/>
        <v>-106170.20600602023</v>
      </c>
      <c r="M118" s="4">
        <f t="shared" si="12"/>
        <v>6604573.296294082</v>
      </c>
      <c r="N118" s="119">
        <f t="shared" si="13"/>
        <v>7.470878360132116E-2</v>
      </c>
    </row>
    <row r="119" spans="1:14">
      <c r="A119" t="s">
        <v>235</v>
      </c>
      <c r="B119" t="s">
        <v>236</v>
      </c>
      <c r="C119" s="4">
        <f>'(B) MSOC Applied to 2009-10'!D116</f>
        <v>872616.14611131779</v>
      </c>
      <c r="D119" s="4">
        <f>'(C) Transportation Est 2009-10'!F117</f>
        <v>164945.78146765078</v>
      </c>
      <c r="E119" s="4">
        <f t="shared" si="7"/>
        <v>1037561.9275789686</v>
      </c>
      <c r="H119" t="str">
        <f t="shared" si="8"/>
        <v>03052</v>
      </c>
      <c r="I119" t="str">
        <f t="shared" si="9"/>
        <v>Kiona Benton</v>
      </c>
      <c r="J119" s="4">
        <f>VLOOKUP(H119,'(1) OSPI Revenues 2009-10'!$A$9:$Q$303,17,)</f>
        <v>8599420.870000001</v>
      </c>
      <c r="K119" s="4">
        <f t="shared" si="10"/>
        <v>872616.14611131779</v>
      </c>
      <c r="L119" s="4">
        <f t="shared" si="11"/>
        <v>164945.78146765078</v>
      </c>
      <c r="M119" s="4">
        <f t="shared" si="12"/>
        <v>9636982.7975789681</v>
      </c>
      <c r="N119" s="119">
        <f t="shared" si="13"/>
        <v>0.12065486074749665</v>
      </c>
    </row>
    <row r="120" spans="1:14">
      <c r="A120" t="s">
        <v>237</v>
      </c>
      <c r="B120" t="s">
        <v>238</v>
      </c>
      <c r="C120" s="4">
        <f>'(B) MSOC Applied to 2009-10'!D117</f>
        <v>415093.46567240718</v>
      </c>
      <c r="D120" s="4">
        <f>'(C) Transportation Est 2009-10'!F118</f>
        <v>50574.254365628876</v>
      </c>
      <c r="E120" s="4">
        <f t="shared" si="7"/>
        <v>465667.72003803606</v>
      </c>
      <c r="H120" t="str">
        <f t="shared" si="8"/>
        <v>19403</v>
      </c>
      <c r="I120" t="str">
        <f t="shared" si="9"/>
        <v>Kittitas</v>
      </c>
      <c r="J120" s="4">
        <f>VLOOKUP(H120,'(1) OSPI Revenues 2009-10'!$A$9:$Q$303,17,)</f>
        <v>4669708.55</v>
      </c>
      <c r="K120" s="4">
        <f t="shared" si="10"/>
        <v>415093.46567240718</v>
      </c>
      <c r="L120" s="4">
        <f t="shared" si="11"/>
        <v>50574.254365628876</v>
      </c>
      <c r="M120" s="4">
        <f t="shared" si="12"/>
        <v>5135376.2700380357</v>
      </c>
      <c r="N120" s="119">
        <f t="shared" si="13"/>
        <v>9.9720938694993322E-2</v>
      </c>
    </row>
    <row r="121" spans="1:14">
      <c r="A121" t="s">
        <v>239</v>
      </c>
      <c r="B121" t="s">
        <v>240</v>
      </c>
      <c r="C121" s="4">
        <f>'(B) MSOC Applied to 2009-10'!D118</f>
        <v>70284.047194304949</v>
      </c>
      <c r="D121" s="4">
        <f>'(C) Transportation Est 2009-10'!F119</f>
        <v>-44451.505966613571</v>
      </c>
      <c r="E121" s="4">
        <f t="shared" si="7"/>
        <v>25832.541227691378</v>
      </c>
      <c r="H121" t="str">
        <f t="shared" si="8"/>
        <v>20402</v>
      </c>
      <c r="I121" t="str">
        <f t="shared" si="9"/>
        <v>Klickitat</v>
      </c>
      <c r="J121" s="4">
        <f>VLOOKUP(H121,'(1) OSPI Revenues 2009-10'!$A$9:$Q$303,17,)</f>
        <v>1438226.6699999997</v>
      </c>
      <c r="K121" s="4">
        <f t="shared" si="10"/>
        <v>70284.047194304949</v>
      </c>
      <c r="L121" s="4">
        <f t="shared" si="11"/>
        <v>-44451.505966613571</v>
      </c>
      <c r="M121" s="4">
        <f t="shared" si="12"/>
        <v>1464059.211227691</v>
      </c>
      <c r="N121" s="119">
        <f t="shared" si="13"/>
        <v>1.7961383811420539E-2</v>
      </c>
    </row>
    <row r="122" spans="1:14">
      <c r="A122" t="s">
        <v>241</v>
      </c>
      <c r="B122" t="s">
        <v>242</v>
      </c>
      <c r="C122" s="4">
        <f>'(B) MSOC Applied to 2009-10'!D119</f>
        <v>349391.11494373932</v>
      </c>
      <c r="D122" s="4">
        <f>'(C) Transportation Est 2009-10'!F121</f>
        <v>75876.890148000719</v>
      </c>
      <c r="E122" s="4">
        <f t="shared" si="7"/>
        <v>425268.00509174005</v>
      </c>
      <c r="H122" t="str">
        <f t="shared" si="8"/>
        <v>29311</v>
      </c>
      <c r="I122" t="str">
        <f t="shared" si="9"/>
        <v>La Conner</v>
      </c>
      <c r="J122" s="4">
        <f>VLOOKUP(H122,'(1) OSPI Revenues 2009-10'!$A$9:$Q$303,17,)</f>
        <v>4047342.4299999992</v>
      </c>
      <c r="K122" s="4">
        <f t="shared" si="10"/>
        <v>349391.11494373932</v>
      </c>
      <c r="L122" s="4">
        <f t="shared" si="11"/>
        <v>75876.890148000719</v>
      </c>
      <c r="M122" s="4">
        <f t="shared" si="12"/>
        <v>4472610.4350917395</v>
      </c>
      <c r="N122" s="119">
        <f t="shared" si="13"/>
        <v>0.10507339382493019</v>
      </c>
    </row>
    <row r="123" spans="1:14">
      <c r="A123" t="s">
        <v>243</v>
      </c>
      <c r="B123" t="s">
        <v>244</v>
      </c>
      <c r="C123" s="4">
        <f>'(B) MSOC Applied to 2009-10'!D120</f>
        <v>876115.64469546941</v>
      </c>
      <c r="D123" s="4">
        <f>'(C) Transportation Est 2009-10'!F120</f>
        <v>0</v>
      </c>
      <c r="E123" s="4">
        <f t="shared" si="7"/>
        <v>876115.64469546941</v>
      </c>
      <c r="F123" t="s">
        <v>941</v>
      </c>
      <c r="H123" t="str">
        <f t="shared" si="8"/>
        <v>06101</v>
      </c>
      <c r="I123" t="str">
        <f t="shared" si="9"/>
        <v>Lacenter</v>
      </c>
      <c r="J123" s="4">
        <f>VLOOKUP(H123,'(1) OSPI Revenues 2009-10'!$A$9:$Q$303,17,)</f>
        <v>8650507.5200000014</v>
      </c>
      <c r="K123" s="4">
        <f t="shared" si="10"/>
        <v>876115.64469546941</v>
      </c>
      <c r="L123" s="4">
        <f t="shared" si="11"/>
        <v>0</v>
      </c>
      <c r="M123" s="4">
        <f t="shared" si="12"/>
        <v>9526623.1646954715</v>
      </c>
      <c r="N123" s="119">
        <f t="shared" si="13"/>
        <v>0.10127910329768364</v>
      </c>
    </row>
    <row r="124" spans="1:14">
      <c r="A124" t="s">
        <v>245</v>
      </c>
      <c r="B124" t="s">
        <v>246</v>
      </c>
      <c r="C124" s="4">
        <f>'(B) MSOC Applied to 2009-10'!D121</f>
        <v>62908.633371572025</v>
      </c>
      <c r="D124" s="4">
        <f>'(C) Transportation Est 2009-10'!F122</f>
        <v>-90393.43824146736</v>
      </c>
      <c r="E124" s="4">
        <f t="shared" si="7"/>
        <v>-27484.804869895335</v>
      </c>
      <c r="H124" t="str">
        <f t="shared" si="8"/>
        <v>38126</v>
      </c>
      <c r="I124" t="str">
        <f t="shared" si="9"/>
        <v>Lacrosse Joint</v>
      </c>
      <c r="J124" s="4">
        <f>VLOOKUP(H124,'(1) OSPI Revenues 2009-10'!$A$9:$Q$303,17,)</f>
        <v>1621376.2399999998</v>
      </c>
      <c r="K124" s="4">
        <f t="shared" si="10"/>
        <v>62908.633371572025</v>
      </c>
      <c r="L124" s="4">
        <f t="shared" si="11"/>
        <v>-90393.43824146736</v>
      </c>
      <c r="M124" s="4">
        <f t="shared" si="12"/>
        <v>1593891.4351301044</v>
      </c>
      <c r="N124" s="119">
        <f t="shared" si="13"/>
        <v>-1.6951528085729972E-2</v>
      </c>
    </row>
    <row r="125" spans="1:14">
      <c r="A125" t="s">
        <v>247</v>
      </c>
      <c r="B125" t="s">
        <v>248</v>
      </c>
      <c r="C125" s="4">
        <f>'(B) MSOC Applied to 2009-10'!D122</f>
        <v>763208.29289722058</v>
      </c>
      <c r="D125" s="4">
        <f>'(C) Transportation Est 2009-10'!F123</f>
        <v>75705.860335496225</v>
      </c>
      <c r="E125" s="4">
        <f t="shared" si="7"/>
        <v>838914.15323271684</v>
      </c>
      <c r="H125" t="str">
        <f t="shared" si="8"/>
        <v>04129</v>
      </c>
      <c r="I125" t="str">
        <f t="shared" si="9"/>
        <v>Lake Chelan</v>
      </c>
      <c r="J125" s="4">
        <f>VLOOKUP(H125,'(1) OSPI Revenues 2009-10'!$A$9:$Q$303,17,)</f>
        <v>9355567.290000001</v>
      </c>
      <c r="K125" s="4">
        <f t="shared" si="10"/>
        <v>763208.29289722058</v>
      </c>
      <c r="L125" s="4">
        <f t="shared" si="11"/>
        <v>75705.860335496225</v>
      </c>
      <c r="M125" s="4">
        <f t="shared" si="12"/>
        <v>10194481.443232717</v>
      </c>
      <c r="N125" s="119">
        <f t="shared" si="13"/>
        <v>8.967004642566323E-2</v>
      </c>
    </row>
    <row r="126" spans="1:14">
      <c r="A126" t="s">
        <v>249</v>
      </c>
      <c r="B126" t="s">
        <v>250</v>
      </c>
      <c r="C126" s="4">
        <f>'(B) MSOC Applied to 2009-10'!D123</f>
        <v>4446998.1184535222</v>
      </c>
      <c r="D126" s="4">
        <f>'(C) Transportation Est 2009-10'!F125</f>
        <v>1165459.7394024218</v>
      </c>
      <c r="E126" s="4">
        <f t="shared" si="7"/>
        <v>5612457.857855944</v>
      </c>
      <c r="H126" t="str">
        <f t="shared" si="8"/>
        <v>31004</v>
      </c>
      <c r="I126" t="str">
        <f t="shared" si="9"/>
        <v>Lake Stevens</v>
      </c>
      <c r="J126" s="4">
        <f>VLOOKUP(H126,'(1) OSPI Revenues 2009-10'!$A$9:$Q$303,17,)</f>
        <v>44764070.640000008</v>
      </c>
      <c r="K126" s="4">
        <f t="shared" si="10"/>
        <v>4446998.1184535222</v>
      </c>
      <c r="L126" s="4">
        <f t="shared" si="11"/>
        <v>1165459.7394024218</v>
      </c>
      <c r="M126" s="4">
        <f t="shared" si="12"/>
        <v>50376528.497855954</v>
      </c>
      <c r="N126" s="119">
        <f t="shared" si="13"/>
        <v>0.12537863017401274</v>
      </c>
    </row>
    <row r="127" spans="1:14">
      <c r="A127" t="s">
        <v>251</v>
      </c>
      <c r="B127" t="s">
        <v>252</v>
      </c>
      <c r="C127" s="4">
        <f>'(B) MSOC Applied to 2009-10'!D124</f>
        <v>13667353.476261383</v>
      </c>
      <c r="D127" s="4">
        <f>'(C) Transportation Est 2009-10'!F126</f>
        <v>2285797.4366162699</v>
      </c>
      <c r="E127" s="4">
        <f t="shared" si="7"/>
        <v>15953150.912877653</v>
      </c>
      <c r="H127" t="str">
        <f t="shared" si="8"/>
        <v>17414</v>
      </c>
      <c r="I127" t="str">
        <f t="shared" si="9"/>
        <v>Lake Washington</v>
      </c>
      <c r="J127" s="4">
        <f>VLOOKUP(H127,'(1) OSPI Revenues 2009-10'!$A$9:$Q$303,17,)</f>
        <v>139253574.65999997</v>
      </c>
      <c r="K127" s="4">
        <f t="shared" si="10"/>
        <v>13667353.476261383</v>
      </c>
      <c r="L127" s="4">
        <f t="shared" si="11"/>
        <v>2285797.4366162699</v>
      </c>
      <c r="M127" s="4">
        <f t="shared" si="12"/>
        <v>155206725.57287762</v>
      </c>
      <c r="N127" s="119">
        <f t="shared" si="13"/>
        <v>0.1145618771498591</v>
      </c>
    </row>
    <row r="128" spans="1:14">
      <c r="A128" t="s">
        <v>253</v>
      </c>
      <c r="B128" t="s">
        <v>254</v>
      </c>
      <c r="C128" s="4">
        <f>'(B) MSOC Applied to 2009-10'!D125</f>
        <v>1420590.5723076526</v>
      </c>
      <c r="D128" s="4">
        <f>'(C) Transportation Est 2009-10'!F127</f>
        <v>347571.33458558831</v>
      </c>
      <c r="E128" s="4">
        <f t="shared" si="7"/>
        <v>1768161.9068932408</v>
      </c>
      <c r="H128" t="str">
        <f t="shared" si="8"/>
        <v>31306</v>
      </c>
      <c r="I128" t="str">
        <f t="shared" si="9"/>
        <v>Lakewood</v>
      </c>
      <c r="J128" s="4">
        <f>VLOOKUP(H128,'(1) OSPI Revenues 2009-10'!$A$9:$Q$303,17,)</f>
        <v>14842695.67</v>
      </c>
      <c r="K128" s="4">
        <f t="shared" si="10"/>
        <v>1420590.5723076526</v>
      </c>
      <c r="L128" s="4">
        <f t="shared" si="11"/>
        <v>347571.33458558831</v>
      </c>
      <c r="M128" s="4">
        <f t="shared" si="12"/>
        <v>16610857.57689324</v>
      </c>
      <c r="N128" s="119">
        <f t="shared" si="13"/>
        <v>0.11912673723190603</v>
      </c>
    </row>
    <row r="129" spans="1:14">
      <c r="A129" t="s">
        <v>255</v>
      </c>
      <c r="B129" t="s">
        <v>256</v>
      </c>
      <c r="C129" s="4">
        <f>'(B) MSOC Applied to 2009-10'!D126</f>
        <v>21238.13342415357</v>
      </c>
      <c r="D129" s="4">
        <f>'(C) Transportation Est 2009-10'!F128</f>
        <v>-29567.033598116177</v>
      </c>
      <c r="E129" s="4">
        <f t="shared" si="7"/>
        <v>-8328.9001739626074</v>
      </c>
      <c r="H129" t="str">
        <f t="shared" si="8"/>
        <v>38264</v>
      </c>
      <c r="I129" t="str">
        <f t="shared" si="9"/>
        <v>Lamont</v>
      </c>
      <c r="J129" s="4">
        <f>VLOOKUP(H129,'(1) OSPI Revenues 2009-10'!$A$9:$Q$303,17,)</f>
        <v>371299.32</v>
      </c>
      <c r="K129" s="4">
        <f t="shared" si="10"/>
        <v>21238.13342415357</v>
      </c>
      <c r="L129" s="4">
        <f t="shared" si="11"/>
        <v>-29567.033598116177</v>
      </c>
      <c r="M129" s="4">
        <f t="shared" si="12"/>
        <v>362970.41982603737</v>
      </c>
      <c r="N129" s="119">
        <f t="shared" si="13"/>
        <v>-2.2431767916953449E-2</v>
      </c>
    </row>
    <row r="130" spans="1:14">
      <c r="A130" t="s">
        <v>257</v>
      </c>
      <c r="B130" t="s">
        <v>258</v>
      </c>
      <c r="C130" s="4">
        <f>'(B) MSOC Applied to 2009-10'!D127</f>
        <v>263009.37426233711</v>
      </c>
      <c r="D130" s="4">
        <f>'(C) Transportation Est 2009-10'!F129</f>
        <v>-41975.972565281299</v>
      </c>
      <c r="E130" s="4">
        <f t="shared" si="7"/>
        <v>221033.40169705582</v>
      </c>
      <c r="H130" t="str">
        <f t="shared" si="8"/>
        <v>32362</v>
      </c>
      <c r="I130" t="str">
        <f t="shared" si="9"/>
        <v>Liberty</v>
      </c>
      <c r="J130" s="4">
        <f>VLOOKUP(H130,'(1) OSPI Revenues 2009-10'!$A$9:$Q$303,17,)</f>
        <v>3666954.2299999995</v>
      </c>
      <c r="K130" s="4">
        <f t="shared" si="10"/>
        <v>263009.37426233711</v>
      </c>
      <c r="L130" s="4">
        <f t="shared" si="11"/>
        <v>-41975.972565281299</v>
      </c>
      <c r="M130" s="4">
        <f t="shared" si="12"/>
        <v>3887987.6316970554</v>
      </c>
      <c r="N130" s="119">
        <f t="shared" si="13"/>
        <v>6.0277109511960303E-2</v>
      </c>
    </row>
    <row r="131" spans="1:14">
      <c r="A131" t="s">
        <v>259</v>
      </c>
      <c r="B131" t="s">
        <v>260</v>
      </c>
      <c r="C131" s="4">
        <f>'(B) MSOC Applied to 2009-10'!D128</f>
        <v>119382.89455648549</v>
      </c>
      <c r="D131" s="4">
        <f>'(C) Transportation Est 2009-10'!F130</f>
        <v>-49466.180319085011</v>
      </c>
      <c r="E131" s="4">
        <f t="shared" si="7"/>
        <v>69916.714237400476</v>
      </c>
      <c r="H131" t="str">
        <f t="shared" si="8"/>
        <v>01158</v>
      </c>
      <c r="I131" t="str">
        <f t="shared" si="9"/>
        <v>Lind</v>
      </c>
      <c r="J131" s="4">
        <f>VLOOKUP(H131,'(1) OSPI Revenues 2009-10'!$A$9:$Q$303,17,)</f>
        <v>2128328.09</v>
      </c>
      <c r="K131" s="4">
        <f t="shared" si="10"/>
        <v>119382.89455648549</v>
      </c>
      <c r="L131" s="4">
        <f t="shared" si="11"/>
        <v>-49466.180319085011</v>
      </c>
      <c r="M131" s="4">
        <f t="shared" si="12"/>
        <v>2198244.8042374006</v>
      </c>
      <c r="N131" s="119">
        <f t="shared" si="13"/>
        <v>3.285053397824611E-2</v>
      </c>
    </row>
    <row r="132" spans="1:14">
      <c r="A132" t="s">
        <v>261</v>
      </c>
      <c r="B132" t="s">
        <v>262</v>
      </c>
      <c r="C132" s="4">
        <f>'(B) MSOC Applied to 2009-10'!D129</f>
        <v>3892589.3200705284</v>
      </c>
      <c r="D132" s="4">
        <f>'(C) Transportation Est 2009-10'!F131</f>
        <v>571978.2437977012</v>
      </c>
      <c r="E132" s="4">
        <f t="shared" si="7"/>
        <v>4464567.5638682293</v>
      </c>
      <c r="H132" t="str">
        <f t="shared" si="8"/>
        <v>08122</v>
      </c>
      <c r="I132" t="str">
        <f t="shared" si="9"/>
        <v>Longview</v>
      </c>
      <c r="J132" s="4">
        <f>VLOOKUP(H132,'(1) OSPI Revenues 2009-10'!$A$9:$Q$303,17,)</f>
        <v>41557728.549999997</v>
      </c>
      <c r="K132" s="4">
        <f t="shared" si="10"/>
        <v>3892589.3200705284</v>
      </c>
      <c r="L132" s="4">
        <f t="shared" si="11"/>
        <v>571978.2437977012</v>
      </c>
      <c r="M132" s="4">
        <f t="shared" si="12"/>
        <v>46022296.113868229</v>
      </c>
      <c r="N132" s="119">
        <f t="shared" si="13"/>
        <v>0.1074305001654916</v>
      </c>
    </row>
    <row r="133" spans="1:14" s="41" customFormat="1">
      <c r="A133" s="41" t="s">
        <v>263</v>
      </c>
      <c r="B133" s="41" t="s">
        <v>264</v>
      </c>
      <c r="C133" s="42">
        <f>'(B) MSOC Applied to 2009-10'!D130</f>
        <v>231225.69300392506</v>
      </c>
      <c r="D133" s="42">
        <v>0</v>
      </c>
      <c r="E133" s="42">
        <f t="shared" si="7"/>
        <v>231225.69300392506</v>
      </c>
      <c r="H133" t="str">
        <f t="shared" si="8"/>
        <v>33183</v>
      </c>
      <c r="I133" t="str">
        <f t="shared" si="9"/>
        <v>Loon Lake</v>
      </c>
      <c r="J133" s="4">
        <f>VLOOKUP(H133,'(1) OSPI Revenues 2009-10'!$A$9:$Q$303,17,)</f>
        <v>1800101.1200000003</v>
      </c>
      <c r="K133" s="4">
        <f t="shared" si="10"/>
        <v>231225.69300392506</v>
      </c>
      <c r="L133" s="4">
        <f t="shared" si="11"/>
        <v>0</v>
      </c>
      <c r="M133" s="4">
        <f t="shared" si="12"/>
        <v>2031326.8130039254</v>
      </c>
      <c r="N133" s="119">
        <f t="shared" si="13"/>
        <v>0.12845150221556723</v>
      </c>
    </row>
    <row r="134" spans="1:14">
      <c r="A134" t="s">
        <v>265</v>
      </c>
      <c r="B134" t="s">
        <v>266</v>
      </c>
      <c r="C134" s="4">
        <f>'(B) MSOC Applied to 2009-10'!D131</f>
        <v>125276.16780240128</v>
      </c>
      <c r="D134" s="4">
        <f>'(C) Transportation Est 2009-10'!F132</f>
        <v>-331.16857562794399</v>
      </c>
      <c r="E134" s="4">
        <f t="shared" si="7"/>
        <v>124944.99922677333</v>
      </c>
      <c r="H134" t="str">
        <f t="shared" si="8"/>
        <v>28144</v>
      </c>
      <c r="I134" t="str">
        <f t="shared" si="9"/>
        <v>Lopez</v>
      </c>
      <c r="J134" s="4">
        <f>VLOOKUP(H134,'(1) OSPI Revenues 2009-10'!$A$9:$Q$303,17,)</f>
        <v>2299941.94</v>
      </c>
      <c r="K134" s="4">
        <f t="shared" si="10"/>
        <v>125276.16780240128</v>
      </c>
      <c r="L134" s="4">
        <f t="shared" si="11"/>
        <v>-331.16857562794399</v>
      </c>
      <c r="M134" s="4">
        <f t="shared" si="12"/>
        <v>2424886.9392267736</v>
      </c>
      <c r="N134" s="119">
        <f t="shared" si="13"/>
        <v>5.4325284066420121E-2</v>
      </c>
    </row>
    <row r="135" spans="1:14">
      <c r="A135" t="s">
        <v>267</v>
      </c>
      <c r="B135" t="s">
        <v>268</v>
      </c>
      <c r="C135" s="4">
        <f>'(B) MSOC Applied to 2009-10'!D132</f>
        <v>174704.3797372079</v>
      </c>
      <c r="D135" s="4">
        <f>'(C) Transportation Est 2009-10'!F133</f>
        <v>-170.78566617342534</v>
      </c>
      <c r="E135" s="4">
        <f t="shared" si="7"/>
        <v>174533.59407103449</v>
      </c>
      <c r="H135" t="str">
        <f t="shared" si="8"/>
        <v>20406</v>
      </c>
      <c r="I135" t="str">
        <f t="shared" si="9"/>
        <v>Lyle</v>
      </c>
      <c r="J135" s="4">
        <f>VLOOKUP(H135,'(1) OSPI Revenues 2009-10'!$A$9:$Q$303,17,)</f>
        <v>2558174.42</v>
      </c>
      <c r="K135" s="4">
        <f t="shared" si="10"/>
        <v>174704.3797372079</v>
      </c>
      <c r="L135" s="4">
        <f t="shared" si="11"/>
        <v>-170.78566617342534</v>
      </c>
      <c r="M135" s="4">
        <f t="shared" si="12"/>
        <v>2732708.0140710343</v>
      </c>
      <c r="N135" s="119">
        <f t="shared" si="13"/>
        <v>6.8225838201851019E-2</v>
      </c>
    </row>
    <row r="136" spans="1:14">
      <c r="A136" t="s">
        <v>269</v>
      </c>
      <c r="B136" t="s">
        <v>270</v>
      </c>
      <c r="C136" s="4">
        <f>'(B) MSOC Applied to 2009-10'!D133</f>
        <v>1589331.1006762388</v>
      </c>
      <c r="D136" s="4">
        <f>'(C) Transportation Est 2009-10'!F134</f>
        <v>258156.76390619332</v>
      </c>
      <c r="E136" s="4">
        <f t="shared" si="7"/>
        <v>1847487.864582432</v>
      </c>
      <c r="H136" t="str">
        <f t="shared" si="8"/>
        <v>37504</v>
      </c>
      <c r="I136" t="str">
        <f t="shared" si="9"/>
        <v>Lynden</v>
      </c>
      <c r="J136" s="4">
        <f>VLOOKUP(H136,'(1) OSPI Revenues 2009-10'!$A$9:$Q$303,17,)</f>
        <v>16719870.730000002</v>
      </c>
      <c r="K136" s="4">
        <f t="shared" si="10"/>
        <v>1589331.1006762388</v>
      </c>
      <c r="L136" s="4">
        <f t="shared" si="11"/>
        <v>258156.76390619332</v>
      </c>
      <c r="M136" s="4">
        <f t="shared" si="12"/>
        <v>18567358.594582435</v>
      </c>
      <c r="N136" s="119">
        <f t="shared" si="13"/>
        <v>0.11049653998027242</v>
      </c>
    </row>
    <row r="137" spans="1:14">
      <c r="A137" t="s">
        <v>271</v>
      </c>
      <c r="B137" t="s">
        <v>272</v>
      </c>
      <c r="C137" s="4">
        <f>'(B) MSOC Applied to 2009-10'!D134</f>
        <v>531723.81344337517</v>
      </c>
      <c r="D137" s="4">
        <f>'(C) Transportation Est 2009-10'!F135</f>
        <v>24310.775389458842</v>
      </c>
      <c r="E137" s="4">
        <f t="shared" si="7"/>
        <v>556034.58883283404</v>
      </c>
      <c r="H137" t="str">
        <f t="shared" si="8"/>
        <v>39120</v>
      </c>
      <c r="I137" t="str">
        <f t="shared" si="9"/>
        <v>Mabton</v>
      </c>
      <c r="J137" s="4">
        <f>VLOOKUP(H137,'(1) OSPI Revenues 2009-10'!$A$9:$Q$303,17,)</f>
        <v>5611176.0499999989</v>
      </c>
      <c r="K137" s="4">
        <f t="shared" si="10"/>
        <v>531723.81344337517</v>
      </c>
      <c r="L137" s="4">
        <f t="shared" si="11"/>
        <v>24310.775389458842</v>
      </c>
      <c r="M137" s="4">
        <f t="shared" si="12"/>
        <v>6167210.6388328327</v>
      </c>
      <c r="N137" s="119">
        <f t="shared" si="13"/>
        <v>9.9094126414521311E-2</v>
      </c>
    </row>
    <row r="138" spans="1:14">
      <c r="A138" t="s">
        <v>273</v>
      </c>
      <c r="B138" t="s">
        <v>274</v>
      </c>
      <c r="C138" s="4">
        <f>'(B) MSOC Applied to 2009-10'!D135</f>
        <v>46957.977640111356</v>
      </c>
      <c r="D138" s="4">
        <f>'(C) Transportation Est 2009-10'!F136</f>
        <v>-73112.941378143529</v>
      </c>
      <c r="E138" s="4">
        <f t="shared" si="7"/>
        <v>-26154.963738032173</v>
      </c>
      <c r="H138" t="str">
        <f t="shared" si="8"/>
        <v>09207</v>
      </c>
      <c r="I138" t="str">
        <f t="shared" si="9"/>
        <v>Mansfield</v>
      </c>
      <c r="J138" s="4">
        <f>VLOOKUP(H138,'(1) OSPI Revenues 2009-10'!$A$9:$Q$303,17,)</f>
        <v>1480020.4599999995</v>
      </c>
      <c r="K138" s="4">
        <f t="shared" si="10"/>
        <v>46957.977640111356</v>
      </c>
      <c r="L138" s="4">
        <f t="shared" si="11"/>
        <v>-73112.941378143529</v>
      </c>
      <c r="M138" s="4">
        <f t="shared" si="12"/>
        <v>1453865.4962619673</v>
      </c>
      <c r="N138" s="119">
        <f t="shared" si="13"/>
        <v>-1.7672028492114356E-2</v>
      </c>
    </row>
    <row r="139" spans="1:14">
      <c r="A139" t="s">
        <v>275</v>
      </c>
      <c r="B139" t="s">
        <v>276</v>
      </c>
      <c r="C139" s="4">
        <f>'(B) MSOC Applied to 2009-10'!D136</f>
        <v>339392.54756044917</v>
      </c>
      <c r="D139" s="4">
        <f>'(C) Transportation Est 2009-10'!F137</f>
        <v>63996.082155360178</v>
      </c>
      <c r="E139" s="4">
        <f t="shared" ref="E139:E202" si="14">C139+D139</f>
        <v>403388.62971580937</v>
      </c>
      <c r="H139" t="str">
        <f t="shared" ref="H139:H202" si="15">A139</f>
        <v>04019</v>
      </c>
      <c r="I139" t="str">
        <f t="shared" ref="I139:I202" si="16">B139</f>
        <v>Manson</v>
      </c>
      <c r="J139" s="4">
        <f>VLOOKUP(H139,'(1) OSPI Revenues 2009-10'!$A$9:$Q$303,17,)</f>
        <v>4564738</v>
      </c>
      <c r="K139" s="4">
        <f t="shared" ref="K139:K202" si="17">C139</f>
        <v>339392.54756044917</v>
      </c>
      <c r="L139" s="4">
        <f t="shared" ref="L139:L202" si="18">D139</f>
        <v>63996.082155360178</v>
      </c>
      <c r="M139" s="4">
        <f t="shared" ref="M139:M202" si="19">J139+K139+L139</f>
        <v>4968126.6297158087</v>
      </c>
      <c r="N139" s="119">
        <f t="shared" ref="N139:N202" si="20">M139/J139-1</f>
        <v>8.8370598644611942E-2</v>
      </c>
    </row>
    <row r="140" spans="1:14">
      <c r="A140" t="s">
        <v>277</v>
      </c>
      <c r="B140" t="s">
        <v>278</v>
      </c>
      <c r="C140" s="4">
        <f>'(B) MSOC Applied to 2009-10'!D137</f>
        <v>106220.07467189517</v>
      </c>
      <c r="D140" s="4">
        <f>'(C) Transportation Est 2009-10'!F138</f>
        <v>-9910.812476648749</v>
      </c>
      <c r="E140" s="4">
        <f t="shared" si="14"/>
        <v>96309.262195246425</v>
      </c>
      <c r="H140" t="str">
        <f t="shared" si="15"/>
        <v>23311</v>
      </c>
      <c r="I140" t="str">
        <f t="shared" si="16"/>
        <v>Mary M Knight</v>
      </c>
      <c r="J140" s="4">
        <f>VLOOKUP(H140,'(1) OSPI Revenues 2009-10'!$A$9:$Q$303,17,)</f>
        <v>1792586.19</v>
      </c>
      <c r="K140" s="4">
        <f t="shared" si="17"/>
        <v>106220.07467189517</v>
      </c>
      <c r="L140" s="4">
        <f t="shared" si="18"/>
        <v>-9910.812476648749</v>
      </c>
      <c r="M140" s="4">
        <f t="shared" si="19"/>
        <v>1888895.4521952465</v>
      </c>
      <c r="N140" s="119">
        <f t="shared" si="20"/>
        <v>5.3726433201656265E-2</v>
      </c>
    </row>
    <row r="141" spans="1:14">
      <c r="A141" t="s">
        <v>279</v>
      </c>
      <c r="B141" t="s">
        <v>280</v>
      </c>
      <c r="C141" s="4">
        <f>'(B) MSOC Applied to 2009-10'!D138</f>
        <v>302703.68677399942</v>
      </c>
      <c r="D141" s="4">
        <f>'(C) Transportation Est 2009-10'!F139</f>
        <v>-4444.3442768650821</v>
      </c>
      <c r="E141" s="4">
        <f t="shared" si="14"/>
        <v>298259.34249713435</v>
      </c>
      <c r="H141" t="str">
        <f t="shared" si="15"/>
        <v>33207</v>
      </c>
      <c r="I141" t="str">
        <f t="shared" si="16"/>
        <v>Mary Walker</v>
      </c>
      <c r="J141" s="4">
        <f>VLOOKUP(H141,'(1) OSPI Revenues 2009-10'!$A$9:$Q$303,17,)</f>
        <v>4061595.1</v>
      </c>
      <c r="K141" s="4">
        <f t="shared" si="17"/>
        <v>302703.68677399942</v>
      </c>
      <c r="L141" s="4">
        <f t="shared" si="18"/>
        <v>-4444.3442768650821</v>
      </c>
      <c r="M141" s="4">
        <f t="shared" si="19"/>
        <v>4359854.4424971342</v>
      </c>
      <c r="N141" s="119">
        <f t="shared" si="20"/>
        <v>7.3434041344282219E-2</v>
      </c>
    </row>
    <row r="142" spans="1:14">
      <c r="A142" t="s">
        <v>281</v>
      </c>
      <c r="B142" t="s">
        <v>282</v>
      </c>
      <c r="C142" s="4">
        <f>'(B) MSOC Applied to 2009-10'!D139</f>
        <v>6484623.8100249162</v>
      </c>
      <c r="D142" s="4">
        <f>'(C) Transportation Est 2009-10'!F140</f>
        <v>1094470.1280512942</v>
      </c>
      <c r="E142" s="4">
        <f t="shared" si="14"/>
        <v>7579093.9380762102</v>
      </c>
      <c r="H142" t="str">
        <f t="shared" si="15"/>
        <v>31025</v>
      </c>
      <c r="I142" t="str">
        <f t="shared" si="16"/>
        <v>Marysville</v>
      </c>
      <c r="J142" s="4">
        <f>VLOOKUP(H142,'(1) OSPI Revenues 2009-10'!$A$9:$Q$303,17,)</f>
        <v>68048072.809999987</v>
      </c>
      <c r="K142" s="4">
        <f t="shared" si="17"/>
        <v>6484623.8100249162</v>
      </c>
      <c r="L142" s="4">
        <f t="shared" si="18"/>
        <v>1094470.1280512942</v>
      </c>
      <c r="M142" s="4">
        <f t="shared" si="19"/>
        <v>75627166.7480762</v>
      </c>
      <c r="N142" s="119">
        <f t="shared" si="20"/>
        <v>0.11137852440344842</v>
      </c>
    </row>
    <row r="143" spans="1:14">
      <c r="A143" t="s">
        <v>283</v>
      </c>
      <c r="B143" t="s">
        <v>284</v>
      </c>
      <c r="C143" s="4">
        <f>'(B) MSOC Applied to 2009-10'!D140</f>
        <v>235895.61212294412</v>
      </c>
      <c r="D143" s="4">
        <f>'(C) Transportation Est 2009-10'!F141</f>
        <v>6657.9659861781593</v>
      </c>
      <c r="E143" s="4">
        <f t="shared" si="14"/>
        <v>242553.57810912229</v>
      </c>
      <c r="H143" t="str">
        <f t="shared" si="15"/>
        <v>14065</v>
      </c>
      <c r="I143" t="str">
        <f t="shared" si="16"/>
        <v>Mc Cleary</v>
      </c>
      <c r="J143" s="4">
        <f>VLOOKUP(H143,'(1) OSPI Revenues 2009-10'!$A$9:$Q$303,17,)</f>
        <v>1545624.2700000005</v>
      </c>
      <c r="K143" s="4">
        <f t="shared" si="17"/>
        <v>235895.61212294412</v>
      </c>
      <c r="L143" s="4">
        <f t="shared" si="18"/>
        <v>6657.9659861781593</v>
      </c>
      <c r="M143" s="4">
        <f t="shared" si="19"/>
        <v>1788177.8481091228</v>
      </c>
      <c r="N143" s="119">
        <f t="shared" si="20"/>
        <v>0.15692919865260802</v>
      </c>
    </row>
    <row r="144" spans="1:14">
      <c r="A144" t="s">
        <v>285</v>
      </c>
      <c r="B144" t="s">
        <v>286</v>
      </c>
      <c r="C144" s="4">
        <f>'(B) MSOC Applied to 2009-10'!D141</f>
        <v>5348874.7779365266</v>
      </c>
      <c r="D144" s="4">
        <f>'(C) Transportation Est 2009-10'!F142</f>
        <v>1131445.8776038971</v>
      </c>
      <c r="E144" s="4">
        <f t="shared" si="14"/>
        <v>6480320.6555404235</v>
      </c>
      <c r="H144" t="str">
        <f t="shared" si="15"/>
        <v>32354</v>
      </c>
      <c r="I144" t="str">
        <f t="shared" si="16"/>
        <v>Mead</v>
      </c>
      <c r="J144" s="4">
        <f>VLOOKUP(H144,'(1) OSPI Revenues 2009-10'!$A$9:$Q$303,17,)</f>
        <v>52237689.810000002</v>
      </c>
      <c r="K144" s="4">
        <f t="shared" si="17"/>
        <v>5348874.7779365266</v>
      </c>
      <c r="L144" s="4">
        <f t="shared" si="18"/>
        <v>1131445.8776038971</v>
      </c>
      <c r="M144" s="4">
        <f t="shared" si="19"/>
        <v>58718010.465540424</v>
      </c>
      <c r="N144" s="119">
        <f t="shared" si="20"/>
        <v>0.12405450315874944</v>
      </c>
    </row>
    <row r="145" spans="1:14">
      <c r="A145" t="s">
        <v>287</v>
      </c>
      <c r="B145" t="s">
        <v>288</v>
      </c>
      <c r="C145" s="4">
        <f>'(B) MSOC Applied to 2009-10'!D142</f>
        <v>1154605.1538712301</v>
      </c>
      <c r="D145" s="4">
        <f>'(C) Transportation Est 2009-10'!F143</f>
        <v>35009.67099296736</v>
      </c>
      <c r="E145" s="4">
        <f t="shared" si="14"/>
        <v>1189614.8248641975</v>
      </c>
      <c r="H145" t="str">
        <f t="shared" si="15"/>
        <v>32326</v>
      </c>
      <c r="I145" t="str">
        <f t="shared" si="16"/>
        <v>Medical Lake</v>
      </c>
      <c r="J145" s="4">
        <f>VLOOKUP(H145,'(1) OSPI Revenues 2009-10'!$A$9:$Q$303,17,)</f>
        <v>11274893.199999997</v>
      </c>
      <c r="K145" s="4">
        <f t="shared" si="17"/>
        <v>1154605.1538712301</v>
      </c>
      <c r="L145" s="4">
        <f t="shared" si="18"/>
        <v>35009.67099296736</v>
      </c>
      <c r="M145" s="4">
        <f t="shared" si="19"/>
        <v>12464508.024864195</v>
      </c>
      <c r="N145" s="119">
        <f t="shared" si="20"/>
        <v>0.10551007479735586</v>
      </c>
    </row>
    <row r="146" spans="1:14">
      <c r="A146" t="s">
        <v>289</v>
      </c>
      <c r="B146" t="s">
        <v>290</v>
      </c>
      <c r="C146" s="4">
        <f>'(B) MSOC Applied to 2009-10'!D143</f>
        <v>2327584.1456868122</v>
      </c>
      <c r="D146" s="4">
        <f>'(C) Transportation Est 2009-10'!F144</f>
        <v>130468.68915845818</v>
      </c>
      <c r="E146" s="4">
        <f t="shared" si="14"/>
        <v>2458052.8348452705</v>
      </c>
      <c r="H146" t="str">
        <f t="shared" si="15"/>
        <v>17400</v>
      </c>
      <c r="I146" t="str">
        <f t="shared" si="16"/>
        <v>Mercer Island</v>
      </c>
      <c r="J146" s="4">
        <f>VLOOKUP(H146,'(1) OSPI Revenues 2009-10'!$A$9:$Q$303,17,)</f>
        <v>23780377.110000003</v>
      </c>
      <c r="K146" s="4">
        <f t="shared" si="17"/>
        <v>2327584.1456868122</v>
      </c>
      <c r="L146" s="4">
        <f t="shared" si="18"/>
        <v>130468.68915845818</v>
      </c>
      <c r="M146" s="4">
        <f t="shared" si="19"/>
        <v>26238429.944845274</v>
      </c>
      <c r="N146" s="119">
        <f t="shared" si="20"/>
        <v>0.10336475420365066</v>
      </c>
    </row>
    <row r="147" spans="1:14">
      <c r="A147" t="s">
        <v>291</v>
      </c>
      <c r="B147" t="s">
        <v>292</v>
      </c>
      <c r="C147" s="4">
        <f>'(B) MSOC Applied to 2009-10'!D144</f>
        <v>1218178.3978982794</v>
      </c>
      <c r="D147" s="4">
        <f>'(C) Transportation Est 2009-10'!F145</f>
        <v>218844.92672155736</v>
      </c>
      <c r="E147" s="4">
        <f t="shared" si="14"/>
        <v>1437023.3246198366</v>
      </c>
      <c r="H147" t="str">
        <f t="shared" si="15"/>
        <v>37505</v>
      </c>
      <c r="I147" t="str">
        <f t="shared" si="16"/>
        <v>Meridian</v>
      </c>
      <c r="J147" s="4">
        <f>VLOOKUP(H147,'(1) OSPI Revenues 2009-10'!$A$9:$Q$303,17,)</f>
        <v>12012991.780000005</v>
      </c>
      <c r="K147" s="4">
        <f t="shared" si="17"/>
        <v>1218178.3978982794</v>
      </c>
      <c r="L147" s="4">
        <f t="shared" si="18"/>
        <v>218844.92672155736</v>
      </c>
      <c r="M147" s="4">
        <f t="shared" si="19"/>
        <v>13450015.104619842</v>
      </c>
      <c r="N147" s="119">
        <f t="shared" si="20"/>
        <v>0.11962243468877465</v>
      </c>
    </row>
    <row r="148" spans="1:14">
      <c r="A148" t="s">
        <v>293</v>
      </c>
      <c r="B148" t="s">
        <v>294</v>
      </c>
      <c r="C148" s="4">
        <f>'(B) MSOC Applied to 2009-10'!D145</f>
        <v>299668.82749765954</v>
      </c>
      <c r="D148" s="4">
        <f>'(C) Transportation Est 2009-10'!F146</f>
        <v>-43988.205396563331</v>
      </c>
      <c r="E148" s="4">
        <f t="shared" si="14"/>
        <v>255680.6221010962</v>
      </c>
      <c r="H148" t="str">
        <f t="shared" si="15"/>
        <v>24350</v>
      </c>
      <c r="I148" t="str">
        <f t="shared" si="16"/>
        <v>Methow Valley</v>
      </c>
      <c r="J148" s="4">
        <f>VLOOKUP(H148,'(1) OSPI Revenues 2009-10'!$A$9:$Q$303,17,)</f>
        <v>3537187.2900000005</v>
      </c>
      <c r="K148" s="4">
        <f t="shared" si="17"/>
        <v>299668.82749765954</v>
      </c>
      <c r="L148" s="4">
        <f t="shared" si="18"/>
        <v>-43988.205396563331</v>
      </c>
      <c r="M148" s="4">
        <f t="shared" si="19"/>
        <v>3792867.9121010969</v>
      </c>
      <c r="N148" s="119">
        <f t="shared" si="20"/>
        <v>7.2283597428932422E-2</v>
      </c>
    </row>
    <row r="149" spans="1:14">
      <c r="A149" t="s">
        <v>295</v>
      </c>
      <c r="B149" t="s">
        <v>296</v>
      </c>
      <c r="C149" s="4">
        <f>'(B) MSOC Applied to 2009-10'!D146</f>
        <v>41988.101499593555</v>
      </c>
      <c r="D149" s="4">
        <f>'(C) Transportation Est 2009-10'!F147</f>
        <v>22988.563780374385</v>
      </c>
      <c r="E149" s="4">
        <f t="shared" si="14"/>
        <v>64976.665279967943</v>
      </c>
      <c r="H149" t="str">
        <f t="shared" si="15"/>
        <v>30031</v>
      </c>
      <c r="I149" t="str">
        <f t="shared" si="16"/>
        <v>Mill A</v>
      </c>
      <c r="J149" s="4">
        <f>VLOOKUP(H149,'(1) OSPI Revenues 2009-10'!$A$9:$Q$303,17,)</f>
        <v>524401.56999999995</v>
      </c>
      <c r="K149" s="4">
        <f t="shared" si="17"/>
        <v>41988.101499593555</v>
      </c>
      <c r="L149" s="4">
        <f t="shared" si="18"/>
        <v>22988.563780374385</v>
      </c>
      <c r="M149" s="4">
        <f t="shared" si="19"/>
        <v>589378.23527996789</v>
      </c>
      <c r="N149" s="119">
        <f t="shared" si="20"/>
        <v>0.12390631340018299</v>
      </c>
    </row>
    <row r="150" spans="1:14">
      <c r="A150" t="s">
        <v>297</v>
      </c>
      <c r="B150" t="s">
        <v>298</v>
      </c>
      <c r="C150" s="4">
        <f>'(B) MSOC Applied to 2009-10'!D147</f>
        <v>4516941.0380547494</v>
      </c>
      <c r="D150" s="4">
        <f>'(C) Transportation Est 2009-10'!F148</f>
        <v>875961.55005360872</v>
      </c>
      <c r="E150" s="4">
        <f t="shared" si="14"/>
        <v>5392902.588108358</v>
      </c>
      <c r="H150" t="str">
        <f t="shared" si="15"/>
        <v>31103</v>
      </c>
      <c r="I150" t="str">
        <f t="shared" si="16"/>
        <v>Monroe</v>
      </c>
      <c r="J150" s="4">
        <f>VLOOKUP(H150,'(1) OSPI Revenues 2009-10'!$A$9:$Q$303,17,)</f>
        <v>44867548.730000004</v>
      </c>
      <c r="K150" s="4">
        <f t="shared" si="17"/>
        <v>4516941.0380547494</v>
      </c>
      <c r="L150" s="4">
        <f t="shared" si="18"/>
        <v>875961.55005360872</v>
      </c>
      <c r="M150" s="4">
        <f t="shared" si="19"/>
        <v>50260451.318108365</v>
      </c>
      <c r="N150" s="119">
        <f t="shared" si="20"/>
        <v>0.12019606019845863</v>
      </c>
    </row>
    <row r="151" spans="1:14">
      <c r="A151" t="s">
        <v>299</v>
      </c>
      <c r="B151" t="s">
        <v>300</v>
      </c>
      <c r="C151" s="4">
        <f>'(B) MSOC Applied to 2009-10'!D148</f>
        <v>710598.18393043766</v>
      </c>
      <c r="D151" s="4">
        <f>'(C) Transportation Est 2009-10'!F149</f>
        <v>36161.956755566425</v>
      </c>
      <c r="E151" s="4">
        <f t="shared" si="14"/>
        <v>746760.14068600407</v>
      </c>
      <c r="H151" t="str">
        <f t="shared" si="15"/>
        <v>14066</v>
      </c>
      <c r="I151" t="str">
        <f t="shared" si="16"/>
        <v>Montesano</v>
      </c>
      <c r="J151" s="4">
        <f>VLOOKUP(H151,'(1) OSPI Revenues 2009-10'!$A$9:$Q$303,17,)</f>
        <v>7302587.4299999997</v>
      </c>
      <c r="K151" s="4">
        <f t="shared" si="17"/>
        <v>710598.18393043766</v>
      </c>
      <c r="L151" s="4">
        <f t="shared" si="18"/>
        <v>36161.956755566425</v>
      </c>
      <c r="M151" s="4">
        <f t="shared" si="19"/>
        <v>8049347.5706860041</v>
      </c>
      <c r="N151" s="119">
        <f t="shared" si="20"/>
        <v>0.10225966451537638</v>
      </c>
    </row>
    <row r="152" spans="1:14">
      <c r="A152" t="s">
        <v>301</v>
      </c>
      <c r="B152" t="s">
        <v>302</v>
      </c>
      <c r="C152" s="4">
        <f>'(B) MSOC Applied to 2009-10'!D149</f>
        <v>186326.2439427264</v>
      </c>
      <c r="D152" s="4">
        <f>'(C) Transportation Est 2009-10'!F150</f>
        <v>-1184.4600030224033</v>
      </c>
      <c r="E152" s="4">
        <f t="shared" si="14"/>
        <v>185141.78393970401</v>
      </c>
      <c r="H152" t="str">
        <f t="shared" si="15"/>
        <v>21214</v>
      </c>
      <c r="I152" t="str">
        <f t="shared" si="16"/>
        <v>Morton</v>
      </c>
      <c r="J152" s="4">
        <f>VLOOKUP(H152,'(1) OSPI Revenues 2009-10'!$A$9:$Q$303,17,)</f>
        <v>2552233.2400000002</v>
      </c>
      <c r="K152" s="4">
        <f t="shared" si="17"/>
        <v>186326.2439427264</v>
      </c>
      <c r="L152" s="4">
        <f t="shared" si="18"/>
        <v>-1184.4600030224033</v>
      </c>
      <c r="M152" s="4">
        <f t="shared" si="19"/>
        <v>2737375.0239397041</v>
      </c>
      <c r="N152" s="119">
        <f t="shared" si="20"/>
        <v>7.2541091087624743E-2</v>
      </c>
    </row>
    <row r="153" spans="1:14">
      <c r="A153" t="s">
        <v>303</v>
      </c>
      <c r="B153" t="s">
        <v>304</v>
      </c>
      <c r="C153" s="4">
        <f>'(B) MSOC Applied to 2009-10'!D150</f>
        <v>4274758.0915007833</v>
      </c>
      <c r="D153" s="4">
        <f>'(C) Transportation Est 2009-10'!F151</f>
        <v>611087.58813828684</v>
      </c>
      <c r="E153" s="4">
        <f t="shared" si="14"/>
        <v>4885845.6796390703</v>
      </c>
      <c r="H153" t="str">
        <f t="shared" si="15"/>
        <v>13161</v>
      </c>
      <c r="I153" t="str">
        <f t="shared" si="16"/>
        <v>Moses Lake</v>
      </c>
      <c r="J153" s="4">
        <f>VLOOKUP(H153,'(1) OSPI Revenues 2009-10'!$A$9:$Q$303,17,)</f>
        <v>43556912.090000004</v>
      </c>
      <c r="K153" s="4">
        <f t="shared" si="17"/>
        <v>4274758.0915007833</v>
      </c>
      <c r="L153" s="4">
        <f t="shared" si="18"/>
        <v>611087.58813828684</v>
      </c>
      <c r="M153" s="4">
        <f t="shared" si="19"/>
        <v>48442757.769639075</v>
      </c>
      <c r="N153" s="119">
        <f t="shared" si="20"/>
        <v>0.11217153478519393</v>
      </c>
    </row>
    <row r="154" spans="1:14">
      <c r="A154" t="s">
        <v>305</v>
      </c>
      <c r="B154" t="s">
        <v>306</v>
      </c>
      <c r="C154" s="4">
        <f>'(B) MSOC Applied to 2009-10'!D151</f>
        <v>340727.65038162965</v>
      </c>
      <c r="D154" s="4">
        <f>'(C) Transportation Est 2009-10'!F152</f>
        <v>483.7812627169609</v>
      </c>
      <c r="E154" s="4">
        <f t="shared" si="14"/>
        <v>341211.43164434662</v>
      </c>
      <c r="H154" t="str">
        <f t="shared" si="15"/>
        <v>21206</v>
      </c>
      <c r="I154" t="str">
        <f t="shared" si="16"/>
        <v>Mossyrock</v>
      </c>
      <c r="J154" s="4">
        <f>VLOOKUP(H154,'(1) OSPI Revenues 2009-10'!$A$9:$Q$303,17,)</f>
        <v>3742302.6300000004</v>
      </c>
      <c r="K154" s="4">
        <f t="shared" si="17"/>
        <v>340727.65038162965</v>
      </c>
      <c r="L154" s="4">
        <f t="shared" si="18"/>
        <v>483.7812627169609</v>
      </c>
      <c r="M154" s="4">
        <f t="shared" si="19"/>
        <v>4083514.0616443469</v>
      </c>
      <c r="N154" s="119">
        <f t="shared" si="20"/>
        <v>9.1176867661380667E-2</v>
      </c>
    </row>
    <row r="155" spans="1:14">
      <c r="A155" t="s">
        <v>307</v>
      </c>
      <c r="B155" t="s">
        <v>308</v>
      </c>
      <c r="C155" s="4">
        <f>'(B) MSOC Applied to 2009-10'!D152</f>
        <v>555661.56006101705</v>
      </c>
      <c r="D155" s="4">
        <f>'(C) Transportation Est 2009-10'!F153</f>
        <v>133794.97061931776</v>
      </c>
      <c r="E155" s="4">
        <f t="shared" si="14"/>
        <v>689456.53068033478</v>
      </c>
      <c r="H155" t="str">
        <f t="shared" si="15"/>
        <v>39209</v>
      </c>
      <c r="I155" t="str">
        <f t="shared" si="16"/>
        <v>Mount Adams</v>
      </c>
      <c r="J155" s="4">
        <f>VLOOKUP(H155,'(1) OSPI Revenues 2009-10'!$A$9:$Q$303,17,)</f>
        <v>6363528.0499999989</v>
      </c>
      <c r="K155" s="4">
        <f t="shared" si="17"/>
        <v>555661.56006101705</v>
      </c>
      <c r="L155" s="4">
        <f t="shared" si="18"/>
        <v>133794.97061931776</v>
      </c>
      <c r="M155" s="4">
        <f t="shared" si="19"/>
        <v>7052984.580680334</v>
      </c>
      <c r="N155" s="119">
        <f t="shared" si="20"/>
        <v>0.10834501321642409</v>
      </c>
    </row>
    <row r="156" spans="1:14">
      <c r="A156" t="s">
        <v>309</v>
      </c>
      <c r="B156" t="s">
        <v>310</v>
      </c>
      <c r="C156" s="4">
        <f>'(B) MSOC Applied to 2009-10'!D153</f>
        <v>1200133.9245265534</v>
      </c>
      <c r="D156" s="4">
        <f>'(C) Transportation Est 2009-10'!F154</f>
        <v>442117.45777370868</v>
      </c>
      <c r="E156" s="4">
        <f t="shared" si="14"/>
        <v>1642251.3823002621</v>
      </c>
      <c r="H156" t="str">
        <f t="shared" si="15"/>
        <v>37507</v>
      </c>
      <c r="I156" t="str">
        <f t="shared" si="16"/>
        <v>Mount Baker</v>
      </c>
      <c r="J156" s="4">
        <f>VLOOKUP(H156,'(1) OSPI Revenues 2009-10'!$A$9:$Q$303,17,)</f>
        <v>13702894.610000001</v>
      </c>
      <c r="K156" s="4">
        <f t="shared" si="17"/>
        <v>1200133.9245265534</v>
      </c>
      <c r="L156" s="4">
        <f t="shared" si="18"/>
        <v>442117.45777370868</v>
      </c>
      <c r="M156" s="4">
        <f t="shared" si="19"/>
        <v>15345145.992300263</v>
      </c>
      <c r="N156" s="119">
        <f t="shared" si="20"/>
        <v>0.11984704174122385</v>
      </c>
    </row>
    <row r="157" spans="1:14">
      <c r="A157" t="s">
        <v>311</v>
      </c>
      <c r="B157" t="s">
        <v>312</v>
      </c>
      <c r="C157" s="4">
        <f>'(B) MSOC Applied to 2009-10'!D154</f>
        <v>38917.953161900907</v>
      </c>
      <c r="D157" s="4">
        <f>'(C) Transportation Est 2009-10'!F155</f>
        <v>25536.643671751324</v>
      </c>
      <c r="E157" s="4">
        <f t="shared" si="14"/>
        <v>64454.596833652235</v>
      </c>
      <c r="H157" t="str">
        <f t="shared" si="15"/>
        <v>30029</v>
      </c>
      <c r="I157" t="str">
        <f t="shared" si="16"/>
        <v>Mount Pleasant</v>
      </c>
      <c r="J157" s="4">
        <f>VLOOKUP(H157,'(1) OSPI Revenues 2009-10'!$A$9:$Q$303,17,)</f>
        <v>309267.25000000006</v>
      </c>
      <c r="K157" s="4">
        <f t="shared" si="17"/>
        <v>38917.953161900907</v>
      </c>
      <c r="L157" s="4">
        <f t="shared" si="18"/>
        <v>25536.643671751324</v>
      </c>
      <c r="M157" s="4">
        <f t="shared" si="19"/>
        <v>373721.84683365229</v>
      </c>
      <c r="N157" s="119">
        <f t="shared" si="20"/>
        <v>0.20841067663534441</v>
      </c>
    </row>
    <row r="158" spans="1:14">
      <c r="A158" t="s">
        <v>313</v>
      </c>
      <c r="B158" t="s">
        <v>314</v>
      </c>
      <c r="C158" s="4">
        <f>'(B) MSOC Applied to 2009-10'!D155</f>
        <v>3354225.2815826032</v>
      </c>
      <c r="D158" s="4">
        <f>'(C) Transportation Est 2009-10'!F156</f>
        <v>567041.96589367033</v>
      </c>
      <c r="E158" s="4">
        <f t="shared" si="14"/>
        <v>3921267.2474762737</v>
      </c>
      <c r="H158" t="str">
        <f t="shared" si="15"/>
        <v>29320</v>
      </c>
      <c r="I158" t="str">
        <f t="shared" si="16"/>
        <v>Mt Vernon</v>
      </c>
      <c r="J158" s="4">
        <f>VLOOKUP(H158,'(1) OSPI Revenues 2009-10'!$A$9:$Q$303,17,)</f>
        <v>37175882.020000003</v>
      </c>
      <c r="K158" s="4">
        <f t="shared" si="17"/>
        <v>3354225.2815826032</v>
      </c>
      <c r="L158" s="4">
        <f t="shared" si="18"/>
        <v>567041.96589367033</v>
      </c>
      <c r="M158" s="4">
        <f t="shared" si="19"/>
        <v>41097149.267476276</v>
      </c>
      <c r="N158" s="119">
        <f t="shared" si="20"/>
        <v>0.10547879524059978</v>
      </c>
    </row>
    <row r="159" spans="1:14">
      <c r="A159" t="s">
        <v>315</v>
      </c>
      <c r="B159" t="s">
        <v>316</v>
      </c>
      <c r="C159" s="4">
        <f>'(B) MSOC Applied to 2009-10'!D156</f>
        <v>8035883.8950117212</v>
      </c>
      <c r="D159" s="4">
        <f>'(C) Transportation Est 2009-10'!F157</f>
        <v>1654741.2792785023</v>
      </c>
      <c r="E159" s="4">
        <f t="shared" si="14"/>
        <v>9690625.174290223</v>
      </c>
      <c r="H159" t="str">
        <f t="shared" si="15"/>
        <v>31006</v>
      </c>
      <c r="I159" t="str">
        <f t="shared" si="16"/>
        <v>Mukilteo</v>
      </c>
      <c r="J159" s="4">
        <f>VLOOKUP(H159,'(1) OSPI Revenues 2009-10'!$A$9:$Q$303,17,)</f>
        <v>90237276.929999977</v>
      </c>
      <c r="K159" s="4">
        <f t="shared" si="17"/>
        <v>8035883.8950117212</v>
      </c>
      <c r="L159" s="4">
        <f t="shared" si="18"/>
        <v>1654741.2792785023</v>
      </c>
      <c r="M159" s="4">
        <f t="shared" si="19"/>
        <v>99927902.104290202</v>
      </c>
      <c r="N159" s="119">
        <f t="shared" si="20"/>
        <v>0.10739048765631032</v>
      </c>
    </row>
    <row r="160" spans="1:14">
      <c r="A160" t="s">
        <v>317</v>
      </c>
      <c r="B160" t="s">
        <v>318</v>
      </c>
      <c r="C160" s="4">
        <f>'(B) MSOC Applied to 2009-10'!D157</f>
        <v>833374.70988701633</v>
      </c>
      <c r="D160" s="4">
        <f>'(C) Transportation Est 2009-10'!F158</f>
        <v>70378.544929414187</v>
      </c>
      <c r="E160" s="4">
        <f t="shared" si="14"/>
        <v>903753.2548164305</v>
      </c>
      <c r="H160" t="str">
        <f t="shared" si="15"/>
        <v>39003</v>
      </c>
      <c r="I160" t="str">
        <f t="shared" si="16"/>
        <v>Naches Valley</v>
      </c>
      <c r="J160" s="4">
        <f>VLOOKUP(H160,'(1) OSPI Revenues 2009-10'!$A$9:$Q$303,17,)</f>
        <v>8032581.5499999998</v>
      </c>
      <c r="K160" s="4">
        <f t="shared" si="17"/>
        <v>833374.70988701633</v>
      </c>
      <c r="L160" s="4">
        <f t="shared" si="18"/>
        <v>70378.544929414187</v>
      </c>
      <c r="M160" s="4">
        <f t="shared" si="19"/>
        <v>8936334.8048164304</v>
      </c>
      <c r="N160" s="119">
        <f t="shared" si="20"/>
        <v>0.11251093427323267</v>
      </c>
    </row>
    <row r="161" spans="1:14">
      <c r="A161" t="s">
        <v>319</v>
      </c>
      <c r="B161" t="s">
        <v>320</v>
      </c>
      <c r="C161" s="4">
        <f>'(B) MSOC Applied to 2009-10'!D158</f>
        <v>422574.7466791984</v>
      </c>
      <c r="D161" s="4">
        <f>'(C) Transportation Est 2009-10'!F159</f>
        <v>39518.671587357574</v>
      </c>
      <c r="E161" s="4">
        <f t="shared" si="14"/>
        <v>462093.41826655599</v>
      </c>
      <c r="H161" t="str">
        <f t="shared" si="15"/>
        <v>21014</v>
      </c>
      <c r="I161" t="str">
        <f t="shared" si="16"/>
        <v>Napavine</v>
      </c>
      <c r="J161" s="4">
        <f>VLOOKUP(H161,'(1) OSPI Revenues 2009-10'!$A$9:$Q$303,17,)</f>
        <v>4595794.3599999994</v>
      </c>
      <c r="K161" s="4">
        <f t="shared" si="17"/>
        <v>422574.7466791984</v>
      </c>
      <c r="L161" s="4">
        <f t="shared" si="18"/>
        <v>39518.671587357574</v>
      </c>
      <c r="M161" s="4">
        <f t="shared" si="19"/>
        <v>5057887.7782665547</v>
      </c>
      <c r="N161" s="119">
        <f t="shared" si="20"/>
        <v>0.10054701800594823</v>
      </c>
    </row>
    <row r="162" spans="1:14">
      <c r="A162" t="s">
        <v>321</v>
      </c>
      <c r="B162" t="s">
        <v>322</v>
      </c>
      <c r="C162" s="4">
        <f>'(B) MSOC Applied to 2009-10'!D159</f>
        <v>183297.266176612</v>
      </c>
      <c r="D162" s="4">
        <f>'(C) Transportation Est 2009-10'!F160</f>
        <v>37923.971442585906</v>
      </c>
      <c r="E162" s="4">
        <f t="shared" si="14"/>
        <v>221221.2376191979</v>
      </c>
      <c r="H162" t="str">
        <f t="shared" si="15"/>
        <v>25155</v>
      </c>
      <c r="I162" t="str">
        <f t="shared" si="16"/>
        <v>Naselle Grays Riv</v>
      </c>
      <c r="J162" s="4">
        <f>VLOOKUP(H162,'(1) OSPI Revenues 2009-10'!$A$9:$Q$303,17,)</f>
        <v>3779092.939999999</v>
      </c>
      <c r="K162" s="4">
        <f t="shared" si="17"/>
        <v>183297.266176612</v>
      </c>
      <c r="L162" s="4">
        <f t="shared" si="18"/>
        <v>37923.971442585906</v>
      </c>
      <c r="M162" s="4">
        <f t="shared" si="19"/>
        <v>4000314.1776191969</v>
      </c>
      <c r="N162" s="119">
        <f t="shared" si="20"/>
        <v>5.8538183932358656E-2</v>
      </c>
    </row>
    <row r="163" spans="1:14">
      <c r="A163" t="s">
        <v>323</v>
      </c>
      <c r="B163" t="s">
        <v>324</v>
      </c>
      <c r="C163" s="4">
        <f>'(B) MSOC Applied to 2009-10'!D160</f>
        <v>125546.71727277267</v>
      </c>
      <c r="D163" s="4">
        <f>'(C) Transportation Est 2009-10'!F161</f>
        <v>64176.824745821643</v>
      </c>
      <c r="E163" s="4">
        <f t="shared" si="14"/>
        <v>189723.54201859431</v>
      </c>
      <c r="H163" t="str">
        <f t="shared" si="15"/>
        <v>24014</v>
      </c>
      <c r="I163" t="str">
        <f t="shared" si="16"/>
        <v>Nespelem</v>
      </c>
      <c r="J163" s="4">
        <f>VLOOKUP(H163,'(1) OSPI Revenues 2009-10'!$A$9:$Q$303,17,)</f>
        <v>920524.6100000001</v>
      </c>
      <c r="K163" s="4">
        <f t="shared" si="17"/>
        <v>125546.71727277267</v>
      </c>
      <c r="L163" s="4">
        <f t="shared" si="18"/>
        <v>64176.824745821643</v>
      </c>
      <c r="M163" s="4">
        <f t="shared" si="19"/>
        <v>1110248.1520185943</v>
      </c>
      <c r="N163" s="119">
        <f t="shared" si="20"/>
        <v>0.20610371516150372</v>
      </c>
    </row>
    <row r="164" spans="1:14">
      <c r="A164" t="s">
        <v>325</v>
      </c>
      <c r="B164" t="s">
        <v>326</v>
      </c>
      <c r="C164" s="4">
        <f>'(B) MSOC Applied to 2009-10'!D161</f>
        <v>621340.38474878308</v>
      </c>
      <c r="D164" s="4">
        <f>'(C) Transportation Est 2009-10'!F162</f>
        <v>-266428.10192394769</v>
      </c>
      <c r="E164" s="4">
        <f t="shared" si="14"/>
        <v>354912.28282483539</v>
      </c>
      <c r="H164" t="str">
        <f t="shared" si="15"/>
        <v>26056</v>
      </c>
      <c r="I164" t="str">
        <f t="shared" si="16"/>
        <v>Newport</v>
      </c>
      <c r="J164" s="4">
        <f>VLOOKUP(H164,'(1) OSPI Revenues 2009-10'!$A$9:$Q$303,17,)</f>
        <v>7399073.2800000003</v>
      </c>
      <c r="K164" s="4">
        <f t="shared" si="17"/>
        <v>621340.38474878308</v>
      </c>
      <c r="L164" s="4">
        <f t="shared" si="18"/>
        <v>-266428.10192394769</v>
      </c>
      <c r="M164" s="4">
        <f t="shared" si="19"/>
        <v>7753985.562824836</v>
      </c>
      <c r="N164" s="119">
        <f t="shared" si="20"/>
        <v>4.7967126340561883E-2</v>
      </c>
    </row>
    <row r="165" spans="1:14">
      <c r="A165" t="s">
        <v>327</v>
      </c>
      <c r="B165" t="s">
        <v>328</v>
      </c>
      <c r="C165" s="4">
        <f>'(B) MSOC Applied to 2009-10'!D162</f>
        <v>959574.27479481557</v>
      </c>
      <c r="D165" s="4">
        <f>'(C) Transportation Est 2009-10'!F163</f>
        <v>201230.12984053203</v>
      </c>
      <c r="E165" s="4">
        <f t="shared" si="14"/>
        <v>1160804.4046353477</v>
      </c>
      <c r="H165" t="str">
        <f t="shared" si="15"/>
        <v>32325</v>
      </c>
      <c r="I165" t="str">
        <f t="shared" si="16"/>
        <v>Nine Mile Falls</v>
      </c>
      <c r="J165" s="4">
        <f>VLOOKUP(H165,'(1) OSPI Revenues 2009-10'!$A$9:$Q$303,17,)</f>
        <v>9735487.4699999988</v>
      </c>
      <c r="K165" s="4">
        <f t="shared" si="17"/>
        <v>959574.27479481557</v>
      </c>
      <c r="L165" s="4">
        <f t="shared" si="18"/>
        <v>201230.12984053203</v>
      </c>
      <c r="M165" s="4">
        <f t="shared" si="19"/>
        <v>10896291.874635346</v>
      </c>
      <c r="N165" s="119">
        <f t="shared" si="20"/>
        <v>0.11923433810709305</v>
      </c>
    </row>
    <row r="166" spans="1:14">
      <c r="A166" t="s">
        <v>329</v>
      </c>
      <c r="B166" t="s">
        <v>330</v>
      </c>
      <c r="C166" s="4">
        <f>'(B) MSOC Applied to 2009-10'!D163</f>
        <v>906952.40280758159</v>
      </c>
      <c r="D166" s="4">
        <f>'(C) Transportation Est 2009-10'!F164</f>
        <v>76140.111738161795</v>
      </c>
      <c r="E166" s="4">
        <f t="shared" si="14"/>
        <v>983092.51454574335</v>
      </c>
      <c r="H166" t="str">
        <f t="shared" si="15"/>
        <v>37506</v>
      </c>
      <c r="I166" t="str">
        <f t="shared" si="16"/>
        <v>Nooksack Valley</v>
      </c>
      <c r="J166" s="4">
        <f>VLOOKUP(H166,'(1) OSPI Revenues 2009-10'!$A$9:$Q$303,17,)</f>
        <v>9872135.2600000016</v>
      </c>
      <c r="K166" s="4">
        <f t="shared" si="17"/>
        <v>906952.40280758159</v>
      </c>
      <c r="L166" s="4">
        <f t="shared" si="18"/>
        <v>76140.111738161795</v>
      </c>
      <c r="M166" s="4">
        <f t="shared" si="19"/>
        <v>10855227.774545746</v>
      </c>
      <c r="N166" s="119">
        <f t="shared" si="20"/>
        <v>9.9582561285302296E-2</v>
      </c>
    </row>
    <row r="167" spans="1:14">
      <c r="A167" t="s">
        <v>331</v>
      </c>
      <c r="B167" t="s">
        <v>332</v>
      </c>
      <c r="C167" s="4">
        <f>'(B) MSOC Applied to 2009-10'!D164</f>
        <v>377528.25986236316</v>
      </c>
      <c r="D167" s="4">
        <f>'(C) Transportation Est 2009-10'!F165</f>
        <v>156807.77919188185</v>
      </c>
      <c r="E167" s="4">
        <f t="shared" si="14"/>
        <v>534336.03905424499</v>
      </c>
      <c r="H167" t="str">
        <f t="shared" si="15"/>
        <v>14064</v>
      </c>
      <c r="I167" t="str">
        <f t="shared" si="16"/>
        <v>North Beach</v>
      </c>
      <c r="J167" s="4">
        <f>VLOOKUP(H167,'(1) OSPI Revenues 2009-10'!$A$9:$Q$303,17,)</f>
        <v>4330651.9800000004</v>
      </c>
      <c r="K167" s="4">
        <f t="shared" si="17"/>
        <v>377528.25986236316</v>
      </c>
      <c r="L167" s="4">
        <f t="shared" si="18"/>
        <v>156807.77919188185</v>
      </c>
      <c r="M167" s="4">
        <f t="shared" si="19"/>
        <v>4864988.0190542452</v>
      </c>
      <c r="N167" s="119">
        <f t="shared" si="20"/>
        <v>0.1233846639078684</v>
      </c>
    </row>
    <row r="168" spans="1:14">
      <c r="A168" t="s">
        <v>333</v>
      </c>
      <c r="B168" t="s">
        <v>334</v>
      </c>
      <c r="C168" s="4">
        <f>'(B) MSOC Applied to 2009-10'!D165</f>
        <v>1089002.7888163952</v>
      </c>
      <c r="D168" s="4">
        <f>'(C) Transportation Est 2009-10'!F166</f>
        <v>-33782.209390487551</v>
      </c>
      <c r="E168" s="4">
        <f t="shared" si="14"/>
        <v>1055220.5794259077</v>
      </c>
      <c r="H168" t="str">
        <f t="shared" si="15"/>
        <v>11051</v>
      </c>
      <c r="I168" t="str">
        <f t="shared" si="16"/>
        <v>North Franklin</v>
      </c>
      <c r="J168" s="4">
        <f>VLOOKUP(H168,'(1) OSPI Revenues 2009-10'!$A$9:$Q$303,17,)</f>
        <v>12121620.539999999</v>
      </c>
      <c r="K168" s="4">
        <f t="shared" si="17"/>
        <v>1089002.7888163952</v>
      </c>
      <c r="L168" s="4">
        <f t="shared" si="18"/>
        <v>-33782.209390487551</v>
      </c>
      <c r="M168" s="4">
        <f t="shared" si="19"/>
        <v>13176841.119425908</v>
      </c>
      <c r="N168" s="119">
        <f t="shared" si="20"/>
        <v>8.7052764598908094E-2</v>
      </c>
    </row>
    <row r="169" spans="1:14">
      <c r="A169" t="s">
        <v>335</v>
      </c>
      <c r="B169" t="s">
        <v>336</v>
      </c>
      <c r="C169" s="4">
        <f>'(B) MSOC Applied to 2009-10'!D166</f>
        <v>3795779.661759377</v>
      </c>
      <c r="D169" s="4">
        <f>'(C) Transportation Est 2009-10'!F167</f>
        <v>805871.71346831694</v>
      </c>
      <c r="E169" s="4">
        <f t="shared" si="14"/>
        <v>4601651.3752276935</v>
      </c>
      <c r="H169" t="str">
        <f t="shared" si="15"/>
        <v>18400</v>
      </c>
      <c r="I169" t="str">
        <f t="shared" si="16"/>
        <v>North Kitsap</v>
      </c>
      <c r="J169" s="4">
        <f>VLOOKUP(H169,'(1) OSPI Revenues 2009-10'!$A$9:$Q$303,17,)</f>
        <v>41168119.54999999</v>
      </c>
      <c r="K169" s="4">
        <f t="shared" si="17"/>
        <v>3795779.661759377</v>
      </c>
      <c r="L169" s="4">
        <f t="shared" si="18"/>
        <v>805871.71346831694</v>
      </c>
      <c r="M169" s="4">
        <f t="shared" si="19"/>
        <v>45769770.925227687</v>
      </c>
      <c r="N169" s="119">
        <f t="shared" si="20"/>
        <v>0.11177706015060629</v>
      </c>
    </row>
    <row r="170" spans="1:14">
      <c r="A170" t="s">
        <v>337</v>
      </c>
      <c r="B170" t="s">
        <v>338</v>
      </c>
      <c r="C170" s="4">
        <f>'(B) MSOC Applied to 2009-10'!D167</f>
        <v>1201639.5911442726</v>
      </c>
      <c r="D170" s="4">
        <f>'(C) Transportation Est 2009-10'!F168</f>
        <v>141542.30692006159</v>
      </c>
      <c r="E170" s="4">
        <f t="shared" si="14"/>
        <v>1343181.8980643342</v>
      </c>
      <c r="H170" t="str">
        <f t="shared" si="15"/>
        <v>23403</v>
      </c>
      <c r="I170" t="str">
        <f t="shared" si="16"/>
        <v>North Mason</v>
      </c>
      <c r="J170" s="4">
        <f>VLOOKUP(H170,'(1) OSPI Revenues 2009-10'!$A$9:$Q$303,17,)</f>
        <v>13981838.300000001</v>
      </c>
      <c r="K170" s="4">
        <f t="shared" si="17"/>
        <v>1201639.5911442726</v>
      </c>
      <c r="L170" s="4">
        <f t="shared" si="18"/>
        <v>141542.30692006159</v>
      </c>
      <c r="M170" s="4">
        <f t="shared" si="19"/>
        <v>15325020.198064335</v>
      </c>
      <c r="N170" s="119">
        <f t="shared" si="20"/>
        <v>9.6066187381407042E-2</v>
      </c>
    </row>
    <row r="171" spans="1:14">
      <c r="A171" t="s">
        <v>339</v>
      </c>
      <c r="B171" t="s">
        <v>340</v>
      </c>
      <c r="C171" s="4">
        <f>'(B) MSOC Applied to 2009-10'!D168</f>
        <v>24637.646334472254</v>
      </c>
      <c r="D171" s="4">
        <f>'(C) Transportation Est 2009-10'!F169</f>
        <v>-16896.530051324455</v>
      </c>
      <c r="E171" s="4">
        <f t="shared" si="14"/>
        <v>7741.1162831477995</v>
      </c>
      <c r="H171" t="str">
        <f t="shared" si="15"/>
        <v>25200</v>
      </c>
      <c r="I171" t="str">
        <f t="shared" si="16"/>
        <v>North River</v>
      </c>
      <c r="J171" s="4">
        <f>VLOOKUP(H171,'(1) OSPI Revenues 2009-10'!$A$9:$Q$303,17,)</f>
        <v>1464101.29</v>
      </c>
      <c r="K171" s="4">
        <f t="shared" si="17"/>
        <v>24637.646334472254</v>
      </c>
      <c r="L171" s="4">
        <f t="shared" si="18"/>
        <v>-16896.530051324455</v>
      </c>
      <c r="M171" s="4">
        <f t="shared" si="19"/>
        <v>1471842.4062831479</v>
      </c>
      <c r="N171" s="119">
        <f t="shared" si="20"/>
        <v>5.2872819223783729E-3</v>
      </c>
    </row>
    <row r="172" spans="1:14">
      <c r="A172" t="s">
        <v>341</v>
      </c>
      <c r="B172" t="s">
        <v>342</v>
      </c>
      <c r="C172" s="4">
        <f>'(B) MSOC Applied to 2009-10'!D169</f>
        <v>7832183.6698629726</v>
      </c>
      <c r="D172" s="4">
        <f>'(C) Transportation Est 2009-10'!F170</f>
        <v>1264485.1091777047</v>
      </c>
      <c r="E172" s="4">
        <f t="shared" si="14"/>
        <v>9096668.7790406775</v>
      </c>
      <c r="H172" t="str">
        <f t="shared" si="15"/>
        <v>34003</v>
      </c>
      <c r="I172" t="str">
        <f t="shared" si="16"/>
        <v>North Thurston</v>
      </c>
      <c r="J172" s="4">
        <f>VLOOKUP(H172,'(1) OSPI Revenues 2009-10'!$A$9:$Q$303,17,)</f>
        <v>81390175.760000005</v>
      </c>
      <c r="K172" s="4">
        <f t="shared" si="17"/>
        <v>7832183.6698629726</v>
      </c>
      <c r="L172" s="4">
        <f t="shared" si="18"/>
        <v>1264485.1091777047</v>
      </c>
      <c r="M172" s="4">
        <f t="shared" si="19"/>
        <v>90486844.539040685</v>
      </c>
      <c r="N172" s="119">
        <f t="shared" si="20"/>
        <v>0.11176617686469381</v>
      </c>
    </row>
    <row r="173" spans="1:14">
      <c r="A173" t="s">
        <v>343</v>
      </c>
      <c r="B173" t="s">
        <v>344</v>
      </c>
      <c r="C173" s="4">
        <f>'(B) MSOC Applied to 2009-10'!D170</f>
        <v>201447.60673239658</v>
      </c>
      <c r="D173" s="4">
        <f>'(C) Transportation Est 2009-10'!F171</f>
        <v>-29113.653861157229</v>
      </c>
      <c r="E173" s="4">
        <f t="shared" si="14"/>
        <v>172333.95287123937</v>
      </c>
      <c r="H173" t="str">
        <f t="shared" si="15"/>
        <v>33211</v>
      </c>
      <c r="I173" t="str">
        <f t="shared" si="16"/>
        <v>Northport</v>
      </c>
      <c r="J173" s="4">
        <f>VLOOKUP(H173,'(1) OSPI Revenues 2009-10'!$A$9:$Q$303,17,)</f>
        <v>2675346.0699999994</v>
      </c>
      <c r="K173" s="4">
        <f t="shared" si="17"/>
        <v>201447.60673239658</v>
      </c>
      <c r="L173" s="4">
        <f t="shared" si="18"/>
        <v>-29113.653861157229</v>
      </c>
      <c r="M173" s="4">
        <f t="shared" si="19"/>
        <v>2847680.0228712386</v>
      </c>
      <c r="N173" s="119">
        <f t="shared" si="20"/>
        <v>6.4415574046179147E-2</v>
      </c>
    </row>
    <row r="174" spans="1:14">
      <c r="A174" t="s">
        <v>345</v>
      </c>
      <c r="B174" t="s">
        <v>346</v>
      </c>
      <c r="C174" s="4">
        <f>'(B) MSOC Applied to 2009-10'!D171</f>
        <v>10987349.237864716</v>
      </c>
      <c r="D174" s="4">
        <f>'(C) Transportation Est 2009-10'!F172</f>
        <v>3311020.8608992794</v>
      </c>
      <c r="E174" s="4">
        <f t="shared" si="14"/>
        <v>14298370.098763995</v>
      </c>
      <c r="H174" t="str">
        <f t="shared" si="15"/>
        <v>17417</v>
      </c>
      <c r="I174" t="str">
        <f t="shared" si="16"/>
        <v>Northshore</v>
      </c>
      <c r="J174" s="4">
        <f>VLOOKUP(H174,'(1) OSPI Revenues 2009-10'!$A$9:$Q$303,17,)</f>
        <v>118177126.86</v>
      </c>
      <c r="K174" s="4">
        <f t="shared" si="17"/>
        <v>10987349.237864716</v>
      </c>
      <c r="L174" s="4">
        <f t="shared" si="18"/>
        <v>3311020.8608992794</v>
      </c>
      <c r="M174" s="4">
        <f t="shared" si="19"/>
        <v>132475496.958764</v>
      </c>
      <c r="N174" s="119">
        <f t="shared" si="20"/>
        <v>0.12099101136299195</v>
      </c>
    </row>
    <row r="175" spans="1:14">
      <c r="A175" t="s">
        <v>347</v>
      </c>
      <c r="B175" t="s">
        <v>348</v>
      </c>
      <c r="C175" s="4">
        <f>'(B) MSOC Applied to 2009-10'!D172</f>
        <v>3143596.6373882564</v>
      </c>
      <c r="D175" s="4">
        <f>'(C) Transportation Est 2009-10'!F173</f>
        <v>385068.44270579057</v>
      </c>
      <c r="E175" s="4">
        <f t="shared" si="14"/>
        <v>3528665.0800940469</v>
      </c>
      <c r="H175" t="str">
        <f t="shared" si="15"/>
        <v>15201</v>
      </c>
      <c r="I175" t="str">
        <f t="shared" si="16"/>
        <v>Oak Harbor</v>
      </c>
      <c r="J175" s="4">
        <f>VLOOKUP(H175,'(1) OSPI Revenues 2009-10'!$A$9:$Q$303,17,)</f>
        <v>33107739.130000003</v>
      </c>
      <c r="K175" s="4">
        <f t="shared" si="17"/>
        <v>3143596.6373882564</v>
      </c>
      <c r="L175" s="4">
        <f t="shared" si="18"/>
        <v>385068.44270579057</v>
      </c>
      <c r="M175" s="4">
        <f t="shared" si="19"/>
        <v>36636404.21009405</v>
      </c>
      <c r="N175" s="119">
        <f t="shared" si="20"/>
        <v>0.10658127594392597</v>
      </c>
    </row>
    <row r="176" spans="1:14">
      <c r="A176" t="s">
        <v>349</v>
      </c>
      <c r="B176" t="s">
        <v>350</v>
      </c>
      <c r="C176" s="4">
        <f>'(B) MSOC Applied to 2009-10'!D173</f>
        <v>65555.312973031207</v>
      </c>
      <c r="D176" s="4">
        <f>'(C) Transportation Est 2009-10'!F174</f>
        <v>-127373.1567642101</v>
      </c>
      <c r="E176" s="4">
        <f t="shared" si="14"/>
        <v>-61817.843791178893</v>
      </c>
      <c r="H176" t="str">
        <f t="shared" si="15"/>
        <v>38324</v>
      </c>
      <c r="I176" t="str">
        <f t="shared" si="16"/>
        <v>Oakesdale</v>
      </c>
      <c r="J176" s="4">
        <f>VLOOKUP(H176,'(1) OSPI Revenues 2009-10'!$A$9:$Q$303,17,)</f>
        <v>1628003.6</v>
      </c>
      <c r="K176" s="4">
        <f t="shared" si="17"/>
        <v>65555.312973031207</v>
      </c>
      <c r="L176" s="4">
        <f t="shared" si="18"/>
        <v>-127373.1567642101</v>
      </c>
      <c r="M176" s="4">
        <f t="shared" si="19"/>
        <v>1566185.7562088212</v>
      </c>
      <c r="N176" s="119">
        <f t="shared" si="20"/>
        <v>-3.7971564553775483E-2</v>
      </c>
    </row>
    <row r="177" spans="1:14">
      <c r="A177" t="s">
        <v>351</v>
      </c>
      <c r="B177" t="s">
        <v>352</v>
      </c>
      <c r="C177" s="4">
        <f>'(B) MSOC Applied to 2009-10'!D174</f>
        <v>161470.98172991193</v>
      </c>
      <c r="D177" s="4">
        <f>'(C) Transportation Est 2009-10'!F175</f>
        <v>34564.581616209864</v>
      </c>
      <c r="E177" s="4">
        <f t="shared" si="14"/>
        <v>196035.56334612181</v>
      </c>
      <c r="H177" t="str">
        <f t="shared" si="15"/>
        <v>14400</v>
      </c>
      <c r="I177" t="str">
        <f t="shared" si="16"/>
        <v>Oakville</v>
      </c>
      <c r="J177" s="4">
        <f>VLOOKUP(H177,'(1) OSPI Revenues 2009-10'!$A$9:$Q$303,17,)</f>
        <v>2371637.3800000004</v>
      </c>
      <c r="K177" s="4">
        <f t="shared" si="17"/>
        <v>161470.98172991193</v>
      </c>
      <c r="L177" s="4">
        <f t="shared" si="18"/>
        <v>34564.581616209864</v>
      </c>
      <c r="M177" s="4">
        <f t="shared" si="19"/>
        <v>2567672.9433461223</v>
      </c>
      <c r="N177" s="119">
        <f t="shared" si="20"/>
        <v>8.2658320786848982E-2</v>
      </c>
    </row>
    <row r="178" spans="1:14">
      <c r="A178" t="s">
        <v>353</v>
      </c>
      <c r="B178" t="s">
        <v>354</v>
      </c>
      <c r="C178" s="4">
        <f>'(B) MSOC Applied to 2009-10'!D175</f>
        <v>516196.62644814793</v>
      </c>
      <c r="D178" s="4">
        <f>'(C) Transportation Est 2009-10'!F176</f>
        <v>90537.251045576777</v>
      </c>
      <c r="E178" s="4">
        <f t="shared" si="14"/>
        <v>606733.87749372469</v>
      </c>
      <c r="H178" t="str">
        <f t="shared" si="15"/>
        <v>25101</v>
      </c>
      <c r="I178" t="str">
        <f t="shared" si="16"/>
        <v>Ocean Beach</v>
      </c>
      <c r="J178" s="4">
        <f>VLOOKUP(H178,'(1) OSPI Revenues 2009-10'!$A$9:$Q$303,17,)</f>
        <v>6600909.5800000019</v>
      </c>
      <c r="K178" s="4">
        <f t="shared" si="17"/>
        <v>516196.62644814793</v>
      </c>
      <c r="L178" s="4">
        <f t="shared" si="18"/>
        <v>90537.251045576777</v>
      </c>
      <c r="M178" s="4">
        <f t="shared" si="19"/>
        <v>7207643.4574937271</v>
      </c>
      <c r="N178" s="119">
        <f t="shared" si="20"/>
        <v>9.1916707862816249E-2</v>
      </c>
    </row>
    <row r="179" spans="1:14">
      <c r="A179" t="s">
        <v>355</v>
      </c>
      <c r="B179" t="s">
        <v>356</v>
      </c>
      <c r="C179" s="4">
        <f>'(B) MSOC Applied to 2009-10'!D176</f>
        <v>382980.41984136909</v>
      </c>
      <c r="D179" s="4">
        <f>'(C) Transportation Est 2009-10'!F177</f>
        <v>-10493.897605799426</v>
      </c>
      <c r="E179" s="4">
        <f t="shared" si="14"/>
        <v>372486.52223556966</v>
      </c>
      <c r="H179" t="str">
        <f t="shared" si="15"/>
        <v>14172</v>
      </c>
      <c r="I179" t="str">
        <f t="shared" si="16"/>
        <v>Ocosta</v>
      </c>
      <c r="J179" s="4">
        <f>VLOOKUP(H179,'(1) OSPI Revenues 2009-10'!$A$9:$Q$303,17,)</f>
        <v>4467184.4799999995</v>
      </c>
      <c r="K179" s="4">
        <f t="shared" si="17"/>
        <v>382980.41984136909</v>
      </c>
      <c r="L179" s="4">
        <f t="shared" si="18"/>
        <v>-10493.897605799426</v>
      </c>
      <c r="M179" s="4">
        <f t="shared" si="19"/>
        <v>4839671.0022355691</v>
      </c>
      <c r="N179" s="119">
        <f t="shared" si="20"/>
        <v>8.3382838542537474E-2</v>
      </c>
    </row>
    <row r="180" spans="1:14">
      <c r="A180" t="s">
        <v>357</v>
      </c>
      <c r="B180" t="s">
        <v>358</v>
      </c>
      <c r="C180" s="4">
        <f>'(B) MSOC Applied to 2009-10'!D177</f>
        <v>121729.61713644599</v>
      </c>
      <c r="D180" s="4">
        <f>'(C) Transportation Est 2009-10'!F178</f>
        <v>-89218.574250765159</v>
      </c>
      <c r="E180" s="4">
        <f t="shared" si="14"/>
        <v>32511.042885680828</v>
      </c>
      <c r="H180" t="str">
        <f t="shared" si="15"/>
        <v>22105</v>
      </c>
      <c r="I180" t="str">
        <f t="shared" si="16"/>
        <v>Odessa</v>
      </c>
      <c r="J180" s="4">
        <f>VLOOKUP(H180,'(1) OSPI Revenues 2009-10'!$A$9:$Q$303,17,)</f>
        <v>2103298.29</v>
      </c>
      <c r="K180" s="4">
        <f t="shared" si="17"/>
        <v>121729.61713644599</v>
      </c>
      <c r="L180" s="4">
        <f t="shared" si="18"/>
        <v>-89218.574250765159</v>
      </c>
      <c r="M180" s="4">
        <f t="shared" si="19"/>
        <v>2135809.3328856807</v>
      </c>
      <c r="N180" s="119">
        <f t="shared" si="20"/>
        <v>1.5457171738432196E-2</v>
      </c>
    </row>
    <row r="181" spans="1:14">
      <c r="A181" t="s">
        <v>359</v>
      </c>
      <c r="B181" t="s">
        <v>360</v>
      </c>
      <c r="C181" s="4">
        <f>'(B) MSOC Applied to 2009-10'!D178</f>
        <v>595114.73065343522</v>
      </c>
      <c r="D181" s="4">
        <f>'(C) Transportation Est 2009-10'!F179</f>
        <v>43114.639208624925</v>
      </c>
      <c r="E181" s="4">
        <f t="shared" si="14"/>
        <v>638229.36986206018</v>
      </c>
      <c r="H181" t="str">
        <f t="shared" si="15"/>
        <v>24105</v>
      </c>
      <c r="I181" t="str">
        <f t="shared" si="16"/>
        <v>Okanogan</v>
      </c>
      <c r="J181" s="4">
        <f>VLOOKUP(H181,'(1) OSPI Revenues 2009-10'!$A$9:$Q$303,17,)</f>
        <v>6073022.4000000004</v>
      </c>
      <c r="K181" s="4">
        <f t="shared" si="17"/>
        <v>595114.73065343522</v>
      </c>
      <c r="L181" s="4">
        <f t="shared" si="18"/>
        <v>43114.639208624925</v>
      </c>
      <c r="M181" s="4">
        <f t="shared" si="19"/>
        <v>6711251.7698620604</v>
      </c>
      <c r="N181" s="119">
        <f t="shared" si="20"/>
        <v>0.10509254335404061</v>
      </c>
    </row>
    <row r="182" spans="1:14">
      <c r="A182" t="s">
        <v>361</v>
      </c>
      <c r="B182" t="s">
        <v>362</v>
      </c>
      <c r="C182" s="4">
        <f>'(B) MSOC Applied to 2009-10'!D179</f>
        <v>5095022.915095238</v>
      </c>
      <c r="D182" s="4">
        <f>'(C) Transportation Est 2009-10'!F180</f>
        <v>762975.94613804552</v>
      </c>
      <c r="E182" s="4">
        <f t="shared" si="14"/>
        <v>5857998.8612332838</v>
      </c>
      <c r="H182" t="str">
        <f t="shared" si="15"/>
        <v>34111</v>
      </c>
      <c r="I182" t="str">
        <f t="shared" si="16"/>
        <v>Olympia</v>
      </c>
      <c r="J182" s="4">
        <f>VLOOKUP(H182,'(1) OSPI Revenues 2009-10'!$A$9:$Q$303,17,)</f>
        <v>55376305.450000003</v>
      </c>
      <c r="K182" s="4">
        <f t="shared" si="17"/>
        <v>5095022.915095238</v>
      </c>
      <c r="L182" s="4">
        <f t="shared" si="18"/>
        <v>762975.94613804552</v>
      </c>
      <c r="M182" s="4">
        <f t="shared" si="19"/>
        <v>61234304.31123329</v>
      </c>
      <c r="N182" s="119">
        <f t="shared" si="20"/>
        <v>0.10578529596060804</v>
      </c>
    </row>
    <row r="183" spans="1:14">
      <c r="A183" t="s">
        <v>363</v>
      </c>
      <c r="B183" t="s">
        <v>364</v>
      </c>
      <c r="C183" s="4">
        <f>'(B) MSOC Applied to 2009-10'!D180</f>
        <v>951228.41178488091</v>
      </c>
      <c r="D183" s="4">
        <f>'(C) Transportation Est 2009-10'!F181</f>
        <v>111266.39975695928</v>
      </c>
      <c r="E183" s="4">
        <f t="shared" si="14"/>
        <v>1062494.8115418402</v>
      </c>
      <c r="H183" t="str">
        <f t="shared" si="15"/>
        <v>24019</v>
      </c>
      <c r="I183" t="str">
        <f t="shared" si="16"/>
        <v>Omak</v>
      </c>
      <c r="J183" s="4">
        <f>VLOOKUP(H183,'(1) OSPI Revenues 2009-10'!$A$9:$Q$303,17,)</f>
        <v>9864264.6600000001</v>
      </c>
      <c r="K183" s="4">
        <f t="shared" si="17"/>
        <v>951228.41178488091</v>
      </c>
      <c r="L183" s="4">
        <f t="shared" si="18"/>
        <v>111266.39975695928</v>
      </c>
      <c r="M183" s="4">
        <f t="shared" si="19"/>
        <v>10926759.471541841</v>
      </c>
      <c r="N183" s="119">
        <f t="shared" si="20"/>
        <v>0.10771150695604303</v>
      </c>
    </row>
    <row r="184" spans="1:14">
      <c r="A184" t="s">
        <v>365</v>
      </c>
      <c r="B184" t="s">
        <v>366</v>
      </c>
      <c r="C184" s="4">
        <f>'(B) MSOC Applied to 2009-10'!D181</f>
        <v>512979.44035481865</v>
      </c>
      <c r="D184" s="4">
        <f>'(C) Transportation Est 2009-10'!F182</f>
        <v>2601.1243970910714</v>
      </c>
      <c r="E184" s="4">
        <f t="shared" si="14"/>
        <v>515580.5647519097</v>
      </c>
      <c r="H184" t="str">
        <f t="shared" si="15"/>
        <v>21300</v>
      </c>
      <c r="I184" t="str">
        <f t="shared" si="16"/>
        <v>Onalaska</v>
      </c>
      <c r="J184" s="4">
        <f>VLOOKUP(H184,'(1) OSPI Revenues 2009-10'!$A$9:$Q$303,17,)</f>
        <v>5102960.82</v>
      </c>
      <c r="K184" s="4">
        <f t="shared" si="17"/>
        <v>512979.44035481865</v>
      </c>
      <c r="L184" s="4">
        <f t="shared" si="18"/>
        <v>2601.1243970910714</v>
      </c>
      <c r="M184" s="4">
        <f t="shared" si="19"/>
        <v>5618541.3847519094</v>
      </c>
      <c r="N184" s="119">
        <f t="shared" si="20"/>
        <v>0.10103557188430634</v>
      </c>
    </row>
    <row r="185" spans="1:14">
      <c r="A185" t="s">
        <v>367</v>
      </c>
      <c r="B185" t="s">
        <v>368</v>
      </c>
      <c r="C185" s="4">
        <f>'(B) MSOC Applied to 2009-10'!D182</f>
        <v>36006.605600295807</v>
      </c>
      <c r="D185" s="4">
        <f>'(C) Transportation Est 2009-10'!F183</f>
        <v>-34905.020321881275</v>
      </c>
      <c r="E185" s="4">
        <f t="shared" si="14"/>
        <v>1101.5852784145318</v>
      </c>
      <c r="H185" t="str">
        <f t="shared" si="15"/>
        <v>33030</v>
      </c>
      <c r="I185" t="str">
        <f t="shared" si="16"/>
        <v>Onion Creek</v>
      </c>
      <c r="J185" s="4">
        <f>VLOOKUP(H185,'(1) OSPI Revenues 2009-10'!$A$9:$Q$303,17,)</f>
        <v>596208.7699999999</v>
      </c>
      <c r="K185" s="4">
        <f t="shared" si="17"/>
        <v>36006.605600295807</v>
      </c>
      <c r="L185" s="4">
        <f t="shared" si="18"/>
        <v>-34905.020321881275</v>
      </c>
      <c r="M185" s="4">
        <f t="shared" si="19"/>
        <v>597310.35527841444</v>
      </c>
      <c r="N185" s="119">
        <f t="shared" si="20"/>
        <v>1.8476502424051855E-3</v>
      </c>
    </row>
    <row r="186" spans="1:14">
      <c r="A186" t="s">
        <v>369</v>
      </c>
      <c r="B186" t="s">
        <v>370</v>
      </c>
      <c r="C186" s="4">
        <f>'(B) MSOC Applied to 2009-10'!D183</f>
        <v>305126.86898689088</v>
      </c>
      <c r="D186" s="4">
        <f>'(C) Transportation Est 2009-10'!F184</f>
        <v>9399.5700592055437</v>
      </c>
      <c r="E186" s="4">
        <f t="shared" si="14"/>
        <v>314526.43904609641</v>
      </c>
      <c r="H186" t="str">
        <f t="shared" si="15"/>
        <v>28137</v>
      </c>
      <c r="I186" t="str">
        <f t="shared" si="16"/>
        <v>Orcas</v>
      </c>
      <c r="J186" s="4">
        <f>VLOOKUP(H186,'(1) OSPI Revenues 2009-10'!$A$9:$Q$303,17,)</f>
        <v>3756777.49</v>
      </c>
      <c r="K186" s="4">
        <f t="shared" si="17"/>
        <v>305126.86898689088</v>
      </c>
      <c r="L186" s="4">
        <f t="shared" si="18"/>
        <v>9399.5700592055437</v>
      </c>
      <c r="M186" s="4">
        <f t="shared" si="19"/>
        <v>4071303.9290460963</v>
      </c>
      <c r="N186" s="119">
        <f t="shared" si="20"/>
        <v>8.372240301250744E-2</v>
      </c>
    </row>
    <row r="187" spans="1:14">
      <c r="A187" t="s">
        <v>371</v>
      </c>
      <c r="B187" t="s">
        <v>372</v>
      </c>
      <c r="C187" s="4">
        <f>'(B) MSOC Applied to 2009-10'!D184</f>
        <v>56286.052857698596</v>
      </c>
      <c r="D187" s="4">
        <f>'(C) Transportation Est 2009-10'!F185</f>
        <v>7510.6735853894224</v>
      </c>
      <c r="E187" s="4">
        <f t="shared" si="14"/>
        <v>63796.726443088017</v>
      </c>
      <c r="H187" t="str">
        <f t="shared" si="15"/>
        <v>32123</v>
      </c>
      <c r="I187" t="str">
        <f t="shared" si="16"/>
        <v>Orchard Prairie</v>
      </c>
      <c r="J187" s="4">
        <f>VLOOKUP(H187,'(1) OSPI Revenues 2009-10'!$A$9:$Q$303,17,)</f>
        <v>594633.78000000014</v>
      </c>
      <c r="K187" s="4">
        <f t="shared" si="17"/>
        <v>56286.052857698596</v>
      </c>
      <c r="L187" s="4">
        <f t="shared" si="18"/>
        <v>7510.6735853894224</v>
      </c>
      <c r="M187" s="4">
        <f t="shared" si="19"/>
        <v>658430.50644308818</v>
      </c>
      <c r="N187" s="119">
        <f t="shared" si="20"/>
        <v>0.10728742393862656</v>
      </c>
    </row>
    <row r="188" spans="1:14">
      <c r="A188" t="s">
        <v>373</v>
      </c>
      <c r="B188" t="s">
        <v>374</v>
      </c>
      <c r="C188" s="4">
        <f>'(B) MSOC Applied to 2009-10'!D185</f>
        <v>135598.21824809207</v>
      </c>
      <c r="D188" s="4">
        <f>'(C) Transportation Est 2009-10'!F186</f>
        <v>-141345.41882657004</v>
      </c>
      <c r="E188" s="4">
        <f t="shared" si="14"/>
        <v>-5747.2005784779612</v>
      </c>
      <c r="H188" t="str">
        <f t="shared" si="15"/>
        <v>10065</v>
      </c>
      <c r="I188" t="str">
        <f t="shared" si="16"/>
        <v>Orient</v>
      </c>
      <c r="J188" s="4">
        <f>VLOOKUP(H188,'(1) OSPI Revenues 2009-10'!$A$9:$Q$303,17,)</f>
        <v>1453623.0499999998</v>
      </c>
      <c r="K188" s="4">
        <f t="shared" si="17"/>
        <v>135598.21824809207</v>
      </c>
      <c r="L188" s="4">
        <f t="shared" si="18"/>
        <v>-141345.41882657004</v>
      </c>
      <c r="M188" s="4">
        <f t="shared" si="19"/>
        <v>1447875.8494215219</v>
      </c>
      <c r="N188" s="119">
        <f t="shared" si="20"/>
        <v>-3.9537076537675686E-3</v>
      </c>
    </row>
    <row r="189" spans="1:14">
      <c r="A189" t="s">
        <v>375</v>
      </c>
      <c r="B189" t="s">
        <v>376</v>
      </c>
      <c r="C189" s="4">
        <f>'(B) MSOC Applied to 2009-10'!D186</f>
        <v>162123.82936493855</v>
      </c>
      <c r="D189" s="4">
        <f>'(C) Transportation Est 2009-10'!F187</f>
        <v>-23574.238983646934</v>
      </c>
      <c r="E189" s="4">
        <f t="shared" si="14"/>
        <v>138549.59038129161</v>
      </c>
      <c r="H189" t="str">
        <f t="shared" si="15"/>
        <v>09013</v>
      </c>
      <c r="I189" t="str">
        <f t="shared" si="16"/>
        <v>Orondo</v>
      </c>
      <c r="J189" s="4">
        <f>VLOOKUP(H189,'(1) OSPI Revenues 2009-10'!$A$9:$Q$303,17,)</f>
        <v>1591258.3200000003</v>
      </c>
      <c r="K189" s="4">
        <f t="shared" si="17"/>
        <v>162123.82936493855</v>
      </c>
      <c r="L189" s="4">
        <f t="shared" si="18"/>
        <v>-23574.238983646934</v>
      </c>
      <c r="M189" s="4">
        <f t="shared" si="19"/>
        <v>1729807.910381292</v>
      </c>
      <c r="N189" s="119">
        <f t="shared" si="20"/>
        <v>8.7069200920999235E-2</v>
      </c>
    </row>
    <row r="190" spans="1:14">
      <c r="A190" t="s">
        <v>377</v>
      </c>
      <c r="B190" t="s">
        <v>378</v>
      </c>
      <c r="C190" s="4">
        <f>'(B) MSOC Applied to 2009-10'!D187</f>
        <v>346538.58248438896</v>
      </c>
      <c r="D190" s="4">
        <f>'(C) Transportation Est 2009-10'!F188</f>
        <v>48128.077968359627</v>
      </c>
      <c r="E190" s="4">
        <f t="shared" si="14"/>
        <v>394666.66045274859</v>
      </c>
      <c r="H190" t="str">
        <f t="shared" si="15"/>
        <v>24410</v>
      </c>
      <c r="I190" t="str">
        <f t="shared" si="16"/>
        <v>Oroville</v>
      </c>
      <c r="J190" s="4">
        <f>VLOOKUP(H190,'(1) OSPI Revenues 2009-10'!$A$9:$Q$303,17,)</f>
        <v>4197260.879999999</v>
      </c>
      <c r="K190" s="4">
        <f t="shared" si="17"/>
        <v>346538.58248438896</v>
      </c>
      <c r="L190" s="4">
        <f t="shared" si="18"/>
        <v>48128.077968359627</v>
      </c>
      <c r="M190" s="4">
        <f t="shared" si="19"/>
        <v>4591927.5404527476</v>
      </c>
      <c r="N190" s="119">
        <f t="shared" si="20"/>
        <v>9.4029575891586781E-2</v>
      </c>
    </row>
    <row r="191" spans="1:14">
      <c r="A191" t="s">
        <v>379</v>
      </c>
      <c r="B191" t="s">
        <v>380</v>
      </c>
      <c r="C191" s="4">
        <f>'(B) MSOC Applied to 2009-10'!D188</f>
        <v>1302172.2454281431</v>
      </c>
      <c r="D191" s="4">
        <f>'(C) Transportation Est 2009-10'!F189</f>
        <v>311709.55043665081</v>
      </c>
      <c r="E191" s="4">
        <f t="shared" si="14"/>
        <v>1613881.7958647939</v>
      </c>
      <c r="H191" t="str">
        <f t="shared" si="15"/>
        <v>27344</v>
      </c>
      <c r="I191" t="str">
        <f t="shared" si="16"/>
        <v>Orting</v>
      </c>
      <c r="J191" s="4">
        <f>VLOOKUP(H191,'(1) OSPI Revenues 2009-10'!$A$9:$Q$303,17,)</f>
        <v>12938686.620000003</v>
      </c>
      <c r="K191" s="4">
        <f t="shared" si="17"/>
        <v>1302172.2454281431</v>
      </c>
      <c r="L191" s="4">
        <f t="shared" si="18"/>
        <v>311709.55043665081</v>
      </c>
      <c r="M191" s="4">
        <f t="shared" si="19"/>
        <v>14552568.415864797</v>
      </c>
      <c r="N191" s="119">
        <f t="shared" si="20"/>
        <v>0.12473304619420444</v>
      </c>
    </row>
    <row r="192" spans="1:14">
      <c r="A192" t="s">
        <v>381</v>
      </c>
      <c r="B192" t="s">
        <v>382</v>
      </c>
      <c r="C192" s="4">
        <f>'(B) MSOC Applied to 2009-10'!D189</f>
        <v>2018998.9486873478</v>
      </c>
      <c r="D192" s="4">
        <f>'(C) Transportation Est 2009-10'!F190</f>
        <v>14650.234132361997</v>
      </c>
      <c r="E192" s="4">
        <f t="shared" si="14"/>
        <v>2033649.1828197099</v>
      </c>
      <c r="H192" t="str">
        <f t="shared" si="15"/>
        <v>01147</v>
      </c>
      <c r="I192" t="str">
        <f t="shared" si="16"/>
        <v>Othello</v>
      </c>
      <c r="J192" s="4">
        <f>VLOOKUP(H192,'(1) OSPI Revenues 2009-10'!$A$9:$Q$303,17,)</f>
        <v>20540836.159999996</v>
      </c>
      <c r="K192" s="4">
        <f t="shared" si="17"/>
        <v>2018998.9486873478</v>
      </c>
      <c r="L192" s="4">
        <f t="shared" si="18"/>
        <v>14650.234132361997</v>
      </c>
      <c r="M192" s="4">
        <f t="shared" si="19"/>
        <v>22574485.342819706</v>
      </c>
      <c r="N192" s="119">
        <f t="shared" si="20"/>
        <v>9.9005180070513177E-2</v>
      </c>
    </row>
    <row r="193" spans="1:14">
      <c r="A193" t="s">
        <v>383</v>
      </c>
      <c r="B193" t="s">
        <v>384</v>
      </c>
      <c r="C193" s="4">
        <f>'(B) MSOC Applied to 2009-10'!D190</f>
        <v>24308.281761846221</v>
      </c>
      <c r="D193" s="4">
        <f>'(C) Transportation Est 2009-10'!F191</f>
        <v>-21477.297990511222</v>
      </c>
      <c r="E193" s="4">
        <f t="shared" si="14"/>
        <v>2830.9837713349989</v>
      </c>
      <c r="H193" t="str">
        <f t="shared" si="15"/>
        <v>09102</v>
      </c>
      <c r="I193" t="str">
        <f t="shared" si="16"/>
        <v>Palisades</v>
      </c>
      <c r="J193" s="4">
        <f>VLOOKUP(H193,'(1) OSPI Revenues 2009-10'!$A$9:$Q$303,17,)</f>
        <v>309710.82000000007</v>
      </c>
      <c r="K193" s="4">
        <f t="shared" si="17"/>
        <v>24308.281761846221</v>
      </c>
      <c r="L193" s="4">
        <f t="shared" si="18"/>
        <v>-21477.297990511222</v>
      </c>
      <c r="M193" s="4">
        <f t="shared" si="19"/>
        <v>312541.80377133505</v>
      </c>
      <c r="N193" s="119">
        <f t="shared" si="20"/>
        <v>9.1407325431349662E-3</v>
      </c>
    </row>
    <row r="194" spans="1:14">
      <c r="A194" t="s">
        <v>385</v>
      </c>
      <c r="B194" t="s">
        <v>386</v>
      </c>
      <c r="C194" s="4">
        <f>'(B) MSOC Applied to 2009-10'!D191</f>
        <v>114071.89082289074</v>
      </c>
      <c r="E194" s="4">
        <f t="shared" si="14"/>
        <v>114071.89082289074</v>
      </c>
      <c r="F194" t="s">
        <v>942</v>
      </c>
      <c r="H194" t="str">
        <f t="shared" si="15"/>
        <v>38301</v>
      </c>
      <c r="I194" t="str">
        <f t="shared" si="16"/>
        <v>Palouse</v>
      </c>
      <c r="J194" s="4">
        <f>VLOOKUP(H194,'(1) OSPI Revenues 2009-10'!$A$9:$Q$303,17,)</f>
        <v>1755256.7299999997</v>
      </c>
      <c r="K194" s="4">
        <f t="shared" si="17"/>
        <v>114071.89082289074</v>
      </c>
      <c r="L194" s="4">
        <f t="shared" si="18"/>
        <v>0</v>
      </c>
      <c r="M194" s="4">
        <f t="shared" si="19"/>
        <v>1869328.6208228904</v>
      </c>
      <c r="N194" s="119">
        <f t="shared" si="20"/>
        <v>6.498872152046431E-2</v>
      </c>
    </row>
    <row r="195" spans="1:14">
      <c r="A195" t="s">
        <v>387</v>
      </c>
      <c r="B195" t="s">
        <v>388</v>
      </c>
      <c r="C195" s="4">
        <f>'(B) MSOC Applied to 2009-10'!D192</f>
        <v>8002794.5184832569</v>
      </c>
      <c r="D195" s="4">
        <f>'(C) Transportation Est 2009-10'!F192</f>
        <v>1413125.0683962428</v>
      </c>
      <c r="E195" s="4">
        <f t="shared" si="14"/>
        <v>9415919.5868794993</v>
      </c>
      <c r="H195" t="str">
        <f t="shared" si="15"/>
        <v>11001</v>
      </c>
      <c r="I195" t="str">
        <f t="shared" si="16"/>
        <v>Pasco</v>
      </c>
      <c r="J195" s="4">
        <f>VLOOKUP(H195,'(1) OSPI Revenues 2009-10'!$A$9:$Q$303,17,)</f>
        <v>81300432.399999976</v>
      </c>
      <c r="K195" s="4">
        <f t="shared" si="17"/>
        <v>8002794.5184832569</v>
      </c>
      <c r="L195" s="4">
        <f t="shared" si="18"/>
        <v>1413125.0683962428</v>
      </c>
      <c r="M195" s="4">
        <f t="shared" si="19"/>
        <v>90716351.986879468</v>
      </c>
      <c r="N195" s="119">
        <f t="shared" si="20"/>
        <v>0.11581635311055849</v>
      </c>
    </row>
    <row r="196" spans="1:14">
      <c r="A196" t="s">
        <v>389</v>
      </c>
      <c r="B196" t="s">
        <v>390</v>
      </c>
      <c r="C196" s="4">
        <f>'(B) MSOC Applied to 2009-10'!D193</f>
        <v>170457.92935442229</v>
      </c>
      <c r="D196" s="4">
        <f>'(C) Transportation Est 2009-10'!F193</f>
        <v>29060.122124286547</v>
      </c>
      <c r="E196" s="4">
        <f t="shared" si="14"/>
        <v>199518.05147870883</v>
      </c>
      <c r="H196" t="str">
        <f t="shared" si="15"/>
        <v>24122</v>
      </c>
      <c r="I196" t="str">
        <f t="shared" si="16"/>
        <v>Pateros</v>
      </c>
      <c r="J196" s="4">
        <f>VLOOKUP(H196,'(1) OSPI Revenues 2009-10'!$A$9:$Q$303,17,)</f>
        <v>2400788.3899999992</v>
      </c>
      <c r="K196" s="4">
        <f t="shared" si="17"/>
        <v>170457.92935442229</v>
      </c>
      <c r="L196" s="4">
        <f t="shared" si="18"/>
        <v>29060.122124286547</v>
      </c>
      <c r="M196" s="4">
        <f t="shared" si="19"/>
        <v>2600306.4414787078</v>
      </c>
      <c r="N196" s="119">
        <f t="shared" si="20"/>
        <v>8.3105221730395362E-2</v>
      </c>
    </row>
    <row r="197" spans="1:14">
      <c r="A197" t="s">
        <v>391</v>
      </c>
      <c r="B197" t="s">
        <v>392</v>
      </c>
      <c r="C197" s="4">
        <f>'(B) MSOC Applied to 2009-10'!D194</f>
        <v>74659.890802050795</v>
      </c>
      <c r="D197" s="4">
        <f>'(C) Transportation Est 2009-10'!F194</f>
        <v>24597.063500385397</v>
      </c>
      <c r="E197" s="4">
        <f t="shared" si="14"/>
        <v>99256.954302436192</v>
      </c>
      <c r="H197" t="str">
        <f t="shared" si="15"/>
        <v>03050</v>
      </c>
      <c r="I197" t="str">
        <f t="shared" si="16"/>
        <v>Paterson</v>
      </c>
      <c r="J197" s="4">
        <f>VLOOKUP(H197,'(1) OSPI Revenues 2009-10'!$A$9:$Q$303,17,)</f>
        <v>803064.6399999999</v>
      </c>
      <c r="K197" s="4">
        <f t="shared" si="17"/>
        <v>74659.890802050795</v>
      </c>
      <c r="L197" s="4">
        <f t="shared" si="18"/>
        <v>24597.063500385397</v>
      </c>
      <c r="M197" s="4">
        <f t="shared" si="19"/>
        <v>902321.5943024361</v>
      </c>
      <c r="N197" s="119">
        <f t="shared" si="20"/>
        <v>0.12359771475237191</v>
      </c>
    </row>
    <row r="198" spans="1:14">
      <c r="A198" t="s">
        <v>393</v>
      </c>
      <c r="B198" t="s">
        <v>394</v>
      </c>
      <c r="C198" s="4">
        <f>'(B) MSOC Applied to 2009-10'!D195</f>
        <v>172957.57120024483</v>
      </c>
      <c r="D198" s="4">
        <f>'(C) Transportation Est 2009-10'!F195</f>
        <v>18814.340881290071</v>
      </c>
      <c r="E198" s="4">
        <f t="shared" si="14"/>
        <v>191771.91208153489</v>
      </c>
      <c r="H198" t="str">
        <f t="shared" si="15"/>
        <v>21301</v>
      </c>
      <c r="I198" t="str">
        <f t="shared" si="16"/>
        <v>Pe Ell</v>
      </c>
      <c r="J198" s="4">
        <f>VLOOKUP(H198,'(1) OSPI Revenues 2009-10'!$A$9:$Q$303,17,)</f>
        <v>2211368.8099999996</v>
      </c>
      <c r="K198" s="4">
        <f t="shared" si="17"/>
        <v>172957.57120024483</v>
      </c>
      <c r="L198" s="4">
        <f t="shared" si="18"/>
        <v>18814.340881290071</v>
      </c>
      <c r="M198" s="4">
        <f t="shared" si="19"/>
        <v>2403140.7220815346</v>
      </c>
      <c r="N198" s="119">
        <f t="shared" si="20"/>
        <v>8.6720908432065258E-2</v>
      </c>
    </row>
    <row r="199" spans="1:14">
      <c r="A199" t="s">
        <v>395</v>
      </c>
      <c r="B199" t="s">
        <v>396</v>
      </c>
      <c r="C199" s="4">
        <f>'(B) MSOC Applied to 2009-10'!D196</f>
        <v>5251341.6938676434</v>
      </c>
      <c r="D199" s="4">
        <f>'(C) Transportation Est 2009-10'!F196</f>
        <v>826212.88181431685</v>
      </c>
      <c r="E199" s="4">
        <f t="shared" si="14"/>
        <v>6077554.5756819602</v>
      </c>
      <c r="H199" t="str">
        <f t="shared" si="15"/>
        <v>27401</v>
      </c>
      <c r="I199" t="str">
        <f t="shared" si="16"/>
        <v>Peninsula</v>
      </c>
      <c r="J199" s="4">
        <f>VLOOKUP(H199,'(1) OSPI Revenues 2009-10'!$A$9:$Q$303,17,)</f>
        <v>57264595.899999991</v>
      </c>
      <c r="K199" s="4">
        <f t="shared" si="17"/>
        <v>5251341.6938676434</v>
      </c>
      <c r="L199" s="4">
        <f t="shared" si="18"/>
        <v>826212.88181431685</v>
      </c>
      <c r="M199" s="4">
        <f t="shared" si="19"/>
        <v>63342150.475681953</v>
      </c>
      <c r="N199" s="119">
        <f t="shared" si="20"/>
        <v>0.10613110037998119</v>
      </c>
    </row>
    <row r="200" spans="1:14">
      <c r="A200" t="s">
        <v>397</v>
      </c>
      <c r="B200" t="s">
        <v>398</v>
      </c>
      <c r="C200" s="4">
        <f>'(B) MSOC Applied to 2009-10'!D197</f>
        <v>626886.64889139635</v>
      </c>
      <c r="D200" s="4">
        <f>'(C) Transportation Est 2009-10'!F197</f>
        <v>86334.378105284166</v>
      </c>
      <c r="E200" s="4">
        <f t="shared" si="14"/>
        <v>713221.02699668054</v>
      </c>
      <c r="H200" t="str">
        <f t="shared" si="15"/>
        <v>23402</v>
      </c>
      <c r="I200" t="str">
        <f t="shared" si="16"/>
        <v>Pioneer</v>
      </c>
      <c r="J200" s="4">
        <f>VLOOKUP(H200,'(1) OSPI Revenues 2009-10'!$A$9:$Q$303,17,)</f>
        <v>4575557.7500000009</v>
      </c>
      <c r="K200" s="4">
        <f t="shared" si="17"/>
        <v>626886.64889139635</v>
      </c>
      <c r="L200" s="4">
        <f t="shared" si="18"/>
        <v>86334.378105284166</v>
      </c>
      <c r="M200" s="4">
        <f t="shared" si="19"/>
        <v>5288778.7769966805</v>
      </c>
      <c r="N200" s="119">
        <f t="shared" si="20"/>
        <v>0.1558763031669046</v>
      </c>
    </row>
    <row r="201" spans="1:14">
      <c r="A201" t="s">
        <v>399</v>
      </c>
      <c r="B201" t="s">
        <v>400</v>
      </c>
      <c r="C201" s="4">
        <f>'(B) MSOC Applied to 2009-10'!D198</f>
        <v>188237.73476600248</v>
      </c>
      <c r="D201" s="4">
        <f>'(C) Transportation Est 2009-10'!F198</f>
        <v>-57767.144963372484</v>
      </c>
      <c r="E201" s="4">
        <f t="shared" si="14"/>
        <v>130470.58980263</v>
      </c>
      <c r="H201" t="str">
        <f t="shared" si="15"/>
        <v>12110</v>
      </c>
      <c r="I201" t="str">
        <f t="shared" si="16"/>
        <v>Pomeroy</v>
      </c>
      <c r="J201" s="4">
        <f>VLOOKUP(H201,'(1) OSPI Revenues 2009-10'!$A$9:$Q$303,17,)</f>
        <v>2499428.0200000009</v>
      </c>
      <c r="K201" s="4">
        <f t="shared" si="17"/>
        <v>188237.73476600248</v>
      </c>
      <c r="L201" s="4">
        <f t="shared" si="18"/>
        <v>-57767.144963372484</v>
      </c>
      <c r="M201" s="4">
        <f t="shared" si="19"/>
        <v>2629898.6098026307</v>
      </c>
      <c r="N201" s="119">
        <f t="shared" si="20"/>
        <v>5.2200178904383776E-2</v>
      </c>
    </row>
    <row r="202" spans="1:14">
      <c r="A202" t="s">
        <v>401</v>
      </c>
      <c r="B202" t="s">
        <v>402</v>
      </c>
      <c r="C202" s="4">
        <f>'(B) MSOC Applied to 2009-10'!D199</f>
        <v>2306604.7987125791</v>
      </c>
      <c r="D202" s="4">
        <f>'(C) Transportation Est 2009-10'!F199</f>
        <v>180814.60301410779</v>
      </c>
      <c r="E202" s="4">
        <f t="shared" si="14"/>
        <v>2487419.4017266869</v>
      </c>
      <c r="H202" t="str">
        <f t="shared" si="15"/>
        <v>05121</v>
      </c>
      <c r="I202" t="str">
        <f t="shared" si="16"/>
        <v>Port Angeles</v>
      </c>
      <c r="J202" s="4">
        <f>VLOOKUP(H202,'(1) OSPI Revenues 2009-10'!$A$9:$Q$303,17,)</f>
        <v>26081591.060000002</v>
      </c>
      <c r="K202" s="4">
        <f t="shared" si="17"/>
        <v>2306604.7987125791</v>
      </c>
      <c r="L202" s="4">
        <f t="shared" si="18"/>
        <v>180814.60301410779</v>
      </c>
      <c r="M202" s="4">
        <f t="shared" si="19"/>
        <v>28569010.461726688</v>
      </c>
      <c r="N202" s="119">
        <f t="shared" si="20"/>
        <v>9.537069253192576E-2</v>
      </c>
    </row>
    <row r="203" spans="1:14">
      <c r="A203" t="s">
        <v>403</v>
      </c>
      <c r="B203" t="s">
        <v>404</v>
      </c>
      <c r="C203" s="4">
        <f>'(B) MSOC Applied to 2009-10'!D200</f>
        <v>790639.65658878873</v>
      </c>
      <c r="D203" s="4">
        <f>'(C) Transportation Est 2009-10'!F200</f>
        <v>111709.37673719936</v>
      </c>
      <c r="E203" s="4">
        <f t="shared" ref="E203:E266" si="21">C203+D203</f>
        <v>902349.0333259881</v>
      </c>
      <c r="H203" t="str">
        <f t="shared" ref="H203:H266" si="22">A203</f>
        <v>16050</v>
      </c>
      <c r="I203" t="str">
        <f t="shared" ref="I203:I266" si="23">B203</f>
        <v>Port Townsend</v>
      </c>
      <c r="J203" s="4">
        <f>VLOOKUP(H203,'(1) OSPI Revenues 2009-10'!$A$9:$Q$303,17,)</f>
        <v>8236408.6099999994</v>
      </c>
      <c r="K203" s="4">
        <f t="shared" ref="K203:K266" si="24">C203</f>
        <v>790639.65658878873</v>
      </c>
      <c r="L203" s="4">
        <f t="shared" ref="L203:L266" si="25">D203</f>
        <v>111709.37673719936</v>
      </c>
      <c r="M203" s="4">
        <f t="shared" ref="M203:M266" si="26">J203+K203+L203</f>
        <v>9138757.6433259882</v>
      </c>
      <c r="N203" s="119">
        <f t="shared" ref="N203:N266" si="27">M203/J203-1</f>
        <v>0.10955612768293554</v>
      </c>
    </row>
    <row r="204" spans="1:14">
      <c r="A204" t="s">
        <v>405</v>
      </c>
      <c r="B204" t="s">
        <v>406</v>
      </c>
      <c r="C204" s="4">
        <f>'(B) MSOC Applied to 2009-10'!D201</f>
        <v>133539.68966917941</v>
      </c>
      <c r="D204" s="4">
        <f>'(C) Transportation Est 2009-10'!F201</f>
        <v>-8574.9711332509796</v>
      </c>
      <c r="E204" s="4">
        <f t="shared" si="21"/>
        <v>124964.71853592843</v>
      </c>
      <c r="H204" t="str">
        <f t="shared" si="22"/>
        <v>36402</v>
      </c>
      <c r="I204" t="str">
        <f t="shared" si="23"/>
        <v>Prescott</v>
      </c>
      <c r="J204" s="4">
        <f>VLOOKUP(H204,'(1) OSPI Revenues 2009-10'!$A$9:$Q$303,17,)</f>
        <v>2188460.1800000006</v>
      </c>
      <c r="K204" s="4">
        <f t="shared" si="24"/>
        <v>133539.68966917941</v>
      </c>
      <c r="L204" s="4">
        <f t="shared" si="25"/>
        <v>-8574.9711332509796</v>
      </c>
      <c r="M204" s="4">
        <f t="shared" si="26"/>
        <v>2313424.8985359287</v>
      </c>
      <c r="N204" s="119">
        <f t="shared" si="27"/>
        <v>5.7101664301667965E-2</v>
      </c>
    </row>
    <row r="205" spans="1:14">
      <c r="A205" t="s">
        <v>407</v>
      </c>
      <c r="B205" t="s">
        <v>408</v>
      </c>
      <c r="C205" s="4">
        <f>'(B) MSOC Applied to 2009-10'!D202</f>
        <v>1627337.4197531927</v>
      </c>
      <c r="D205" s="4">
        <f>'(C) Transportation Est 2009-10'!F202</f>
        <v>187793.33481919504</v>
      </c>
      <c r="E205" s="4">
        <f t="shared" si="21"/>
        <v>1815130.7545723878</v>
      </c>
      <c r="H205" t="str">
        <f t="shared" si="22"/>
        <v>03116</v>
      </c>
      <c r="I205" t="str">
        <f t="shared" si="23"/>
        <v>Prosser</v>
      </c>
      <c r="J205" s="4">
        <f>VLOOKUP(H205,'(1) OSPI Revenues 2009-10'!$A$9:$Q$303,17,)</f>
        <v>17431808.399999995</v>
      </c>
      <c r="K205" s="4">
        <f t="shared" si="24"/>
        <v>1627337.4197531927</v>
      </c>
      <c r="L205" s="4">
        <f t="shared" si="25"/>
        <v>187793.33481919504</v>
      </c>
      <c r="M205" s="4">
        <f t="shared" si="26"/>
        <v>19246939.154572383</v>
      </c>
      <c r="N205" s="119">
        <f t="shared" si="27"/>
        <v>0.10412750719382546</v>
      </c>
    </row>
    <row r="206" spans="1:14">
      <c r="A206" t="s">
        <v>409</v>
      </c>
      <c r="B206" t="s">
        <v>410</v>
      </c>
      <c r="C206" s="4">
        <f>'(B) MSOC Applied to 2009-10'!D203</f>
        <v>1323092.7773001215</v>
      </c>
      <c r="D206" s="4">
        <f>'(C) Transportation Est 2009-10'!F203</f>
        <v>78357.225801516193</v>
      </c>
      <c r="E206" s="4">
        <f t="shared" si="21"/>
        <v>1401450.0031016376</v>
      </c>
      <c r="H206" t="str">
        <f t="shared" si="22"/>
        <v>38267</v>
      </c>
      <c r="I206" t="str">
        <f t="shared" si="23"/>
        <v>Pullman</v>
      </c>
      <c r="J206" s="4">
        <f>VLOOKUP(H206,'(1) OSPI Revenues 2009-10'!$A$9:$Q$303,17,)</f>
        <v>13374353.960000001</v>
      </c>
      <c r="K206" s="4">
        <f t="shared" si="24"/>
        <v>1323092.7773001215</v>
      </c>
      <c r="L206" s="4">
        <f t="shared" si="25"/>
        <v>78357.225801516193</v>
      </c>
      <c r="M206" s="4">
        <f t="shared" si="26"/>
        <v>14775803.963101638</v>
      </c>
      <c r="N206" s="119">
        <f t="shared" si="27"/>
        <v>0.10478637004023472</v>
      </c>
    </row>
    <row r="207" spans="1:14">
      <c r="A207" t="s">
        <v>411</v>
      </c>
      <c r="B207" t="s">
        <v>412</v>
      </c>
      <c r="C207" s="4">
        <f>'(B) MSOC Applied to 2009-10'!D204</f>
        <v>12215937.908862069</v>
      </c>
      <c r="D207" s="4">
        <f>'(C) Transportation Est 2009-10'!F204</f>
        <v>2685819.0141309258</v>
      </c>
      <c r="E207" s="4">
        <f t="shared" si="21"/>
        <v>14901756.922992995</v>
      </c>
      <c r="H207" t="str">
        <f t="shared" si="22"/>
        <v>27003</v>
      </c>
      <c r="I207" t="str">
        <f t="shared" si="23"/>
        <v>Puyallup</v>
      </c>
      <c r="J207" s="4">
        <f>VLOOKUP(H207,'(1) OSPI Revenues 2009-10'!$A$9:$Q$303,17,)</f>
        <v>125475614.26000001</v>
      </c>
      <c r="K207" s="4">
        <f t="shared" si="24"/>
        <v>12215937.908862069</v>
      </c>
      <c r="L207" s="4">
        <f t="shared" si="25"/>
        <v>2685819.0141309258</v>
      </c>
      <c r="M207" s="4">
        <f t="shared" si="26"/>
        <v>140377371.18299299</v>
      </c>
      <c r="N207" s="119">
        <f t="shared" si="27"/>
        <v>0.11876217551017376</v>
      </c>
    </row>
    <row r="208" spans="1:14">
      <c r="A208" t="s">
        <v>413</v>
      </c>
      <c r="B208" t="s">
        <v>414</v>
      </c>
      <c r="C208" s="4">
        <f>'(B) MSOC Applied to 2009-10'!D205</f>
        <v>22773.207592999894</v>
      </c>
      <c r="D208" s="4">
        <f>'(C) Transportation Est 2009-10'!F205</f>
        <v>-37101.028465660063</v>
      </c>
      <c r="E208" s="4">
        <f t="shared" si="21"/>
        <v>-14327.82087266017</v>
      </c>
      <c r="H208" t="str">
        <f t="shared" si="22"/>
        <v>16020</v>
      </c>
      <c r="I208" t="str">
        <f t="shared" si="23"/>
        <v>Queets-Clearwater</v>
      </c>
      <c r="J208" s="4">
        <f>VLOOKUP(H208,'(1) OSPI Revenues 2009-10'!$A$9:$Q$303,17,)</f>
        <v>340007.4</v>
      </c>
      <c r="K208" s="4">
        <f t="shared" si="24"/>
        <v>22773.207592999894</v>
      </c>
      <c r="L208" s="4">
        <f t="shared" si="25"/>
        <v>-37101.028465660063</v>
      </c>
      <c r="M208" s="4">
        <f t="shared" si="26"/>
        <v>325679.57912733988</v>
      </c>
      <c r="N208" s="119">
        <f t="shared" si="27"/>
        <v>-4.2139732466587865E-2</v>
      </c>
    </row>
    <row r="209" spans="1:14">
      <c r="A209" t="s">
        <v>415</v>
      </c>
      <c r="B209" t="s">
        <v>416</v>
      </c>
      <c r="C209" s="4">
        <f>'(B) MSOC Applied to 2009-10'!D206</f>
        <v>160576.99217564132</v>
      </c>
      <c r="D209" s="4">
        <f>'(C) Transportation Est 2009-10'!F206</f>
        <v>-17006.522219533923</v>
      </c>
      <c r="E209" s="4">
        <f t="shared" si="21"/>
        <v>143570.46995610741</v>
      </c>
      <c r="H209" t="str">
        <f t="shared" si="22"/>
        <v>16048</v>
      </c>
      <c r="I209" t="str">
        <f t="shared" si="23"/>
        <v>Quilcene</v>
      </c>
      <c r="J209" s="4">
        <f>VLOOKUP(H209,'(1) OSPI Revenues 2009-10'!$A$9:$Q$303,17,)</f>
        <v>2404116.0099999998</v>
      </c>
      <c r="K209" s="4">
        <f t="shared" si="24"/>
        <v>160576.99217564132</v>
      </c>
      <c r="L209" s="4">
        <f t="shared" si="25"/>
        <v>-17006.522219533923</v>
      </c>
      <c r="M209" s="4">
        <f t="shared" si="26"/>
        <v>2547686.4799561072</v>
      </c>
      <c r="N209" s="119">
        <f t="shared" si="27"/>
        <v>5.9718611480860773E-2</v>
      </c>
    </row>
    <row r="210" spans="1:14">
      <c r="A210" t="s">
        <v>417</v>
      </c>
      <c r="B210" t="s">
        <v>418</v>
      </c>
      <c r="C210" s="4">
        <f>'(B) MSOC Applied to 2009-10'!D207</f>
        <v>1962189.441419583</v>
      </c>
      <c r="D210" s="4">
        <f>'(C) Transportation Est 2009-10'!F207</f>
        <v>166352.65877835741</v>
      </c>
      <c r="E210" s="4">
        <f t="shared" si="21"/>
        <v>2128542.1001979406</v>
      </c>
      <c r="H210" t="str">
        <f t="shared" si="22"/>
        <v>05402</v>
      </c>
      <c r="I210" t="str">
        <f t="shared" si="23"/>
        <v>Quillayute Valley</v>
      </c>
      <c r="J210" s="4">
        <f>VLOOKUP(H210,'(1) OSPI Revenues 2009-10'!$A$9:$Q$303,17,)</f>
        <v>17849410.239999991</v>
      </c>
      <c r="K210" s="4">
        <f t="shared" si="24"/>
        <v>1962189.441419583</v>
      </c>
      <c r="L210" s="4">
        <f t="shared" si="25"/>
        <v>166352.65877835741</v>
      </c>
      <c r="M210" s="4">
        <f t="shared" si="26"/>
        <v>19977952.340197932</v>
      </c>
      <c r="N210" s="119">
        <f t="shared" si="27"/>
        <v>0.11924999602664421</v>
      </c>
    </row>
    <row r="211" spans="1:14">
      <c r="A211" t="s">
        <v>419</v>
      </c>
      <c r="B211" t="s">
        <v>420</v>
      </c>
      <c r="C211" s="4">
        <f>'(B) MSOC Applied to 2009-10'!D208</f>
        <v>109490.19435725363</v>
      </c>
      <c r="D211" s="4">
        <f>'(C) Transportation Est 2009-10'!F124</f>
        <v>-75486.510779538206</v>
      </c>
      <c r="E211" s="4">
        <f t="shared" si="21"/>
        <v>34003.683577715419</v>
      </c>
      <c r="H211" t="str">
        <f t="shared" si="22"/>
        <v>14097</v>
      </c>
      <c r="I211" t="str">
        <f t="shared" si="23"/>
        <v>Quinault</v>
      </c>
      <c r="J211" s="4">
        <f>VLOOKUP(H211,'(1) OSPI Revenues 2009-10'!$A$9:$Q$303,17,)</f>
        <v>2044149.69</v>
      </c>
      <c r="K211" s="4">
        <f t="shared" si="24"/>
        <v>109490.19435725363</v>
      </c>
      <c r="L211" s="4">
        <f t="shared" si="25"/>
        <v>-75486.510779538206</v>
      </c>
      <c r="M211" s="4">
        <f t="shared" si="26"/>
        <v>2078153.3735777154</v>
      </c>
      <c r="N211" s="119">
        <f t="shared" si="27"/>
        <v>1.663463480392946E-2</v>
      </c>
    </row>
    <row r="212" spans="1:14">
      <c r="A212" t="s">
        <v>421</v>
      </c>
      <c r="B212" t="s">
        <v>422</v>
      </c>
      <c r="C212" s="4">
        <f>'(B) MSOC Applied to 2009-10'!D209</f>
        <v>1422843.1907240055</v>
      </c>
      <c r="D212" s="4">
        <f>'(C) Transportation Est 2009-10'!F208</f>
        <v>308853.73895593121</v>
      </c>
      <c r="E212" s="4">
        <f t="shared" si="21"/>
        <v>1731696.9296799367</v>
      </c>
      <c r="H212" t="str">
        <f t="shared" si="22"/>
        <v>13144</v>
      </c>
      <c r="I212" t="str">
        <f t="shared" si="23"/>
        <v>Quincy</v>
      </c>
      <c r="J212" s="4">
        <f>VLOOKUP(H212,'(1) OSPI Revenues 2009-10'!$A$9:$Q$303,17,)</f>
        <v>15464882.939999999</v>
      </c>
      <c r="K212" s="4">
        <f t="shared" si="24"/>
        <v>1422843.1907240055</v>
      </c>
      <c r="L212" s="4">
        <f t="shared" si="25"/>
        <v>308853.73895593121</v>
      </c>
      <c r="M212" s="4">
        <f t="shared" si="26"/>
        <v>17196579.869679935</v>
      </c>
      <c r="N212" s="119">
        <f t="shared" si="27"/>
        <v>0.11197607743935079</v>
      </c>
    </row>
    <row r="213" spans="1:14">
      <c r="A213" t="s">
        <v>423</v>
      </c>
      <c r="B213" t="s">
        <v>424</v>
      </c>
      <c r="C213" s="4">
        <f>'(B) MSOC Applied to 2009-10'!D210</f>
        <v>516773.01445024356</v>
      </c>
      <c r="D213" s="4">
        <f>'(C) Transportation Est 2009-10'!F209</f>
        <v>206368.09384421475</v>
      </c>
      <c r="E213" s="4">
        <f t="shared" si="21"/>
        <v>723141.10829445836</v>
      </c>
      <c r="H213" t="str">
        <f t="shared" si="22"/>
        <v>34307</v>
      </c>
      <c r="I213" t="str">
        <f t="shared" si="23"/>
        <v>Rainier</v>
      </c>
      <c r="J213" s="4">
        <f>VLOOKUP(H213,'(1) OSPI Revenues 2009-10'!$A$9:$Q$303,17,)</f>
        <v>5027520.2599999979</v>
      </c>
      <c r="K213" s="4">
        <f t="shared" si="24"/>
        <v>516773.01445024356</v>
      </c>
      <c r="L213" s="4">
        <f t="shared" si="25"/>
        <v>206368.09384421475</v>
      </c>
      <c r="M213" s="4">
        <f t="shared" si="26"/>
        <v>5750661.368294456</v>
      </c>
      <c r="N213" s="119">
        <f t="shared" si="27"/>
        <v>0.14383653787492801</v>
      </c>
    </row>
    <row r="214" spans="1:14">
      <c r="A214" t="s">
        <v>425</v>
      </c>
      <c r="B214" t="s">
        <v>426</v>
      </c>
      <c r="C214" s="4">
        <f>'(B) MSOC Applied to 2009-10'!D211</f>
        <v>397590.0912414238</v>
      </c>
      <c r="D214" s="4">
        <f>'(C) Transportation Est 2009-10'!F210</f>
        <v>-40553.947566985094</v>
      </c>
      <c r="E214" s="4">
        <f t="shared" si="21"/>
        <v>357036.1436744387</v>
      </c>
      <c r="H214" t="str">
        <f t="shared" si="22"/>
        <v>25116</v>
      </c>
      <c r="I214" t="str">
        <f t="shared" si="23"/>
        <v>Raymond</v>
      </c>
      <c r="J214" s="4">
        <f>VLOOKUP(H214,'(1) OSPI Revenues 2009-10'!$A$9:$Q$303,17,)</f>
        <v>4644779.0100000016</v>
      </c>
      <c r="K214" s="4">
        <f t="shared" si="24"/>
        <v>397590.0912414238</v>
      </c>
      <c r="L214" s="4">
        <f t="shared" si="25"/>
        <v>-40553.947566985094</v>
      </c>
      <c r="M214" s="4">
        <f t="shared" si="26"/>
        <v>5001815.1536744405</v>
      </c>
      <c r="N214" s="119">
        <f t="shared" si="27"/>
        <v>7.6868273583254654E-2</v>
      </c>
    </row>
    <row r="215" spans="1:14">
      <c r="A215" t="s">
        <v>427</v>
      </c>
      <c r="B215" t="s">
        <v>428</v>
      </c>
      <c r="C215" s="4">
        <f>'(B) MSOC Applied to 2009-10'!D212</f>
        <v>382109.95632800029</v>
      </c>
      <c r="D215" s="4">
        <f>'(C) Transportation Est 2009-10'!F211</f>
        <v>1937.354213021863</v>
      </c>
      <c r="E215" s="4">
        <f t="shared" si="21"/>
        <v>384047.31054102216</v>
      </c>
      <c r="H215" t="str">
        <f t="shared" si="22"/>
        <v>22009</v>
      </c>
      <c r="I215" t="str">
        <f t="shared" si="23"/>
        <v>Reardan</v>
      </c>
      <c r="J215" s="4">
        <f>VLOOKUP(H215,'(1) OSPI Revenues 2009-10'!$A$9:$Q$303,17,)</f>
        <v>4265905.5</v>
      </c>
      <c r="K215" s="4">
        <f t="shared" si="24"/>
        <v>382109.95632800029</v>
      </c>
      <c r="L215" s="4">
        <f t="shared" si="25"/>
        <v>1937.354213021863</v>
      </c>
      <c r="M215" s="4">
        <f t="shared" si="26"/>
        <v>4649952.8105410216</v>
      </c>
      <c r="N215" s="119">
        <f t="shared" si="27"/>
        <v>9.0027149110785798E-2</v>
      </c>
    </row>
    <row r="216" spans="1:14">
      <c r="A216" t="s">
        <v>429</v>
      </c>
      <c r="B216" t="s">
        <v>430</v>
      </c>
      <c r="C216" s="4">
        <f>'(B) MSOC Applied to 2009-10'!D213</f>
        <v>7960965.2177597489</v>
      </c>
      <c r="D216" s="4">
        <f>'(C) Transportation Est 2009-10'!F212</f>
        <v>1255073.7457891987</v>
      </c>
      <c r="E216" s="4">
        <f t="shared" si="21"/>
        <v>9216038.9635489471</v>
      </c>
      <c r="H216" t="str">
        <f t="shared" si="22"/>
        <v>17403</v>
      </c>
      <c r="I216" t="str">
        <f t="shared" si="23"/>
        <v>Renton</v>
      </c>
      <c r="J216" s="4">
        <f>VLOOKUP(H216,'(1) OSPI Revenues 2009-10'!$A$9:$Q$303,17,)</f>
        <v>86298131.88000001</v>
      </c>
      <c r="K216" s="4">
        <f t="shared" si="24"/>
        <v>7960965.2177597489</v>
      </c>
      <c r="L216" s="4">
        <f t="shared" si="25"/>
        <v>1255073.7457891987</v>
      </c>
      <c r="M216" s="4">
        <f t="shared" si="26"/>
        <v>95514170.843548954</v>
      </c>
      <c r="N216" s="119">
        <f t="shared" si="27"/>
        <v>0.1067930297305173</v>
      </c>
    </row>
    <row r="217" spans="1:14">
      <c r="A217" t="s">
        <v>431</v>
      </c>
      <c r="B217" t="s">
        <v>432</v>
      </c>
      <c r="C217" s="4">
        <f>'(B) MSOC Applied to 2009-10'!D214</f>
        <v>224267.86640720017</v>
      </c>
      <c r="D217" s="4">
        <f>'(C) Transportation Est 2009-10'!F213</f>
        <v>14872.152532326027</v>
      </c>
      <c r="E217" s="4">
        <f t="shared" si="21"/>
        <v>239140.0189395262</v>
      </c>
      <c r="H217" t="str">
        <f t="shared" si="22"/>
        <v>10309</v>
      </c>
      <c r="I217" t="str">
        <f t="shared" si="23"/>
        <v>Republic</v>
      </c>
      <c r="J217" s="4">
        <f>VLOOKUP(H217,'(1) OSPI Revenues 2009-10'!$A$9:$Q$303,17,)</f>
        <v>2679584.7399999988</v>
      </c>
      <c r="K217" s="4">
        <f t="shared" si="24"/>
        <v>224267.86640720017</v>
      </c>
      <c r="L217" s="4">
        <f t="shared" si="25"/>
        <v>14872.152532326027</v>
      </c>
      <c r="M217" s="4">
        <f t="shared" si="26"/>
        <v>2918724.7589395251</v>
      </c>
      <c r="N217" s="119">
        <f t="shared" si="27"/>
        <v>8.9245178691205185E-2</v>
      </c>
    </row>
    <row r="218" spans="1:14">
      <c r="A218" t="s">
        <v>433</v>
      </c>
      <c r="B218" t="s">
        <v>434</v>
      </c>
      <c r="C218" s="4">
        <f>'(B) MSOC Applied to 2009-10'!D215</f>
        <v>6150012.9302777695</v>
      </c>
      <c r="D218" s="4">
        <f>'(C) Transportation Est 2009-10'!F214</f>
        <v>232036.68374687558</v>
      </c>
      <c r="E218" s="4">
        <f t="shared" si="21"/>
        <v>6382049.6140246447</v>
      </c>
      <c r="H218" t="str">
        <f t="shared" si="22"/>
        <v>03400</v>
      </c>
      <c r="I218" t="str">
        <f t="shared" si="23"/>
        <v>Richland</v>
      </c>
      <c r="J218" s="4">
        <f>VLOOKUP(H218,'(1) OSPI Revenues 2009-10'!$A$9:$Q$303,17,)</f>
        <v>60298785.460000008</v>
      </c>
      <c r="K218" s="4">
        <f t="shared" si="24"/>
        <v>6150012.9302777695</v>
      </c>
      <c r="L218" s="4">
        <f t="shared" si="25"/>
        <v>232036.68374687558</v>
      </c>
      <c r="M218" s="4">
        <f t="shared" si="26"/>
        <v>66680835.074024655</v>
      </c>
      <c r="N218" s="119">
        <f t="shared" si="27"/>
        <v>0.10584043385514397</v>
      </c>
    </row>
    <row r="219" spans="1:14">
      <c r="A219" t="s">
        <v>435</v>
      </c>
      <c r="B219" t="s">
        <v>436</v>
      </c>
      <c r="C219" s="4">
        <f>'(B) MSOC Applied to 2009-10'!D216</f>
        <v>1227635.8663408272</v>
      </c>
      <c r="D219" s="4">
        <f>'(C) Transportation Est 2009-10'!F215</f>
        <v>0</v>
      </c>
      <c r="E219" s="4">
        <f t="shared" si="21"/>
        <v>1227635.8663408272</v>
      </c>
      <c r="F219" t="s">
        <v>941</v>
      </c>
      <c r="H219" t="str">
        <f t="shared" si="22"/>
        <v>06122</v>
      </c>
      <c r="I219" t="str">
        <f t="shared" si="23"/>
        <v>Ridgefield</v>
      </c>
      <c r="J219" s="4">
        <f>VLOOKUP(H219,'(1) OSPI Revenues 2009-10'!$A$9:$Q$303,17,)</f>
        <v>12101995.110000001</v>
      </c>
      <c r="K219" s="4">
        <f t="shared" si="24"/>
        <v>1227635.8663408272</v>
      </c>
      <c r="L219" s="4">
        <f t="shared" si="25"/>
        <v>0</v>
      </c>
      <c r="M219" s="4">
        <f t="shared" si="26"/>
        <v>13329630.976340828</v>
      </c>
      <c r="N219" s="119">
        <f t="shared" si="27"/>
        <v>0.10144078353877539</v>
      </c>
    </row>
    <row r="220" spans="1:14">
      <c r="A220" t="s">
        <v>437</v>
      </c>
      <c r="B220" t="s">
        <v>438</v>
      </c>
      <c r="C220" s="4">
        <f>'(B) MSOC Applied to 2009-10'!D217</f>
        <v>194607.41034018091</v>
      </c>
      <c r="D220" s="4">
        <f>'(C) Transportation Est 2009-10'!F216</f>
        <v>-122559.57937567813</v>
      </c>
      <c r="E220" s="4">
        <f t="shared" si="21"/>
        <v>72047.830964502777</v>
      </c>
      <c r="H220" t="str">
        <f t="shared" si="22"/>
        <v>01160</v>
      </c>
      <c r="I220" t="str">
        <f t="shared" si="23"/>
        <v>Ritzville</v>
      </c>
      <c r="J220" s="4">
        <f>VLOOKUP(H220,'(1) OSPI Revenues 2009-10'!$A$9:$Q$303,17,)</f>
        <v>2662491.71</v>
      </c>
      <c r="K220" s="4">
        <f t="shared" si="24"/>
        <v>194607.41034018091</v>
      </c>
      <c r="L220" s="4">
        <f t="shared" si="25"/>
        <v>-122559.57937567813</v>
      </c>
      <c r="M220" s="4">
        <f t="shared" si="26"/>
        <v>2734539.5409645028</v>
      </c>
      <c r="N220" s="119">
        <f t="shared" si="27"/>
        <v>2.7060302457994512E-2</v>
      </c>
    </row>
    <row r="221" spans="1:14">
      <c r="A221" t="s">
        <v>439</v>
      </c>
      <c r="B221" t="s">
        <v>440</v>
      </c>
      <c r="C221" s="4">
        <f>'(B) MSOC Applied to 2009-10'!D218</f>
        <v>947205.45879066305</v>
      </c>
      <c r="D221" s="4">
        <f>'(C) Transportation Est 2009-10'!F217</f>
        <v>-342420.47328658588</v>
      </c>
      <c r="E221" s="4">
        <f t="shared" si="21"/>
        <v>604784.98550407717</v>
      </c>
      <c r="H221" t="str">
        <f t="shared" si="22"/>
        <v>32416</v>
      </c>
      <c r="I221" t="str">
        <f t="shared" si="23"/>
        <v>Riverside</v>
      </c>
      <c r="J221" s="4">
        <f>VLOOKUP(H221,'(1) OSPI Revenues 2009-10'!$A$9:$Q$303,17,)</f>
        <v>10913688.24</v>
      </c>
      <c r="K221" s="4">
        <f t="shared" si="24"/>
        <v>947205.45879066305</v>
      </c>
      <c r="L221" s="4">
        <f t="shared" si="25"/>
        <v>-342420.47328658588</v>
      </c>
      <c r="M221" s="4">
        <f t="shared" si="26"/>
        <v>11518473.225504078</v>
      </c>
      <c r="N221" s="119">
        <f t="shared" si="27"/>
        <v>5.5415270457100485E-2</v>
      </c>
    </row>
    <row r="222" spans="1:14">
      <c r="A222" t="s">
        <v>441</v>
      </c>
      <c r="B222" t="s">
        <v>442</v>
      </c>
      <c r="C222" s="4">
        <f>'(B) MSOC Applied to 2009-10'!D219</f>
        <v>1808023.2953896984</v>
      </c>
      <c r="D222" s="4">
        <f>'(C) Transportation Est 2009-10'!F218</f>
        <v>457892.45282359631</v>
      </c>
      <c r="E222" s="4">
        <f t="shared" si="21"/>
        <v>2265915.7482132949</v>
      </c>
      <c r="H222" t="str">
        <f t="shared" si="22"/>
        <v>17407</v>
      </c>
      <c r="I222" t="str">
        <f t="shared" si="23"/>
        <v>Riverview</v>
      </c>
      <c r="J222" s="4">
        <f>VLOOKUP(H222,'(1) OSPI Revenues 2009-10'!$A$9:$Q$303,17,)</f>
        <v>18494628.720000003</v>
      </c>
      <c r="K222" s="4">
        <f t="shared" si="24"/>
        <v>1808023.2953896984</v>
      </c>
      <c r="L222" s="4">
        <f t="shared" si="25"/>
        <v>457892.45282359631</v>
      </c>
      <c r="M222" s="4">
        <f t="shared" si="26"/>
        <v>20760544.468213297</v>
      </c>
      <c r="N222" s="119">
        <f t="shared" si="27"/>
        <v>0.12251750400173989</v>
      </c>
    </row>
    <row r="223" spans="1:14">
      <c r="A223" t="s">
        <v>443</v>
      </c>
      <c r="B223" t="s">
        <v>444</v>
      </c>
      <c r="C223" s="4">
        <f>'(B) MSOC Applied to 2009-10'!D220</f>
        <v>1185206.6515743234</v>
      </c>
      <c r="D223" s="4">
        <f>'(C) Transportation Est 2009-10'!F219</f>
        <v>-61504.239779106661</v>
      </c>
      <c r="E223" s="4">
        <f t="shared" si="21"/>
        <v>1123702.4117952168</v>
      </c>
      <c r="H223" t="str">
        <f t="shared" si="22"/>
        <v>34401</v>
      </c>
      <c r="I223" t="str">
        <f t="shared" si="23"/>
        <v>Rochester</v>
      </c>
      <c r="J223" s="4">
        <f>VLOOKUP(H223,'(1) OSPI Revenues 2009-10'!$A$9:$Q$303,17,)</f>
        <v>14477540.059999997</v>
      </c>
      <c r="K223" s="4">
        <f t="shared" si="24"/>
        <v>1185206.6515743234</v>
      </c>
      <c r="L223" s="4">
        <f t="shared" si="25"/>
        <v>-61504.239779106661</v>
      </c>
      <c r="M223" s="4">
        <f t="shared" si="26"/>
        <v>15601242.471795212</v>
      </c>
      <c r="N223" s="119">
        <f t="shared" si="27"/>
        <v>7.7616943703018526E-2</v>
      </c>
    </row>
    <row r="224" spans="1:14">
      <c r="A224" t="s">
        <v>445</v>
      </c>
      <c r="B224" t="s">
        <v>446</v>
      </c>
      <c r="C224" s="4">
        <f>'(B) MSOC Applied to 2009-10'!D221</f>
        <v>20073.594399511527</v>
      </c>
      <c r="D224" s="4">
        <f>'(C) Transportation Est 2009-10'!F220</f>
        <v>-12294.349417389387</v>
      </c>
      <c r="E224" s="4">
        <f t="shared" si="21"/>
        <v>7779.2449821221398</v>
      </c>
      <c r="H224" t="str">
        <f t="shared" si="22"/>
        <v>20403</v>
      </c>
      <c r="I224" t="str">
        <f t="shared" si="23"/>
        <v>Roosevelt</v>
      </c>
      <c r="J224" s="4">
        <f>VLOOKUP(H224,'(1) OSPI Revenues 2009-10'!$A$9:$Q$303,17,)</f>
        <v>430361.41</v>
      </c>
      <c r="K224" s="4">
        <f t="shared" si="24"/>
        <v>20073.594399511527</v>
      </c>
      <c r="L224" s="4">
        <f t="shared" si="25"/>
        <v>-12294.349417389387</v>
      </c>
      <c r="M224" s="4">
        <f t="shared" si="26"/>
        <v>438140.65498212213</v>
      </c>
      <c r="N224" s="119">
        <f t="shared" si="27"/>
        <v>1.8076074669711062E-2</v>
      </c>
    </row>
    <row r="225" spans="1:14">
      <c r="A225" t="s">
        <v>447</v>
      </c>
      <c r="B225" t="s">
        <v>448</v>
      </c>
      <c r="C225" s="4">
        <f>'(B) MSOC Applied to 2009-10'!D222</f>
        <v>123058.83844740104</v>
      </c>
      <c r="D225" s="4">
        <f>'(C) Transportation Est 2009-10'!F221</f>
        <v>-23046.097394064487</v>
      </c>
      <c r="E225" s="4">
        <f t="shared" si="21"/>
        <v>100012.74105333655</v>
      </c>
      <c r="H225" t="str">
        <f t="shared" si="22"/>
        <v>38320</v>
      </c>
      <c r="I225" t="str">
        <f t="shared" si="23"/>
        <v>Rosalia</v>
      </c>
      <c r="J225" s="4">
        <f>VLOOKUP(H225,'(1) OSPI Revenues 2009-10'!$A$9:$Q$303,17,)</f>
        <v>2032647.3099999996</v>
      </c>
      <c r="K225" s="4">
        <f t="shared" si="24"/>
        <v>123058.83844740104</v>
      </c>
      <c r="L225" s="4">
        <f t="shared" si="25"/>
        <v>-23046.097394064487</v>
      </c>
      <c r="M225" s="4">
        <f t="shared" si="26"/>
        <v>2132660.0510533359</v>
      </c>
      <c r="N225" s="119">
        <f t="shared" si="27"/>
        <v>4.9203194553872898E-2</v>
      </c>
    </row>
    <row r="226" spans="1:14">
      <c r="A226" t="s">
        <v>449</v>
      </c>
      <c r="B226" t="s">
        <v>450</v>
      </c>
      <c r="C226" s="4">
        <f>'(B) MSOC Applied to 2009-10'!D223</f>
        <v>822752.70241982676</v>
      </c>
      <c r="D226" s="4">
        <f>'(C) Transportation Est 2009-10'!F222</f>
        <v>314744.02395648806</v>
      </c>
      <c r="E226" s="4">
        <f t="shared" si="21"/>
        <v>1137496.7263763149</v>
      </c>
      <c r="H226" t="str">
        <f t="shared" si="22"/>
        <v>13160</v>
      </c>
      <c r="I226" t="str">
        <f t="shared" si="23"/>
        <v>Royal</v>
      </c>
      <c r="J226" s="4">
        <f>VLOOKUP(H226,'(1) OSPI Revenues 2009-10'!$A$9:$Q$303,17,)</f>
        <v>8704837.2300000023</v>
      </c>
      <c r="K226" s="4">
        <f t="shared" si="24"/>
        <v>822752.70241982676</v>
      </c>
      <c r="L226" s="4">
        <f t="shared" si="25"/>
        <v>314744.02395648806</v>
      </c>
      <c r="M226" s="4">
        <f t="shared" si="26"/>
        <v>9842333.9563763179</v>
      </c>
      <c r="N226" s="119">
        <f t="shared" si="27"/>
        <v>0.13067409491082649</v>
      </c>
    </row>
    <row r="227" spans="1:14">
      <c r="A227" t="s">
        <v>451</v>
      </c>
      <c r="B227" t="s">
        <v>452</v>
      </c>
      <c r="C227" s="4">
        <f>'(B) MSOC Applied to 2009-10'!D224</f>
        <v>503469.03832024202</v>
      </c>
      <c r="D227" s="4">
        <f>'(C) Transportation Est 2009-10'!F223</f>
        <v>79991.647492861419</v>
      </c>
      <c r="E227" s="4">
        <f t="shared" si="21"/>
        <v>583460.68581310345</v>
      </c>
      <c r="H227" t="str">
        <f t="shared" si="22"/>
        <v>28149</v>
      </c>
      <c r="I227" t="str">
        <f t="shared" si="23"/>
        <v>San Juan</v>
      </c>
      <c r="J227" s="4">
        <f>VLOOKUP(H227,'(1) OSPI Revenues 2009-10'!$A$9:$Q$303,17,)</f>
        <v>5408346.2500000009</v>
      </c>
      <c r="K227" s="4">
        <f t="shared" si="24"/>
        <v>503469.03832024202</v>
      </c>
      <c r="L227" s="4">
        <f t="shared" si="25"/>
        <v>79991.647492861419</v>
      </c>
      <c r="M227" s="4">
        <f t="shared" si="26"/>
        <v>5991806.9358131047</v>
      </c>
      <c r="N227" s="119">
        <f t="shared" si="27"/>
        <v>0.10788153325299832</v>
      </c>
    </row>
    <row r="228" spans="1:14">
      <c r="A228" t="s">
        <v>453</v>
      </c>
      <c r="B228" t="s">
        <v>454</v>
      </c>
      <c r="C228" s="4">
        <f>'(B) MSOC Applied to 2009-10'!D225</f>
        <v>58873.917356903134</v>
      </c>
      <c r="E228" s="4">
        <f t="shared" si="21"/>
        <v>58873.917356903134</v>
      </c>
      <c r="H228" t="str">
        <f t="shared" si="22"/>
        <v>14104</v>
      </c>
      <c r="I228" t="str">
        <f t="shared" si="23"/>
        <v>Satsop</v>
      </c>
      <c r="J228" s="4">
        <f>VLOOKUP(H228,'(1) OSPI Revenues 2009-10'!$A$9:$Q$303,17,)</f>
        <v>362772.04999999993</v>
      </c>
      <c r="K228" s="4">
        <f t="shared" si="24"/>
        <v>58873.917356903134</v>
      </c>
      <c r="L228" s="4">
        <f t="shared" si="25"/>
        <v>0</v>
      </c>
      <c r="M228" s="4">
        <f t="shared" si="26"/>
        <v>421645.96735690307</v>
      </c>
      <c r="N228" s="119">
        <f t="shared" si="27"/>
        <v>0.16228901139683494</v>
      </c>
    </row>
    <row r="229" spans="1:14">
      <c r="A229" t="s">
        <v>455</v>
      </c>
      <c r="B229" t="s">
        <v>456</v>
      </c>
      <c r="C229" s="4">
        <f>'(B) MSOC Applied to 2009-10'!D226</f>
        <v>25565383.994416632</v>
      </c>
      <c r="D229" s="4">
        <f>'(C) Transportation Est 2009-10'!F224</f>
        <v>11899737.644895572</v>
      </c>
      <c r="E229" s="4">
        <f t="shared" si="21"/>
        <v>37465121.639312208</v>
      </c>
      <c r="H229" t="str">
        <f t="shared" si="22"/>
        <v>17001</v>
      </c>
      <c r="I229" t="str">
        <f t="shared" si="23"/>
        <v>Seattle</v>
      </c>
      <c r="J229" s="4">
        <f>VLOOKUP(H229,'(1) OSPI Revenues 2009-10'!$A$9:$Q$303,17,)</f>
        <v>292346161.89000005</v>
      </c>
      <c r="K229" s="4">
        <f t="shared" si="24"/>
        <v>25565383.994416632</v>
      </c>
      <c r="L229" s="4">
        <f t="shared" si="25"/>
        <v>11899737.644895572</v>
      </c>
      <c r="M229" s="4">
        <f t="shared" si="26"/>
        <v>329811283.52931225</v>
      </c>
      <c r="N229" s="119">
        <f t="shared" si="27"/>
        <v>0.12815328717538987</v>
      </c>
    </row>
    <row r="230" spans="1:14">
      <c r="A230" t="s">
        <v>457</v>
      </c>
      <c r="B230" t="s">
        <v>458</v>
      </c>
      <c r="C230" s="4">
        <f>'(B) MSOC Applied to 2009-10'!D227</f>
        <v>2390398.6748947767</v>
      </c>
      <c r="D230" s="4">
        <f>'(C) Transportation Est 2009-10'!F225</f>
        <v>768975.55561967136</v>
      </c>
      <c r="E230" s="4">
        <f t="shared" si="21"/>
        <v>3159374.2305144481</v>
      </c>
      <c r="H230" t="str">
        <f t="shared" si="22"/>
        <v>29101</v>
      </c>
      <c r="I230" t="str">
        <f t="shared" si="23"/>
        <v>Sedro Woolley</v>
      </c>
      <c r="J230" s="4">
        <f>VLOOKUP(H230,'(1) OSPI Revenues 2009-10'!$A$9:$Q$303,17,)</f>
        <v>25121793.260000005</v>
      </c>
      <c r="K230" s="4">
        <f t="shared" si="24"/>
        <v>2390398.6748947767</v>
      </c>
      <c r="L230" s="4">
        <f t="shared" si="25"/>
        <v>768975.55561967136</v>
      </c>
      <c r="M230" s="4">
        <f t="shared" si="26"/>
        <v>28281167.490514454</v>
      </c>
      <c r="N230" s="119">
        <f t="shared" si="27"/>
        <v>0.12576228925285116</v>
      </c>
    </row>
    <row r="231" spans="1:14">
      <c r="A231" t="s">
        <v>459</v>
      </c>
      <c r="B231" t="s">
        <v>460</v>
      </c>
      <c r="C231" s="4">
        <f>'(B) MSOC Applied to 2009-10'!D228</f>
        <v>1943703.8547809469</v>
      </c>
      <c r="D231" s="4">
        <f>'(C) Transportation Est 2009-10'!F226</f>
        <v>293096.84257972293</v>
      </c>
      <c r="E231" s="4">
        <f t="shared" si="21"/>
        <v>2236800.6973606697</v>
      </c>
      <c r="H231" t="str">
        <f t="shared" si="22"/>
        <v>39119</v>
      </c>
      <c r="I231" t="str">
        <f t="shared" si="23"/>
        <v>Selah</v>
      </c>
      <c r="J231" s="4">
        <f>VLOOKUP(H231,'(1) OSPI Revenues 2009-10'!$A$9:$Q$303,17,)</f>
        <v>19373652.979999997</v>
      </c>
      <c r="K231" s="4">
        <f t="shared" si="24"/>
        <v>1943703.8547809469</v>
      </c>
      <c r="L231" s="4">
        <f t="shared" si="25"/>
        <v>293096.84257972293</v>
      </c>
      <c r="M231" s="4">
        <f t="shared" si="26"/>
        <v>21610453.677360665</v>
      </c>
      <c r="N231" s="119">
        <f t="shared" si="27"/>
        <v>0.11545580483297524</v>
      </c>
    </row>
    <row r="232" spans="1:14">
      <c r="A232" t="s">
        <v>461</v>
      </c>
      <c r="B232" t="s">
        <v>462</v>
      </c>
      <c r="C232" s="4">
        <f>'(B) MSOC Applied to 2009-10'!D229</f>
        <v>155677.6941578291</v>
      </c>
      <c r="D232" s="4">
        <f>'(C) Transportation Est 2009-10'!F227</f>
        <v>-76331.681687657197</v>
      </c>
      <c r="E232" s="4">
        <f t="shared" si="21"/>
        <v>79346.012470171903</v>
      </c>
      <c r="H232" t="str">
        <f t="shared" si="22"/>
        <v>26070</v>
      </c>
      <c r="I232" t="str">
        <f t="shared" si="23"/>
        <v>Selkirk</v>
      </c>
      <c r="J232" s="4">
        <f>VLOOKUP(H232,'(1) OSPI Revenues 2009-10'!$A$9:$Q$303,17,)</f>
        <v>2423133.5</v>
      </c>
      <c r="K232" s="4">
        <f t="shared" si="24"/>
        <v>155677.6941578291</v>
      </c>
      <c r="L232" s="4">
        <f t="shared" si="25"/>
        <v>-76331.681687657197</v>
      </c>
      <c r="M232" s="4">
        <f t="shared" si="26"/>
        <v>2502479.5124701718</v>
      </c>
      <c r="N232" s="119">
        <f t="shared" si="27"/>
        <v>3.2745208825750494E-2</v>
      </c>
    </row>
    <row r="233" spans="1:14">
      <c r="A233" t="s">
        <v>463</v>
      </c>
      <c r="B233" t="s">
        <v>464</v>
      </c>
      <c r="C233" s="4">
        <f>'(B) MSOC Applied to 2009-10'!D230</f>
        <v>1663144.0540058226</v>
      </c>
      <c r="D233" s="4">
        <f>'(C) Transportation Est 2009-10'!F228</f>
        <v>73331.3355788927</v>
      </c>
      <c r="E233" s="4">
        <f t="shared" si="21"/>
        <v>1736475.3895847152</v>
      </c>
      <c r="H233" t="str">
        <f t="shared" si="22"/>
        <v>05323</v>
      </c>
      <c r="I233" t="str">
        <f t="shared" si="23"/>
        <v>Sequim</v>
      </c>
      <c r="J233" s="4">
        <f>VLOOKUP(H233,'(1) OSPI Revenues 2009-10'!$A$9:$Q$303,17,)</f>
        <v>17249485.310000002</v>
      </c>
      <c r="K233" s="4">
        <f t="shared" si="24"/>
        <v>1663144.0540058226</v>
      </c>
      <c r="L233" s="4">
        <f t="shared" si="25"/>
        <v>73331.3355788927</v>
      </c>
      <c r="M233" s="4">
        <f t="shared" si="26"/>
        <v>18985960.699584719</v>
      </c>
      <c r="N233" s="119">
        <f t="shared" si="27"/>
        <v>0.10066824362452342</v>
      </c>
    </row>
    <row r="234" spans="1:14">
      <c r="A234" t="s">
        <v>465</v>
      </c>
      <c r="B234" t="s">
        <v>466</v>
      </c>
      <c r="C234" s="4">
        <f>'(B) MSOC Applied to 2009-10'!D231</f>
        <v>9422.1793811946882</v>
      </c>
      <c r="E234" s="4">
        <f t="shared" si="21"/>
        <v>9422.1793811946882</v>
      </c>
      <c r="H234" t="str">
        <f t="shared" si="22"/>
        <v>28010</v>
      </c>
      <c r="I234" t="str">
        <f t="shared" si="23"/>
        <v>Shaw</v>
      </c>
      <c r="J234" s="4">
        <f>VLOOKUP(H234,'(1) OSPI Revenues 2009-10'!$A$9:$Q$303,17,)</f>
        <v>302298.76999999996</v>
      </c>
      <c r="K234" s="4">
        <f t="shared" si="24"/>
        <v>9422.1793811946882</v>
      </c>
      <c r="L234" s="4">
        <f t="shared" si="25"/>
        <v>0</v>
      </c>
      <c r="M234" s="4">
        <f t="shared" si="26"/>
        <v>311720.94938119466</v>
      </c>
      <c r="N234" s="119">
        <f t="shared" si="27"/>
        <v>3.1168434397515821E-2</v>
      </c>
    </row>
    <row r="235" spans="1:14">
      <c r="A235" t="s">
        <v>467</v>
      </c>
      <c r="B235" t="s">
        <v>468</v>
      </c>
      <c r="C235" s="4">
        <f>'(B) MSOC Applied to 2009-10'!D232</f>
        <v>1990550.0837267744</v>
      </c>
      <c r="D235" s="4">
        <f>'(C) Transportation Est 2009-10'!F229</f>
        <v>685577.20698747877</v>
      </c>
      <c r="E235" s="4">
        <f t="shared" si="21"/>
        <v>2676127.2907142532</v>
      </c>
      <c r="H235" t="str">
        <f t="shared" si="22"/>
        <v>23309</v>
      </c>
      <c r="I235" t="str">
        <f t="shared" si="23"/>
        <v>Shelton</v>
      </c>
      <c r="J235" s="4">
        <f>VLOOKUP(H235,'(1) OSPI Revenues 2009-10'!$A$9:$Q$303,17,)</f>
        <v>25526371.199999999</v>
      </c>
      <c r="K235" s="4">
        <f t="shared" si="24"/>
        <v>1990550.0837267744</v>
      </c>
      <c r="L235" s="4">
        <f t="shared" si="25"/>
        <v>685577.20698747877</v>
      </c>
      <c r="M235" s="4">
        <f t="shared" si="26"/>
        <v>28202498.490714252</v>
      </c>
      <c r="N235" s="119">
        <f t="shared" si="27"/>
        <v>0.10483774876368845</v>
      </c>
    </row>
    <row r="236" spans="1:14">
      <c r="A236" t="s">
        <v>469</v>
      </c>
      <c r="B236" t="s">
        <v>470</v>
      </c>
      <c r="C236" s="4">
        <f>'(B) MSOC Applied to 2009-10'!D233</f>
        <v>5072702.5837895991</v>
      </c>
      <c r="D236" s="4">
        <f>'(C) Transportation Est 2009-10'!F230</f>
        <v>1450046.5962332129</v>
      </c>
      <c r="E236" s="4">
        <f t="shared" si="21"/>
        <v>6522749.1800228115</v>
      </c>
      <c r="H236" t="str">
        <f t="shared" si="22"/>
        <v>17412</v>
      </c>
      <c r="I236" t="str">
        <f t="shared" si="23"/>
        <v>Shoreline</v>
      </c>
      <c r="J236" s="4">
        <f>VLOOKUP(H236,'(1) OSPI Revenues 2009-10'!$A$9:$Q$303,17,)</f>
        <v>54313377.210000008</v>
      </c>
      <c r="K236" s="4">
        <f t="shared" si="24"/>
        <v>5072702.5837895991</v>
      </c>
      <c r="L236" s="4">
        <f t="shared" si="25"/>
        <v>1450046.5962332129</v>
      </c>
      <c r="M236" s="4">
        <f t="shared" si="26"/>
        <v>60836126.390022822</v>
      </c>
      <c r="N236" s="119">
        <f t="shared" si="27"/>
        <v>0.12009470806433042</v>
      </c>
    </row>
    <row r="237" spans="1:14">
      <c r="A237" t="s">
        <v>471</v>
      </c>
      <c r="B237" t="s">
        <v>472</v>
      </c>
      <c r="C237" s="4">
        <f>'(B) MSOC Applied to 2009-10'!D234</f>
        <v>42870.328033413287</v>
      </c>
      <c r="D237" s="4">
        <f>'(C) Transportation Est 2009-10'!F231</f>
        <v>-11712.88839209379</v>
      </c>
      <c r="E237" s="4">
        <f t="shared" si="21"/>
        <v>31157.439641319499</v>
      </c>
      <c r="H237" t="str">
        <f t="shared" si="22"/>
        <v>30002</v>
      </c>
      <c r="I237" t="str">
        <f t="shared" si="23"/>
        <v>Skamania</v>
      </c>
      <c r="J237" s="4">
        <f>VLOOKUP(H237,'(1) OSPI Revenues 2009-10'!$A$9:$Q$303,17,)</f>
        <v>508762.32000000007</v>
      </c>
      <c r="K237" s="4">
        <f t="shared" si="24"/>
        <v>42870.328033413287</v>
      </c>
      <c r="L237" s="4">
        <f t="shared" si="25"/>
        <v>-11712.88839209379</v>
      </c>
      <c r="M237" s="4">
        <f t="shared" si="26"/>
        <v>539919.75964131951</v>
      </c>
      <c r="N237" s="119">
        <f t="shared" si="27"/>
        <v>6.1241641561268656E-2</v>
      </c>
    </row>
    <row r="238" spans="1:14">
      <c r="A238" t="s">
        <v>473</v>
      </c>
      <c r="B238" t="s">
        <v>474</v>
      </c>
      <c r="C238" s="4">
        <f>'(B) MSOC Applied to 2009-10'!D235</f>
        <v>30619.142233770006</v>
      </c>
      <c r="D238" s="4">
        <f>'(C) Transportation Est 2009-10'!F232</f>
        <v>-19462.082327965938</v>
      </c>
      <c r="E238" s="4">
        <f t="shared" si="21"/>
        <v>11157.059905804068</v>
      </c>
      <c r="H238" t="str">
        <f t="shared" si="22"/>
        <v>17404</v>
      </c>
      <c r="I238" t="str">
        <f t="shared" si="23"/>
        <v>Skykomish</v>
      </c>
      <c r="J238" s="4">
        <f>VLOOKUP(H238,'(1) OSPI Revenues 2009-10'!$A$9:$Q$303,17,)</f>
        <v>1434770.1700000002</v>
      </c>
      <c r="K238" s="4">
        <f t="shared" si="24"/>
        <v>30619.142233770006</v>
      </c>
      <c r="L238" s="4">
        <f t="shared" si="25"/>
        <v>-19462.082327965938</v>
      </c>
      <c r="M238" s="4">
        <f t="shared" si="26"/>
        <v>1445927.2299058044</v>
      </c>
      <c r="N238" s="119">
        <f t="shared" si="27"/>
        <v>7.776200076562878E-3</v>
      </c>
    </row>
    <row r="239" spans="1:14">
      <c r="A239" t="s">
        <v>475</v>
      </c>
      <c r="B239" t="s">
        <v>476</v>
      </c>
      <c r="C239" s="4">
        <f>'(B) MSOC Applied to 2009-10'!D236</f>
        <v>5622176.7950934274</v>
      </c>
      <c r="D239" s="4">
        <f>'(C) Transportation Est 2009-10'!F233</f>
        <v>913544.20492523664</v>
      </c>
      <c r="E239" s="4">
        <f t="shared" si="21"/>
        <v>6535721.0000186637</v>
      </c>
      <c r="H239" t="str">
        <f t="shared" si="22"/>
        <v>31201</v>
      </c>
      <c r="I239" t="str">
        <f t="shared" si="23"/>
        <v>Snohomish</v>
      </c>
      <c r="J239" s="4">
        <f>VLOOKUP(H239,'(1) OSPI Revenues 2009-10'!$A$9:$Q$303,17,)</f>
        <v>58617139.340000004</v>
      </c>
      <c r="K239" s="4">
        <f t="shared" si="24"/>
        <v>5622176.7950934274</v>
      </c>
      <c r="L239" s="4">
        <f t="shared" si="25"/>
        <v>913544.20492523664</v>
      </c>
      <c r="M239" s="4">
        <f t="shared" si="26"/>
        <v>65152860.340018667</v>
      </c>
      <c r="N239" s="119">
        <f t="shared" si="27"/>
        <v>0.11149846399206198</v>
      </c>
    </row>
    <row r="240" spans="1:14">
      <c r="A240" t="s">
        <v>477</v>
      </c>
      <c r="B240" t="s">
        <v>478</v>
      </c>
      <c r="C240" s="4">
        <f>'(B) MSOC Applied to 2009-10'!D237</f>
        <v>3366388.2447288651</v>
      </c>
      <c r="D240" s="4">
        <f>'(C) Transportation Est 2009-10'!F234</f>
        <v>481892.34501302906</v>
      </c>
      <c r="E240" s="4">
        <f t="shared" si="21"/>
        <v>3848280.589741894</v>
      </c>
      <c r="H240" t="str">
        <f t="shared" si="22"/>
        <v>17410</v>
      </c>
      <c r="I240" t="str">
        <f t="shared" si="23"/>
        <v>Snoqualmie Valley</v>
      </c>
      <c r="J240" s="4">
        <f>VLOOKUP(H240,'(1) OSPI Revenues 2009-10'!$A$9:$Q$303,17,)</f>
        <v>33626616.920000002</v>
      </c>
      <c r="K240" s="4">
        <f t="shared" si="24"/>
        <v>3366388.2447288651</v>
      </c>
      <c r="L240" s="4">
        <f t="shared" si="25"/>
        <v>481892.34501302906</v>
      </c>
      <c r="M240" s="4">
        <f t="shared" si="26"/>
        <v>37474897.509741895</v>
      </c>
      <c r="N240" s="119">
        <f t="shared" si="27"/>
        <v>0.11444150325610258</v>
      </c>
    </row>
    <row r="241" spans="1:14">
      <c r="A241" t="s">
        <v>479</v>
      </c>
      <c r="B241" t="s">
        <v>480</v>
      </c>
      <c r="C241" s="4">
        <f>'(B) MSOC Applied to 2009-10'!D238</f>
        <v>265497.25308770878</v>
      </c>
      <c r="D241" s="4">
        <f>'(C) Transportation Est 2009-10'!F235</f>
        <v>49979.40775235113</v>
      </c>
      <c r="E241" s="4">
        <f t="shared" si="21"/>
        <v>315476.66084005992</v>
      </c>
      <c r="H241" t="str">
        <f t="shared" si="22"/>
        <v>13156</v>
      </c>
      <c r="I241" t="str">
        <f t="shared" si="23"/>
        <v>Soap Lake</v>
      </c>
      <c r="J241" s="4">
        <f>VLOOKUP(H241,'(1) OSPI Revenues 2009-10'!$A$9:$Q$303,17,)</f>
        <v>3017308.36</v>
      </c>
      <c r="K241" s="4">
        <f t="shared" si="24"/>
        <v>265497.25308770878</v>
      </c>
      <c r="L241" s="4">
        <f t="shared" si="25"/>
        <v>49979.40775235113</v>
      </c>
      <c r="M241" s="4">
        <f t="shared" si="26"/>
        <v>3332785.0208400595</v>
      </c>
      <c r="N241" s="119">
        <f t="shared" si="27"/>
        <v>0.10455565795736566</v>
      </c>
    </row>
    <row r="242" spans="1:14">
      <c r="A242" t="s">
        <v>481</v>
      </c>
      <c r="B242" t="s">
        <v>482</v>
      </c>
      <c r="C242" s="4">
        <f>'(B) MSOC Applied to 2009-10'!D239</f>
        <v>294146.08939594805</v>
      </c>
      <c r="D242" s="4">
        <f>'(C) Transportation Est 2009-10'!F236</f>
        <v>-7669.846378246054</v>
      </c>
      <c r="E242" s="4">
        <f t="shared" si="21"/>
        <v>286476.24301770201</v>
      </c>
      <c r="H242" t="str">
        <f t="shared" si="22"/>
        <v>25118</v>
      </c>
      <c r="I242" t="str">
        <f t="shared" si="23"/>
        <v>South Bend</v>
      </c>
      <c r="J242" s="4">
        <f>VLOOKUP(H242,'(1) OSPI Revenues 2009-10'!$A$9:$Q$303,17,)</f>
        <v>4138923.3200000008</v>
      </c>
      <c r="K242" s="4">
        <f t="shared" si="24"/>
        <v>294146.08939594805</v>
      </c>
      <c r="L242" s="4">
        <f t="shared" si="25"/>
        <v>-7669.846378246054</v>
      </c>
      <c r="M242" s="4">
        <f t="shared" si="26"/>
        <v>4425399.5630177027</v>
      </c>
      <c r="N242" s="119">
        <f t="shared" si="27"/>
        <v>6.9215160772222672E-2</v>
      </c>
    </row>
    <row r="243" spans="1:14">
      <c r="A243" t="s">
        <v>483</v>
      </c>
      <c r="B243" t="s">
        <v>484</v>
      </c>
      <c r="C243" s="4">
        <f>'(B) MSOC Applied to 2009-10'!D240</f>
        <v>5774801.9854442412</v>
      </c>
      <c r="D243" s="4">
        <f>'(C) Transportation Est 2009-10'!F237</f>
        <v>1206208.4520513227</v>
      </c>
      <c r="E243" s="4">
        <f t="shared" si="21"/>
        <v>6981010.4374955641</v>
      </c>
      <c r="H243" t="str">
        <f t="shared" si="22"/>
        <v>18402</v>
      </c>
      <c r="I243" t="str">
        <f t="shared" si="23"/>
        <v>South Kitsap</v>
      </c>
      <c r="J243" s="4">
        <f>VLOOKUP(H243,'(1) OSPI Revenues 2009-10'!$A$9:$Q$303,17,)</f>
        <v>60452385.729999989</v>
      </c>
      <c r="K243" s="4">
        <f t="shared" si="24"/>
        <v>5774801.9854442412</v>
      </c>
      <c r="L243" s="4">
        <f t="shared" si="25"/>
        <v>1206208.4520513227</v>
      </c>
      <c r="M243" s="4">
        <f t="shared" si="26"/>
        <v>67433396.167495549</v>
      </c>
      <c r="N243" s="119">
        <f t="shared" si="27"/>
        <v>0.115479486097952</v>
      </c>
    </row>
    <row r="244" spans="1:14">
      <c r="A244" t="s">
        <v>485</v>
      </c>
      <c r="B244" t="s">
        <v>486</v>
      </c>
      <c r="C244" s="4">
        <f>'(B) MSOC Applied to 2009-10'!D241</f>
        <v>968772.95678744256</v>
      </c>
      <c r="D244" s="4">
        <f>'(C) Transportation Est 2009-10'!F238</f>
        <v>319291.32367969642</v>
      </c>
      <c r="E244" s="4">
        <f t="shared" si="21"/>
        <v>1288064.2804671391</v>
      </c>
      <c r="H244" t="str">
        <f t="shared" si="22"/>
        <v>15206</v>
      </c>
      <c r="I244" t="str">
        <f t="shared" si="23"/>
        <v>South Whidbey</v>
      </c>
      <c r="J244" s="4">
        <f>VLOOKUP(H244,'(1) OSPI Revenues 2009-10'!$A$9:$Q$303,17,)</f>
        <v>10823408.51</v>
      </c>
      <c r="K244" s="4">
        <f t="shared" si="24"/>
        <v>968772.95678744256</v>
      </c>
      <c r="L244" s="4">
        <f t="shared" si="25"/>
        <v>319291.32367969642</v>
      </c>
      <c r="M244" s="4">
        <f t="shared" si="26"/>
        <v>12111472.790467139</v>
      </c>
      <c r="N244" s="119">
        <f t="shared" si="27"/>
        <v>0.11900726829972896</v>
      </c>
    </row>
    <row r="245" spans="1:14">
      <c r="A245" t="s">
        <v>487</v>
      </c>
      <c r="B245" t="s">
        <v>488</v>
      </c>
      <c r="C245" s="4">
        <f>'(B) MSOC Applied to 2009-10'!D242</f>
        <v>206540.99458764913</v>
      </c>
      <c r="D245" s="4">
        <f>'(C) Transportation Est 2009-10'!F239</f>
        <v>27473.446963269427</v>
      </c>
      <c r="E245" s="4">
        <f t="shared" si="21"/>
        <v>234014.44155091856</v>
      </c>
      <c r="H245" t="str">
        <f t="shared" si="22"/>
        <v>23042</v>
      </c>
      <c r="I245" t="str">
        <f t="shared" si="23"/>
        <v>Southside</v>
      </c>
      <c r="J245" s="4">
        <f>VLOOKUP(H245,'(1) OSPI Revenues 2009-10'!$A$9:$Q$303,17,)</f>
        <v>1267497.8699999996</v>
      </c>
      <c r="K245" s="4">
        <f t="shared" si="24"/>
        <v>206540.99458764913</v>
      </c>
      <c r="L245" s="4">
        <f t="shared" si="25"/>
        <v>27473.446963269427</v>
      </c>
      <c r="M245" s="4">
        <f t="shared" si="26"/>
        <v>1501512.3115509183</v>
      </c>
      <c r="N245" s="119">
        <f t="shared" si="27"/>
        <v>0.18462708860482646</v>
      </c>
    </row>
    <row r="246" spans="1:14">
      <c r="A246" t="s">
        <v>489</v>
      </c>
      <c r="B246" t="s">
        <v>490</v>
      </c>
      <c r="C246" s="4">
        <f>'(B) MSOC Applied to 2009-10'!D243</f>
        <v>16387934.253703531</v>
      </c>
      <c r="D246" s="4">
        <f>'(C) Transportation Est 2009-10'!F240</f>
        <v>1143921.4897495841</v>
      </c>
      <c r="E246" s="4">
        <f t="shared" si="21"/>
        <v>17531855.743453115</v>
      </c>
      <c r="H246" t="str">
        <f t="shared" si="22"/>
        <v>32081</v>
      </c>
      <c r="I246" t="str">
        <f t="shared" si="23"/>
        <v>Spokane</v>
      </c>
      <c r="J246" s="4">
        <f>VLOOKUP(H246,'(1) OSPI Revenues 2009-10'!$A$9:$Q$303,17,)</f>
        <v>176858327.97000012</v>
      </c>
      <c r="K246" s="4">
        <f t="shared" si="24"/>
        <v>16387934.253703531</v>
      </c>
      <c r="L246" s="4">
        <f t="shared" si="25"/>
        <v>1143921.4897495841</v>
      </c>
      <c r="M246" s="4">
        <f t="shared" si="26"/>
        <v>194390183.71345323</v>
      </c>
      <c r="N246" s="119">
        <f t="shared" si="27"/>
        <v>9.9129376290535642E-2</v>
      </c>
    </row>
    <row r="247" spans="1:14">
      <c r="A247" t="s">
        <v>491</v>
      </c>
      <c r="B247" t="s">
        <v>492</v>
      </c>
      <c r="C247" s="4">
        <f>'(B) MSOC Applied to 2009-10'!D244</f>
        <v>43540.820199116279</v>
      </c>
      <c r="D247" s="4">
        <f>'(C) Transportation Est 2009-10'!F241</f>
        <v>-9183.9516960911551</v>
      </c>
      <c r="E247" s="4">
        <f t="shared" si="21"/>
        <v>34356.868503025122</v>
      </c>
      <c r="H247" t="str">
        <f t="shared" si="22"/>
        <v>22008</v>
      </c>
      <c r="I247" t="str">
        <f t="shared" si="23"/>
        <v>Sprague</v>
      </c>
      <c r="J247" s="4">
        <f>VLOOKUP(H247,'(1) OSPI Revenues 2009-10'!$A$9:$Q$303,17,)</f>
        <v>1351031.1700000004</v>
      </c>
      <c r="K247" s="4">
        <f t="shared" si="24"/>
        <v>43540.820199116279</v>
      </c>
      <c r="L247" s="4">
        <f t="shared" si="25"/>
        <v>-9183.9516960911551</v>
      </c>
      <c r="M247" s="4">
        <f t="shared" si="26"/>
        <v>1385388.0385030257</v>
      </c>
      <c r="N247" s="119">
        <f t="shared" si="27"/>
        <v>2.5430107954522718E-2</v>
      </c>
    </row>
    <row r="248" spans="1:14">
      <c r="A248" t="s">
        <v>493</v>
      </c>
      <c r="B248" t="s">
        <v>494</v>
      </c>
      <c r="C248" s="4">
        <f>'(B) MSOC Applied to 2009-10'!D245</f>
        <v>99915.095710196852</v>
      </c>
      <c r="D248" s="4">
        <f>'(C) Transportation Est 2009-10'!F242</f>
        <v>-142300.51927405712</v>
      </c>
      <c r="E248" s="4">
        <f t="shared" si="21"/>
        <v>-42385.423563860269</v>
      </c>
      <c r="H248" t="str">
        <f t="shared" si="22"/>
        <v>38322</v>
      </c>
      <c r="I248" t="str">
        <f t="shared" si="23"/>
        <v>St John</v>
      </c>
      <c r="J248" s="4">
        <f>VLOOKUP(H248,'(1) OSPI Revenues 2009-10'!$A$9:$Q$303,17,)</f>
        <v>1904112.92</v>
      </c>
      <c r="K248" s="4">
        <f t="shared" si="24"/>
        <v>99915.095710196852</v>
      </c>
      <c r="L248" s="4">
        <f t="shared" si="25"/>
        <v>-142300.51927405712</v>
      </c>
      <c r="M248" s="4">
        <f t="shared" si="26"/>
        <v>1861727.4964361396</v>
      </c>
      <c r="N248" s="119">
        <f t="shared" si="27"/>
        <v>-2.2259931708178526E-2</v>
      </c>
    </row>
    <row r="249" spans="1:14">
      <c r="A249" t="s">
        <v>495</v>
      </c>
      <c r="B249" t="s">
        <v>496</v>
      </c>
      <c r="C249" s="4">
        <f>'(B) MSOC Applied to 2009-10'!D246</f>
        <v>2905907.1646465454</v>
      </c>
      <c r="D249" s="4">
        <f>'(C) Transportation Est 2009-10'!F243</f>
        <v>505903.95622635738</v>
      </c>
      <c r="E249" s="4">
        <f t="shared" si="21"/>
        <v>3411811.1208729027</v>
      </c>
      <c r="H249" t="str">
        <f t="shared" si="22"/>
        <v>31401</v>
      </c>
      <c r="I249" t="str">
        <f t="shared" si="23"/>
        <v>Stanwood-Camano</v>
      </c>
      <c r="J249" s="4">
        <f>VLOOKUP(H249,'(1) OSPI Revenues 2009-10'!$A$9:$Q$303,17,)</f>
        <v>31187217.210000001</v>
      </c>
      <c r="K249" s="4">
        <f t="shared" si="24"/>
        <v>2905907.1646465454</v>
      </c>
      <c r="L249" s="4">
        <f t="shared" si="25"/>
        <v>505903.95622635738</v>
      </c>
      <c r="M249" s="4">
        <f t="shared" si="26"/>
        <v>34599028.330872901</v>
      </c>
      <c r="N249" s="119">
        <f t="shared" si="27"/>
        <v>0.10939774132136804</v>
      </c>
    </row>
    <row r="250" spans="1:14">
      <c r="A250" t="s">
        <v>497</v>
      </c>
      <c r="B250" t="s">
        <v>498</v>
      </c>
      <c r="C250" s="4">
        <f>'(B) MSOC Applied to 2009-10'!D247</f>
        <v>7634.2002726533747</v>
      </c>
      <c r="D250" s="4">
        <f>'(C) Transportation Est 2009-10'!F244</f>
        <v>-26595.749394805542</v>
      </c>
      <c r="E250" s="4">
        <f t="shared" si="21"/>
        <v>-18961.549122152166</v>
      </c>
      <c r="H250" t="str">
        <f t="shared" si="22"/>
        <v>11054</v>
      </c>
      <c r="I250" t="str">
        <f t="shared" si="23"/>
        <v>Star</v>
      </c>
      <c r="J250" s="4">
        <f>VLOOKUP(H250,'(1) OSPI Revenues 2009-10'!$A$9:$Q$303,17,)</f>
        <v>259161.19</v>
      </c>
      <c r="K250" s="4">
        <f t="shared" si="24"/>
        <v>7634.2002726533747</v>
      </c>
      <c r="L250" s="4">
        <f t="shared" si="25"/>
        <v>-26595.749394805542</v>
      </c>
      <c r="M250" s="4">
        <f t="shared" si="26"/>
        <v>240199.64087784782</v>
      </c>
      <c r="N250" s="119">
        <f t="shared" si="27"/>
        <v>-7.3165079702528724E-2</v>
      </c>
    </row>
    <row r="251" spans="1:14">
      <c r="A251" t="s">
        <v>499</v>
      </c>
      <c r="B251" t="s">
        <v>500</v>
      </c>
      <c r="C251" s="4">
        <f>'(B) MSOC Applied to 2009-10'!D248</f>
        <v>16638.792427840057</v>
      </c>
      <c r="D251" s="4">
        <f>'(C) Transportation Est 2009-10'!F245</f>
        <v>-57025.513329779875</v>
      </c>
      <c r="E251" s="4">
        <f t="shared" si="21"/>
        <v>-40386.720901939814</v>
      </c>
      <c r="H251" t="str">
        <f t="shared" si="22"/>
        <v>07035</v>
      </c>
      <c r="I251" t="str">
        <f t="shared" si="23"/>
        <v>Starbuck</v>
      </c>
      <c r="J251" s="4">
        <f>VLOOKUP(H251,'(1) OSPI Revenues 2009-10'!$A$9:$Q$303,17,)</f>
        <v>496122.54000000004</v>
      </c>
      <c r="K251" s="4">
        <f t="shared" si="24"/>
        <v>16638.792427840057</v>
      </c>
      <c r="L251" s="4">
        <f t="shared" si="25"/>
        <v>-57025.513329779875</v>
      </c>
      <c r="M251" s="4">
        <f t="shared" si="26"/>
        <v>455735.81909806025</v>
      </c>
      <c r="N251" s="119">
        <f t="shared" si="27"/>
        <v>-8.140472896462192E-2</v>
      </c>
    </row>
    <row r="252" spans="1:14">
      <c r="A252" t="s">
        <v>501</v>
      </c>
      <c r="B252" t="s">
        <v>502</v>
      </c>
      <c r="C252" s="4">
        <f>'(B) MSOC Applied to 2009-10'!D249</f>
        <v>12280.593350770605</v>
      </c>
      <c r="E252" s="4">
        <f t="shared" si="21"/>
        <v>12280.593350770605</v>
      </c>
      <c r="H252" t="str">
        <f t="shared" si="22"/>
        <v>04069</v>
      </c>
      <c r="I252" t="str">
        <f t="shared" si="23"/>
        <v>Stehekin</v>
      </c>
      <c r="J252" s="4">
        <f>VLOOKUP(H252,'(1) OSPI Revenues 2009-10'!$A$9:$Q$303,17,)</f>
        <v>299747.25</v>
      </c>
      <c r="K252" s="4">
        <f t="shared" si="24"/>
        <v>12280.593350770605</v>
      </c>
      <c r="L252" s="4">
        <f t="shared" si="25"/>
        <v>0</v>
      </c>
      <c r="M252" s="4">
        <f t="shared" si="26"/>
        <v>312027.84335077059</v>
      </c>
      <c r="N252" s="119">
        <f t="shared" si="27"/>
        <v>4.0969828249535434E-2</v>
      </c>
    </row>
    <row r="253" spans="1:14">
      <c r="A253" t="s">
        <v>503</v>
      </c>
      <c r="B253" t="s">
        <v>504</v>
      </c>
      <c r="C253" s="4">
        <f>'(B) MSOC Applied to 2009-10'!D250</f>
        <v>3000470.0860515689</v>
      </c>
      <c r="D253" s="4">
        <f>'(C) Transportation Est 2009-10'!F246</f>
        <v>172261.35028927203</v>
      </c>
      <c r="E253" s="4">
        <f t="shared" si="21"/>
        <v>3172731.436340841</v>
      </c>
      <c r="H253" t="str">
        <f t="shared" si="22"/>
        <v>27001</v>
      </c>
      <c r="I253" t="str">
        <f t="shared" si="23"/>
        <v>Steilacoom Hist.</v>
      </c>
      <c r="J253" s="4">
        <f>VLOOKUP(H253,'(1) OSPI Revenues 2009-10'!$A$9:$Q$303,17,)</f>
        <v>26859891.570000004</v>
      </c>
      <c r="K253" s="4">
        <f t="shared" si="24"/>
        <v>3000470.0860515689</v>
      </c>
      <c r="L253" s="4">
        <f t="shared" si="25"/>
        <v>172261.35028927203</v>
      </c>
      <c r="M253" s="4">
        <f t="shared" si="26"/>
        <v>30032623.006340843</v>
      </c>
      <c r="N253" s="119">
        <f t="shared" si="27"/>
        <v>0.11812152808109189</v>
      </c>
    </row>
    <row r="254" spans="1:14">
      <c r="A254" t="s">
        <v>505</v>
      </c>
      <c r="B254" t="s">
        <v>506</v>
      </c>
      <c r="C254" s="4">
        <f>'(B) MSOC Applied to 2009-10'!D251</f>
        <v>29407.551127324245</v>
      </c>
      <c r="D254" s="4">
        <f>'(C) Transportation Est 2009-10'!F247</f>
        <v>6619.559645275549</v>
      </c>
      <c r="E254" s="4">
        <f t="shared" si="21"/>
        <v>36027.110772599794</v>
      </c>
      <c r="H254" t="str">
        <f t="shared" si="22"/>
        <v>38304</v>
      </c>
      <c r="I254" t="str">
        <f t="shared" si="23"/>
        <v>Steptoe</v>
      </c>
      <c r="J254" s="4">
        <f>VLOOKUP(H254,'(1) OSPI Revenues 2009-10'!$A$9:$Q$303,17,)</f>
        <v>427031.55000000005</v>
      </c>
      <c r="K254" s="4">
        <f t="shared" si="24"/>
        <v>29407.551127324245</v>
      </c>
      <c r="L254" s="4">
        <f t="shared" si="25"/>
        <v>6619.559645275549</v>
      </c>
      <c r="M254" s="4">
        <f t="shared" si="26"/>
        <v>463058.6607725998</v>
      </c>
      <c r="N254" s="119">
        <f t="shared" si="27"/>
        <v>8.436639113105282E-2</v>
      </c>
    </row>
    <row r="255" spans="1:14">
      <c r="A255" t="s">
        <v>507</v>
      </c>
      <c r="B255" t="s">
        <v>508</v>
      </c>
      <c r="C255" s="4">
        <f>'(B) MSOC Applied to 2009-10'!D252</f>
        <v>735665.18051136879</v>
      </c>
      <c r="D255" s="4">
        <f>'(C) Transportation Est 2009-10'!F248</f>
        <v>66675.301533247912</v>
      </c>
      <c r="E255" s="4">
        <f t="shared" si="21"/>
        <v>802340.48204461671</v>
      </c>
      <c r="H255" t="str">
        <f t="shared" si="22"/>
        <v>30303</v>
      </c>
      <c r="I255" t="str">
        <f t="shared" si="23"/>
        <v>Stevenson-Carson</v>
      </c>
      <c r="J255" s="4">
        <f>VLOOKUP(H255,'(1) OSPI Revenues 2009-10'!$A$9:$Q$303,17,)</f>
        <v>6627447.9999999991</v>
      </c>
      <c r="K255" s="4">
        <f t="shared" si="24"/>
        <v>735665.18051136879</v>
      </c>
      <c r="L255" s="4">
        <f t="shared" si="25"/>
        <v>66675.301533247912</v>
      </c>
      <c r="M255" s="4">
        <f t="shared" si="26"/>
        <v>7429788.4820446158</v>
      </c>
      <c r="N255" s="119">
        <f t="shared" si="27"/>
        <v>0.12106326327186823</v>
      </c>
    </row>
    <row r="256" spans="1:14">
      <c r="A256" t="s">
        <v>509</v>
      </c>
      <c r="B256" t="s">
        <v>510</v>
      </c>
      <c r="C256" s="4">
        <f>'(B) MSOC Applied to 2009-10'!D253</f>
        <v>1245256.8709763195</v>
      </c>
      <c r="D256" s="4">
        <f>'(C) Transportation Est 2009-10'!F249</f>
        <v>305475.23141031968</v>
      </c>
      <c r="E256" s="4">
        <f t="shared" si="21"/>
        <v>1550732.1023866392</v>
      </c>
      <c r="H256" t="str">
        <f t="shared" si="22"/>
        <v>31311</v>
      </c>
      <c r="I256" t="str">
        <f t="shared" si="23"/>
        <v>Sultan</v>
      </c>
      <c r="J256" s="4">
        <f>VLOOKUP(H256,'(1) OSPI Revenues 2009-10'!$A$9:$Q$303,17,)</f>
        <v>12490691.170000004</v>
      </c>
      <c r="K256" s="4">
        <f t="shared" si="24"/>
        <v>1245256.8709763195</v>
      </c>
      <c r="L256" s="4">
        <f t="shared" si="25"/>
        <v>305475.23141031968</v>
      </c>
      <c r="M256" s="4">
        <f t="shared" si="26"/>
        <v>14041423.272386642</v>
      </c>
      <c r="N256" s="119">
        <f t="shared" si="27"/>
        <v>0.12415102425325908</v>
      </c>
    </row>
    <row r="257" spans="1:14">
      <c r="A257" t="s">
        <v>511</v>
      </c>
      <c r="B257" t="s">
        <v>512</v>
      </c>
      <c r="C257" s="4">
        <f>'(B) MSOC Applied to 2009-10'!D254</f>
        <v>88022.682034306927</v>
      </c>
      <c r="D257" s="4">
        <f>'(C) Transportation Est 2009-10'!F250</f>
        <v>-7041.8595542781914</v>
      </c>
      <c r="E257" s="4">
        <f t="shared" si="21"/>
        <v>80980.822480028728</v>
      </c>
      <c r="H257" t="str">
        <f t="shared" si="22"/>
        <v>33202</v>
      </c>
      <c r="I257" t="str">
        <f t="shared" si="23"/>
        <v>Summit Valley</v>
      </c>
      <c r="J257" s="4">
        <f>VLOOKUP(H257,'(1) OSPI Revenues 2009-10'!$A$9:$Q$303,17,)</f>
        <v>624366.78999999969</v>
      </c>
      <c r="K257" s="4">
        <f t="shared" si="24"/>
        <v>88022.682034306927</v>
      </c>
      <c r="L257" s="4">
        <f t="shared" si="25"/>
        <v>-7041.8595542781914</v>
      </c>
      <c r="M257" s="4">
        <f t="shared" si="26"/>
        <v>705347.61248002842</v>
      </c>
      <c r="N257" s="119">
        <f t="shared" si="27"/>
        <v>0.12970072043714675</v>
      </c>
    </row>
    <row r="258" spans="1:14">
      <c r="A258" t="s">
        <v>513</v>
      </c>
      <c r="B258" t="s">
        <v>514</v>
      </c>
      <c r="C258" s="4">
        <f>'(B) MSOC Applied to 2009-10'!D255</f>
        <v>4611856.8500733012</v>
      </c>
      <c r="D258" s="4">
        <f>'(C) Transportation Est 2009-10'!F251</f>
        <v>851172.06739909772</v>
      </c>
      <c r="E258" s="4">
        <f t="shared" si="21"/>
        <v>5463028.9174723988</v>
      </c>
      <c r="H258" t="str">
        <f t="shared" si="22"/>
        <v>27320</v>
      </c>
      <c r="I258" t="str">
        <f t="shared" si="23"/>
        <v>Sumner</v>
      </c>
      <c r="J258" s="4">
        <f>VLOOKUP(H258,'(1) OSPI Revenues 2009-10'!$A$9:$Q$303,17,)</f>
        <v>47249091.679999985</v>
      </c>
      <c r="K258" s="4">
        <f t="shared" si="24"/>
        <v>4611856.8500733012</v>
      </c>
      <c r="L258" s="4">
        <f t="shared" si="25"/>
        <v>851172.06739909772</v>
      </c>
      <c r="M258" s="4">
        <f t="shared" si="26"/>
        <v>52712120.597472385</v>
      </c>
      <c r="N258" s="119">
        <f t="shared" si="27"/>
        <v>0.11562188230985271</v>
      </c>
    </row>
    <row r="259" spans="1:14">
      <c r="A259" t="s">
        <v>515</v>
      </c>
      <c r="B259" t="s">
        <v>516</v>
      </c>
      <c r="C259" s="4">
        <f>'(B) MSOC Applied to 2009-10'!D256</f>
        <v>3336892.4709481583</v>
      </c>
      <c r="D259" s="4">
        <f>'(C) Transportation Est 2009-10'!F252</f>
        <v>243822.55066186958</v>
      </c>
      <c r="E259" s="4">
        <f t="shared" si="21"/>
        <v>3580715.0216100281</v>
      </c>
      <c r="H259" t="str">
        <f t="shared" si="22"/>
        <v>39201</v>
      </c>
      <c r="I259" t="str">
        <f t="shared" si="23"/>
        <v>Sunnyside</v>
      </c>
      <c r="J259" s="4">
        <f>VLOOKUP(H259,'(1) OSPI Revenues 2009-10'!$A$9:$Q$303,17,)</f>
        <v>33621409.959999993</v>
      </c>
      <c r="K259" s="4">
        <f t="shared" si="24"/>
        <v>3336892.4709481583</v>
      </c>
      <c r="L259" s="4">
        <f t="shared" si="25"/>
        <v>243822.55066186958</v>
      </c>
      <c r="M259" s="4">
        <f t="shared" si="26"/>
        <v>37202124.981610022</v>
      </c>
      <c r="N259" s="119">
        <f t="shared" si="27"/>
        <v>0.10650103686520196</v>
      </c>
    </row>
    <row r="260" spans="1:14">
      <c r="A260" t="s">
        <v>517</v>
      </c>
      <c r="B260" t="s">
        <v>518</v>
      </c>
      <c r="C260" s="4">
        <f>'(B) MSOC Applied to 2009-10'!D257</f>
        <v>16013264.407810744</v>
      </c>
      <c r="D260" s="4">
        <f>'(C) Transportation Est 2009-10'!F253</f>
        <v>3513717.0363831217</v>
      </c>
      <c r="E260" s="4">
        <f t="shared" si="21"/>
        <v>19526981.444193866</v>
      </c>
      <c r="H260" t="str">
        <f t="shared" si="22"/>
        <v>27010</v>
      </c>
      <c r="I260" t="str">
        <f t="shared" si="23"/>
        <v>Tacoma</v>
      </c>
      <c r="J260" s="4">
        <f>VLOOKUP(H260,'(1) OSPI Revenues 2009-10'!$A$9:$Q$303,17,)</f>
        <v>176036626.67999995</v>
      </c>
      <c r="K260" s="4">
        <f t="shared" si="24"/>
        <v>16013264.407810744</v>
      </c>
      <c r="L260" s="4">
        <f t="shared" si="25"/>
        <v>3513717.0363831217</v>
      </c>
      <c r="M260" s="4">
        <f t="shared" si="26"/>
        <v>195563608.12419382</v>
      </c>
      <c r="N260" s="119">
        <f t="shared" si="27"/>
        <v>0.11092567389222974</v>
      </c>
    </row>
    <row r="261" spans="1:14">
      <c r="A261" t="s">
        <v>519</v>
      </c>
      <c r="B261" t="s">
        <v>520</v>
      </c>
      <c r="C261" s="4">
        <f>'(B) MSOC Applied to 2009-10'!D258</f>
        <v>107072.89365458759</v>
      </c>
      <c r="D261" s="4">
        <f>'(C) Transportation Est 2009-10'!F254</f>
        <v>17531.797743489729</v>
      </c>
      <c r="E261" s="4">
        <f t="shared" si="21"/>
        <v>124604.69139807732</v>
      </c>
      <c r="H261" t="str">
        <f t="shared" si="22"/>
        <v>14077</v>
      </c>
      <c r="I261" t="str">
        <f t="shared" si="23"/>
        <v>Taholah</v>
      </c>
      <c r="J261" s="4">
        <f>VLOOKUP(H261,'(1) OSPI Revenues 2009-10'!$A$9:$Q$303,17,)</f>
        <v>1461739.5599999998</v>
      </c>
      <c r="K261" s="4">
        <f t="shared" si="24"/>
        <v>107072.89365458759</v>
      </c>
      <c r="L261" s="4">
        <f t="shared" si="25"/>
        <v>17531.797743489729</v>
      </c>
      <c r="M261" s="4">
        <f t="shared" si="26"/>
        <v>1586344.2513980772</v>
      </c>
      <c r="N261" s="119">
        <f t="shared" si="27"/>
        <v>8.5244112431408281E-2</v>
      </c>
    </row>
    <row r="262" spans="1:14">
      <c r="A262" t="s">
        <v>521</v>
      </c>
      <c r="B262" t="s">
        <v>522</v>
      </c>
      <c r="C262" s="4">
        <f>'(B) MSOC Applied to 2009-10'!D259</f>
        <v>4177183.8368603215</v>
      </c>
      <c r="D262" s="4">
        <f>'(C) Transportation Est 2009-10'!F255</f>
        <v>849091.70712636516</v>
      </c>
      <c r="E262" s="4">
        <f t="shared" si="21"/>
        <v>5026275.5439866865</v>
      </c>
      <c r="H262" t="str">
        <f t="shared" si="22"/>
        <v>17409</v>
      </c>
      <c r="I262" t="str">
        <f t="shared" si="23"/>
        <v>Tahoma</v>
      </c>
      <c r="J262" s="4">
        <f>VLOOKUP(H262,'(1) OSPI Revenues 2009-10'!$A$9:$Q$303,17,)</f>
        <v>42647633.549999997</v>
      </c>
      <c r="K262" s="4">
        <f t="shared" si="24"/>
        <v>4177183.8368603215</v>
      </c>
      <c r="L262" s="4">
        <f t="shared" si="25"/>
        <v>849091.70712636516</v>
      </c>
      <c r="M262" s="4">
        <f t="shared" si="26"/>
        <v>47673909.093986683</v>
      </c>
      <c r="N262" s="119">
        <f t="shared" si="27"/>
        <v>0.11785590724732464</v>
      </c>
    </row>
    <row r="263" spans="1:14">
      <c r="A263" t="s">
        <v>523</v>
      </c>
      <c r="B263" t="s">
        <v>524</v>
      </c>
      <c r="C263" s="4">
        <f>'(B) MSOC Applied to 2009-10'!D260</f>
        <v>117265.55087531816</v>
      </c>
      <c r="D263" s="4">
        <f>'(C) Transportation Est 2009-10'!F256</f>
        <v>-42572.025049133816</v>
      </c>
      <c r="E263" s="4">
        <f t="shared" si="21"/>
        <v>74693.525826184341</v>
      </c>
      <c r="H263" t="str">
        <f t="shared" si="22"/>
        <v>38265</v>
      </c>
      <c r="I263" t="str">
        <f t="shared" si="23"/>
        <v>Tekoa</v>
      </c>
      <c r="J263" s="4">
        <f>VLOOKUP(H263,'(1) OSPI Revenues 2009-10'!$A$9:$Q$303,17,)</f>
        <v>1911651.3199999998</v>
      </c>
      <c r="K263" s="4">
        <f t="shared" si="24"/>
        <v>117265.55087531816</v>
      </c>
      <c r="L263" s="4">
        <f t="shared" si="25"/>
        <v>-42572.025049133816</v>
      </c>
      <c r="M263" s="4">
        <f t="shared" si="26"/>
        <v>1986344.8458261841</v>
      </c>
      <c r="N263" s="119">
        <f t="shared" si="27"/>
        <v>3.9072777051300411E-2</v>
      </c>
    </row>
    <row r="264" spans="1:14">
      <c r="A264" t="s">
        <v>525</v>
      </c>
      <c r="B264" t="s">
        <v>526</v>
      </c>
      <c r="C264" s="4">
        <f>'(B) MSOC Applied to 2009-10'!D261</f>
        <v>715221.05096765293</v>
      </c>
      <c r="D264" s="4">
        <f>'(C) Transportation Est 2009-10'!F257</f>
        <v>86636.981560166721</v>
      </c>
      <c r="E264" s="4">
        <f t="shared" si="21"/>
        <v>801858.03252781963</v>
      </c>
      <c r="H264" t="str">
        <f t="shared" si="22"/>
        <v>34402</v>
      </c>
      <c r="I264" t="str">
        <f t="shared" si="23"/>
        <v>Tenino</v>
      </c>
      <c r="J264" s="4">
        <f>VLOOKUP(H264,'(1) OSPI Revenues 2009-10'!$A$9:$Q$303,17,)</f>
        <v>7738756.6100000003</v>
      </c>
      <c r="K264" s="4">
        <f t="shared" si="24"/>
        <v>715221.05096765293</v>
      </c>
      <c r="L264" s="4">
        <f t="shared" si="25"/>
        <v>86636.981560166721</v>
      </c>
      <c r="M264" s="4">
        <f t="shared" si="26"/>
        <v>8540614.6425278205</v>
      </c>
      <c r="N264" s="119">
        <f t="shared" si="27"/>
        <v>0.103615874350107</v>
      </c>
    </row>
    <row r="265" spans="1:14">
      <c r="A265" t="s">
        <v>527</v>
      </c>
      <c r="B265" t="s">
        <v>528</v>
      </c>
      <c r="C265" s="4">
        <f>'(B) MSOC Applied to 2009-10'!D262</f>
        <v>90969.318657264812</v>
      </c>
      <c r="D265" s="4">
        <f>'(C) Transportation Est 2009-10'!F258</f>
        <v>14691.930079700505</v>
      </c>
      <c r="E265" s="4">
        <f t="shared" si="21"/>
        <v>105661.24873696532</v>
      </c>
      <c r="H265" t="str">
        <f t="shared" si="22"/>
        <v>19400</v>
      </c>
      <c r="I265" t="str">
        <f t="shared" si="23"/>
        <v>Thorp</v>
      </c>
      <c r="J265" s="4">
        <f>VLOOKUP(H265,'(1) OSPI Revenues 2009-10'!$A$9:$Q$303,17,)</f>
        <v>1622535.76</v>
      </c>
      <c r="K265" s="4">
        <f t="shared" si="24"/>
        <v>90969.318657264812</v>
      </c>
      <c r="L265" s="4">
        <f t="shared" si="25"/>
        <v>14691.930079700505</v>
      </c>
      <c r="M265" s="4">
        <f t="shared" si="26"/>
        <v>1728197.0087369652</v>
      </c>
      <c r="N265" s="119">
        <f t="shared" si="27"/>
        <v>6.5121060097292016E-2</v>
      </c>
    </row>
    <row r="266" spans="1:14">
      <c r="A266" t="s">
        <v>529</v>
      </c>
      <c r="B266" t="s">
        <v>530</v>
      </c>
      <c r="C266" s="4">
        <f>'(B) MSOC Applied to 2009-10'!D263</f>
        <v>498993.20903866325</v>
      </c>
      <c r="D266" s="4">
        <f>'(C) Transportation Est 2009-10'!F259</f>
        <v>-28960.329965190493</v>
      </c>
      <c r="E266" s="4">
        <f t="shared" si="21"/>
        <v>470032.87907347275</v>
      </c>
      <c r="H266" t="str">
        <f t="shared" si="22"/>
        <v>21237</v>
      </c>
      <c r="I266" t="str">
        <f t="shared" si="23"/>
        <v>Toledo</v>
      </c>
      <c r="J266" s="4">
        <f>VLOOKUP(H266,'(1) OSPI Revenues 2009-10'!$A$9:$Q$303,17,)</f>
        <v>5066742.4800000004</v>
      </c>
      <c r="K266" s="4">
        <f t="shared" si="24"/>
        <v>498993.20903866325</v>
      </c>
      <c r="L266" s="4">
        <f t="shared" si="25"/>
        <v>-28960.329965190493</v>
      </c>
      <c r="M266" s="4">
        <f t="shared" si="26"/>
        <v>5536775.3590734741</v>
      </c>
      <c r="N266" s="119">
        <f t="shared" si="27"/>
        <v>9.2768259079445858E-2</v>
      </c>
    </row>
    <row r="267" spans="1:14">
      <c r="A267" t="s">
        <v>531</v>
      </c>
      <c r="B267" t="s">
        <v>532</v>
      </c>
      <c r="C267" s="4">
        <f>'(B) MSOC Applied to 2009-10'!D264</f>
        <v>586686.52650034416</v>
      </c>
      <c r="D267" s="4">
        <f>'(C) Transportation Est 2009-10'!F260</f>
        <v>5274.4524178575011</v>
      </c>
      <c r="E267" s="4">
        <f t="shared" ref="E267:E305" si="28">C267+D267</f>
        <v>591960.97891820164</v>
      </c>
      <c r="H267" t="str">
        <f t="shared" ref="H267:H305" si="29">A267</f>
        <v>24404</v>
      </c>
      <c r="I267" t="str">
        <f t="shared" ref="I267:I305" si="30">B267</f>
        <v>Tonasket</v>
      </c>
      <c r="J267" s="4">
        <f>VLOOKUP(H267,'(1) OSPI Revenues 2009-10'!$A$9:$Q$303,17,)</f>
        <v>6322761.3200000003</v>
      </c>
      <c r="K267" s="4">
        <f t="shared" ref="K267:K305" si="31">C267</f>
        <v>586686.52650034416</v>
      </c>
      <c r="L267" s="4">
        <f t="shared" ref="L267:L305" si="32">D267</f>
        <v>5274.4524178575011</v>
      </c>
      <c r="M267" s="4">
        <f t="shared" ref="M267:M305" si="33">J267+K267+L267</f>
        <v>6914722.2989182025</v>
      </c>
      <c r="N267" s="119">
        <f t="shared" ref="N267:N305" si="34">M267/J267-1</f>
        <v>9.3623805954168526E-2</v>
      </c>
    </row>
    <row r="268" spans="1:14">
      <c r="A268" t="s">
        <v>533</v>
      </c>
      <c r="B268" t="s">
        <v>534</v>
      </c>
      <c r="C268" s="4">
        <f>'(B) MSOC Applied to 2009-10'!D265</f>
        <v>2009165.0635903706</v>
      </c>
      <c r="D268" s="4">
        <f>'(C) Transportation Est 2009-10'!F261</f>
        <v>304513.19933003944</v>
      </c>
      <c r="E268" s="4">
        <f t="shared" si="28"/>
        <v>2313678.2629204099</v>
      </c>
      <c r="H268" t="str">
        <f t="shared" si="29"/>
        <v>39202</v>
      </c>
      <c r="I268" t="str">
        <f t="shared" si="30"/>
        <v>Toppenish</v>
      </c>
      <c r="J268" s="4">
        <f>VLOOKUP(H268,'(1) OSPI Revenues 2009-10'!$A$9:$Q$303,17,)</f>
        <v>20369382.560000002</v>
      </c>
      <c r="K268" s="4">
        <f t="shared" si="31"/>
        <v>2009165.0635903706</v>
      </c>
      <c r="L268" s="4">
        <f t="shared" si="32"/>
        <v>304513.19933003944</v>
      </c>
      <c r="M268" s="4">
        <f t="shared" si="33"/>
        <v>22683060.822920412</v>
      </c>
      <c r="N268" s="119">
        <f t="shared" si="34"/>
        <v>0.11358607734452653</v>
      </c>
    </row>
    <row r="269" spans="1:14">
      <c r="A269" t="s">
        <v>535</v>
      </c>
      <c r="B269" t="s">
        <v>536</v>
      </c>
      <c r="C269" s="4">
        <f>'(B) MSOC Applied to 2009-10'!D266</f>
        <v>170616.73013050979</v>
      </c>
      <c r="D269" s="4">
        <f>'(C) Transportation Est 2009-10'!F262</f>
        <v>24498.523918118753</v>
      </c>
      <c r="E269" s="4">
        <f t="shared" si="28"/>
        <v>195115.25404862856</v>
      </c>
      <c r="H269" t="str">
        <f t="shared" si="29"/>
        <v>36300</v>
      </c>
      <c r="I269" t="str">
        <f t="shared" si="30"/>
        <v>Touchet</v>
      </c>
      <c r="J269" s="4">
        <f>VLOOKUP(H269,'(1) OSPI Revenues 2009-10'!$A$9:$Q$303,17,)</f>
        <v>2195685.1799999997</v>
      </c>
      <c r="K269" s="4">
        <f t="shared" si="31"/>
        <v>170616.73013050979</v>
      </c>
      <c r="L269" s="4">
        <f t="shared" si="32"/>
        <v>24498.523918118753</v>
      </c>
      <c r="M269" s="4">
        <f t="shared" si="33"/>
        <v>2390800.4340486284</v>
      </c>
      <c r="N269" s="119">
        <f t="shared" si="34"/>
        <v>8.886303729964995E-2</v>
      </c>
    </row>
    <row r="270" spans="1:14">
      <c r="A270" t="s">
        <v>537</v>
      </c>
      <c r="B270" t="s">
        <v>538</v>
      </c>
      <c r="C270" s="4">
        <f>'(B) MSOC Applied to 2009-10'!D267</f>
        <v>355578.46370092843</v>
      </c>
      <c r="D270" s="4">
        <f>'(C) Transportation Est 2009-10'!F263</f>
        <v>-27117.014549895663</v>
      </c>
      <c r="E270" s="4">
        <f t="shared" si="28"/>
        <v>328461.44915103278</v>
      </c>
      <c r="H270" t="str">
        <f t="shared" si="29"/>
        <v>08130</v>
      </c>
      <c r="I270" t="str">
        <f t="shared" si="30"/>
        <v>Toutle Lake</v>
      </c>
      <c r="J270" s="4">
        <f>VLOOKUP(H270,'(1) OSPI Revenues 2009-10'!$A$9:$Q$303,17,)</f>
        <v>4129744.4699999993</v>
      </c>
      <c r="K270" s="4">
        <f t="shared" si="31"/>
        <v>355578.46370092843</v>
      </c>
      <c r="L270" s="4">
        <f t="shared" si="32"/>
        <v>-27117.014549895663</v>
      </c>
      <c r="M270" s="4">
        <f t="shared" si="33"/>
        <v>4458205.9191510314</v>
      </c>
      <c r="N270" s="119">
        <f t="shared" si="34"/>
        <v>7.9535538224482893E-2</v>
      </c>
    </row>
    <row r="271" spans="1:14">
      <c r="A271" t="s">
        <v>539</v>
      </c>
      <c r="B271" t="s">
        <v>540</v>
      </c>
      <c r="C271" s="4">
        <f>'(B) MSOC Applied to 2009-10'!D268</f>
        <v>100938.47848942774</v>
      </c>
      <c r="D271" s="4">
        <f>'(C) Transportation Est 2009-10'!F264</f>
        <v>16045.980493379448</v>
      </c>
      <c r="E271" s="4">
        <f t="shared" si="28"/>
        <v>116984.45898280719</v>
      </c>
      <c r="H271" t="str">
        <f t="shared" si="29"/>
        <v>20400</v>
      </c>
      <c r="I271" t="str">
        <f t="shared" si="30"/>
        <v>Trout Lake</v>
      </c>
      <c r="J271" s="4">
        <f>VLOOKUP(H271,'(1) OSPI Revenues 2009-10'!$A$9:$Q$303,17,)</f>
        <v>1763612.5999999999</v>
      </c>
      <c r="K271" s="4">
        <f t="shared" si="31"/>
        <v>100938.47848942774</v>
      </c>
      <c r="L271" s="4">
        <f t="shared" si="32"/>
        <v>16045.980493379448</v>
      </c>
      <c r="M271" s="4">
        <f t="shared" si="33"/>
        <v>1880597.0589828072</v>
      </c>
      <c r="N271" s="119">
        <f t="shared" si="34"/>
        <v>6.6332288044895771E-2</v>
      </c>
    </row>
    <row r="272" spans="1:14">
      <c r="A272" t="s">
        <v>541</v>
      </c>
      <c r="B272" t="s">
        <v>542</v>
      </c>
      <c r="C272" s="4">
        <f>'(B) MSOC Applied to 2009-10'!D269</f>
        <v>1631095.7047872646</v>
      </c>
      <c r="D272" s="4">
        <f>'(C) Transportation Est 2009-10'!F265</f>
        <v>166913.94057862999</v>
      </c>
      <c r="E272" s="4">
        <f t="shared" si="28"/>
        <v>1798009.6453658945</v>
      </c>
      <c r="H272" t="str">
        <f t="shared" si="29"/>
        <v>17406</v>
      </c>
      <c r="I272" t="str">
        <f t="shared" si="30"/>
        <v>Tukwila</v>
      </c>
      <c r="J272" s="4">
        <f>VLOOKUP(H272,'(1) OSPI Revenues 2009-10'!$A$9:$Q$303,17,)</f>
        <v>18635353.000000004</v>
      </c>
      <c r="K272" s="4">
        <f t="shared" si="31"/>
        <v>1631095.7047872646</v>
      </c>
      <c r="L272" s="4">
        <f t="shared" si="32"/>
        <v>166913.94057862999</v>
      </c>
      <c r="M272" s="4">
        <f t="shared" si="33"/>
        <v>20433362.645365898</v>
      </c>
      <c r="N272" s="119">
        <f t="shared" si="34"/>
        <v>9.6483798582505775E-2</v>
      </c>
    </row>
    <row r="273" spans="1:14">
      <c r="A273" t="s">
        <v>543</v>
      </c>
      <c r="B273" t="s">
        <v>544</v>
      </c>
      <c r="C273" s="4">
        <f>'(B) MSOC Applied to 2009-10'!D270</f>
        <v>3622498.6074967314</v>
      </c>
      <c r="D273" s="4">
        <f>'(C) Transportation Est 2009-10'!F266</f>
        <v>601326.70273908461</v>
      </c>
      <c r="E273" s="4">
        <f t="shared" si="28"/>
        <v>4223825.3102358161</v>
      </c>
      <c r="H273" t="str">
        <f t="shared" si="29"/>
        <v>34033</v>
      </c>
      <c r="I273" t="str">
        <f t="shared" si="30"/>
        <v>Tumwater</v>
      </c>
      <c r="J273" s="4">
        <f>VLOOKUP(H273,'(1) OSPI Revenues 2009-10'!$A$9:$Q$303,17,)</f>
        <v>40795615.990000002</v>
      </c>
      <c r="K273" s="4">
        <f t="shared" si="31"/>
        <v>3622498.6074967314</v>
      </c>
      <c r="L273" s="4">
        <f t="shared" si="32"/>
        <v>601326.70273908461</v>
      </c>
      <c r="M273" s="4">
        <f t="shared" si="33"/>
        <v>45019441.300235815</v>
      </c>
      <c r="N273" s="119">
        <f t="shared" si="34"/>
        <v>0.10353625525034782</v>
      </c>
    </row>
    <row r="274" spans="1:14">
      <c r="A274" t="s">
        <v>545</v>
      </c>
      <c r="B274" t="s">
        <v>546</v>
      </c>
      <c r="C274" s="4">
        <f>'(B) MSOC Applied to 2009-10'!D271</f>
        <v>432449.80234775395</v>
      </c>
      <c r="D274" s="4">
        <f>'(C) Transportation Est 2009-10'!F267</f>
        <v>-28400.693498888777</v>
      </c>
      <c r="E274" s="4">
        <f t="shared" si="28"/>
        <v>404049.1088488652</v>
      </c>
      <c r="H274" t="str">
        <f t="shared" si="29"/>
        <v>39002</v>
      </c>
      <c r="I274" t="str">
        <f t="shared" si="30"/>
        <v>Union Gap</v>
      </c>
      <c r="J274" s="4">
        <f>VLOOKUP(H274,'(1) OSPI Revenues 2009-10'!$A$9:$Q$303,17,)</f>
        <v>3536566.26</v>
      </c>
      <c r="K274" s="4">
        <f t="shared" si="31"/>
        <v>432449.80234775395</v>
      </c>
      <c r="L274" s="4">
        <f t="shared" si="32"/>
        <v>-28400.693498888777</v>
      </c>
      <c r="M274" s="4">
        <f t="shared" si="33"/>
        <v>3940615.3688488649</v>
      </c>
      <c r="N274" s="119">
        <f t="shared" si="34"/>
        <v>0.11424898592140753</v>
      </c>
    </row>
    <row r="275" spans="1:14">
      <c r="A275" t="s">
        <v>547</v>
      </c>
      <c r="B275" t="s">
        <v>548</v>
      </c>
      <c r="C275" s="4">
        <f>'(B) MSOC Applied to 2009-10'!D272</f>
        <v>3154524.4833871694</v>
      </c>
      <c r="D275" s="4">
        <f>'(C) Transportation Est 2009-10'!F268</f>
        <v>252374.51896470235</v>
      </c>
      <c r="E275" s="4">
        <f t="shared" si="28"/>
        <v>3406899.0023518717</v>
      </c>
      <c r="H275" t="str">
        <f t="shared" si="29"/>
        <v>27083</v>
      </c>
      <c r="I275" t="str">
        <f t="shared" si="30"/>
        <v>University Place</v>
      </c>
      <c r="J275" s="4">
        <f>VLOOKUP(H275,'(1) OSPI Revenues 2009-10'!$A$9:$Q$303,17,)</f>
        <v>31350652.07</v>
      </c>
      <c r="K275" s="4">
        <f t="shared" si="31"/>
        <v>3154524.4833871694</v>
      </c>
      <c r="L275" s="4">
        <f t="shared" si="32"/>
        <v>252374.51896470235</v>
      </c>
      <c r="M275" s="4">
        <f t="shared" si="33"/>
        <v>34757551.072351873</v>
      </c>
      <c r="N275" s="119">
        <f t="shared" si="34"/>
        <v>0.10867075411206506</v>
      </c>
    </row>
    <row r="276" spans="1:14">
      <c r="A276" t="s">
        <v>549</v>
      </c>
      <c r="B276" t="s">
        <v>550</v>
      </c>
      <c r="C276" s="4">
        <f>'(B) MSOC Applied to 2009-10'!D273</f>
        <v>0</v>
      </c>
      <c r="E276" s="4">
        <f t="shared" si="28"/>
        <v>0</v>
      </c>
      <c r="H276" t="str">
        <f t="shared" si="29"/>
        <v>21018</v>
      </c>
      <c r="I276" t="str">
        <f t="shared" si="30"/>
        <v>Vader</v>
      </c>
      <c r="J276" s="4">
        <v>0</v>
      </c>
      <c r="K276" s="4">
        <f t="shared" si="31"/>
        <v>0</v>
      </c>
      <c r="L276" s="4">
        <f t="shared" si="32"/>
        <v>0</v>
      </c>
      <c r="M276" s="4">
        <f t="shared" si="33"/>
        <v>0</v>
      </c>
      <c r="N276" s="119">
        <v>0</v>
      </c>
    </row>
    <row r="277" spans="1:14">
      <c r="A277" t="s">
        <v>551</v>
      </c>
      <c r="B277" t="s">
        <v>552</v>
      </c>
      <c r="C277" s="4">
        <f>'(B) MSOC Applied to 2009-10'!D274</f>
        <v>622816.64381537482</v>
      </c>
      <c r="D277" s="4">
        <f>'(C) Transportation Est 2009-10'!F269</f>
        <v>-213080.51507729886</v>
      </c>
      <c r="E277" s="4">
        <f t="shared" si="28"/>
        <v>409736.12873807596</v>
      </c>
      <c r="H277" t="str">
        <f t="shared" si="29"/>
        <v>33070</v>
      </c>
      <c r="I277" t="str">
        <f t="shared" si="30"/>
        <v>Valley</v>
      </c>
      <c r="J277" s="4">
        <f>VLOOKUP(H277,'(1) OSPI Revenues 2009-10'!$A$9:$Q$303,17,)</f>
        <v>5592574.870000001</v>
      </c>
      <c r="K277" s="4">
        <f t="shared" si="31"/>
        <v>622816.64381537482</v>
      </c>
      <c r="L277" s="4">
        <f t="shared" si="32"/>
        <v>-213080.51507729886</v>
      </c>
      <c r="M277" s="4">
        <f t="shared" si="33"/>
        <v>6002310.9987380775</v>
      </c>
      <c r="N277" s="119">
        <f t="shared" si="34"/>
        <v>7.3264308169749492E-2</v>
      </c>
    </row>
    <row r="278" spans="1:14">
      <c r="A278" t="s">
        <v>553</v>
      </c>
      <c r="B278" t="s">
        <v>554</v>
      </c>
      <c r="C278" s="4">
        <f>'(B) MSOC Applied to 2009-10'!D275</f>
        <v>12608958.066658309</v>
      </c>
      <c r="D278" s="4">
        <f>'(C) Transportation Est 2009-10'!F270</f>
        <v>2088004.0485288592</v>
      </c>
      <c r="E278" s="4">
        <f t="shared" si="28"/>
        <v>14696962.115187168</v>
      </c>
      <c r="H278" t="str">
        <f t="shared" si="29"/>
        <v>06037</v>
      </c>
      <c r="I278" t="str">
        <f t="shared" si="30"/>
        <v>Vancouver</v>
      </c>
      <c r="J278" s="4">
        <f>VLOOKUP(H278,'(1) OSPI Revenues 2009-10'!$A$9:$Q$303,17,)</f>
        <v>130279765.06999999</v>
      </c>
      <c r="K278" s="4">
        <f t="shared" si="31"/>
        <v>12608958.066658309</v>
      </c>
      <c r="L278" s="4">
        <f t="shared" si="32"/>
        <v>2088004.0485288592</v>
      </c>
      <c r="M278" s="4">
        <f t="shared" si="33"/>
        <v>144976727.18518716</v>
      </c>
      <c r="N278" s="119">
        <f t="shared" si="34"/>
        <v>0.11281078153073443</v>
      </c>
    </row>
    <row r="279" spans="1:14">
      <c r="A279" t="s">
        <v>555</v>
      </c>
      <c r="B279" t="s">
        <v>556</v>
      </c>
      <c r="C279" s="4">
        <f>'(B) MSOC Applied to 2009-10'!D276</f>
        <v>874827.59395609261</v>
      </c>
      <c r="D279" s="4">
        <f>'(C) Transportation Est 2009-10'!F271</f>
        <v>160539.67262925659</v>
      </c>
      <c r="E279" s="4">
        <f t="shared" si="28"/>
        <v>1035367.2665853492</v>
      </c>
      <c r="H279" t="str">
        <f t="shared" si="29"/>
        <v>17402</v>
      </c>
      <c r="I279" t="str">
        <f t="shared" si="30"/>
        <v>Vashon Island</v>
      </c>
      <c r="J279" s="4">
        <f>VLOOKUP(H279,'(1) OSPI Revenues 2009-10'!$A$9:$Q$303,17,)</f>
        <v>9244441.129999999</v>
      </c>
      <c r="K279" s="4">
        <f t="shared" si="31"/>
        <v>874827.59395609261</v>
      </c>
      <c r="L279" s="4">
        <f t="shared" si="32"/>
        <v>160539.67262925659</v>
      </c>
      <c r="M279" s="4">
        <f t="shared" si="33"/>
        <v>10279808.396585347</v>
      </c>
      <c r="N279" s="119">
        <f t="shared" si="34"/>
        <v>0.11199890312734873</v>
      </c>
    </row>
    <row r="280" spans="1:14">
      <c r="A280" t="s">
        <v>557</v>
      </c>
      <c r="B280" t="s">
        <v>558</v>
      </c>
      <c r="C280" s="4">
        <f>'(B) MSOC Applied to 2009-10'!D277</f>
        <v>263721.03699961834</v>
      </c>
      <c r="D280" s="4">
        <f>'(C) Transportation Est 2009-10'!F272</f>
        <v>70992.445571580087</v>
      </c>
      <c r="E280" s="4">
        <f t="shared" si="28"/>
        <v>334713.48257119843</v>
      </c>
      <c r="H280" t="str">
        <f t="shared" si="29"/>
        <v>35200</v>
      </c>
      <c r="I280" t="str">
        <f t="shared" si="30"/>
        <v>Wahkiakum</v>
      </c>
      <c r="J280" s="4">
        <f>VLOOKUP(H280,'(1) OSPI Revenues 2009-10'!$A$9:$Q$303,17,)</f>
        <v>3368842.04</v>
      </c>
      <c r="K280" s="4">
        <f t="shared" si="31"/>
        <v>263721.03699961834</v>
      </c>
      <c r="L280" s="4">
        <f t="shared" si="32"/>
        <v>70992.445571580087</v>
      </c>
      <c r="M280" s="4">
        <f t="shared" si="33"/>
        <v>3703555.5225711982</v>
      </c>
      <c r="N280" s="119">
        <f t="shared" si="34"/>
        <v>9.935564760738913E-2</v>
      </c>
    </row>
    <row r="281" spans="1:14">
      <c r="A281" t="s">
        <v>559</v>
      </c>
      <c r="B281" t="s">
        <v>560</v>
      </c>
      <c r="C281" s="4">
        <f>'(B) MSOC Applied to 2009-10'!D278</f>
        <v>1078169.0469810888</v>
      </c>
      <c r="D281" s="4">
        <f>'(C) Transportation Est 2009-10'!F273</f>
        <v>193758.04199052337</v>
      </c>
      <c r="E281" s="4">
        <f t="shared" si="28"/>
        <v>1271927.0889716123</v>
      </c>
      <c r="H281" t="str">
        <f t="shared" si="29"/>
        <v>13073</v>
      </c>
      <c r="I281" t="str">
        <f t="shared" si="30"/>
        <v>Wahluke</v>
      </c>
      <c r="J281" s="4">
        <f>VLOOKUP(H281,'(1) OSPI Revenues 2009-10'!$A$9:$Q$303,17,)</f>
        <v>11517143.9</v>
      </c>
      <c r="K281" s="4">
        <f t="shared" si="31"/>
        <v>1078169.0469810888</v>
      </c>
      <c r="L281" s="4">
        <f t="shared" si="32"/>
        <v>193758.04199052337</v>
      </c>
      <c r="M281" s="4">
        <f t="shared" si="33"/>
        <v>12789070.988971613</v>
      </c>
      <c r="N281" s="119">
        <f t="shared" si="34"/>
        <v>0.11043771789389667</v>
      </c>
    </row>
    <row r="282" spans="1:14">
      <c r="A282" t="s">
        <v>561</v>
      </c>
      <c r="B282" t="s">
        <v>562</v>
      </c>
      <c r="C282" s="4">
        <f>'(B) MSOC Applied to 2009-10'!D279</f>
        <v>186461.51867791213</v>
      </c>
      <c r="D282" s="4">
        <f>'(C) Transportation Est 2009-10'!F274</f>
        <v>-43167.225143838834</v>
      </c>
      <c r="E282" s="4">
        <f t="shared" si="28"/>
        <v>143294.29353407328</v>
      </c>
      <c r="H282" t="str">
        <f t="shared" si="29"/>
        <v>36401</v>
      </c>
      <c r="I282" t="str">
        <f t="shared" si="30"/>
        <v>Waitsburg</v>
      </c>
      <c r="J282" s="4">
        <f>VLOOKUP(H282,'(1) OSPI Revenues 2009-10'!$A$9:$Q$303,17,)</f>
        <v>2403484.7500000009</v>
      </c>
      <c r="K282" s="4">
        <f t="shared" si="31"/>
        <v>186461.51867791213</v>
      </c>
      <c r="L282" s="4">
        <f t="shared" si="32"/>
        <v>-43167.225143838834</v>
      </c>
      <c r="M282" s="4">
        <f t="shared" si="33"/>
        <v>2546779.0435340744</v>
      </c>
      <c r="N282" s="119">
        <f t="shared" si="34"/>
        <v>5.9619389527673761E-2</v>
      </c>
    </row>
    <row r="283" spans="1:14">
      <c r="A283" t="s">
        <v>563</v>
      </c>
      <c r="B283" t="s">
        <v>564</v>
      </c>
      <c r="C283" s="4">
        <f>'(B) MSOC Applied to 2009-10'!D280</f>
        <v>3209316.6326476005</v>
      </c>
      <c r="D283" s="4">
        <f>'(C) Transportation Est 2009-10'!F275</f>
        <v>307300.0129345624</v>
      </c>
      <c r="E283" s="4">
        <f t="shared" si="28"/>
        <v>3516616.6455821628</v>
      </c>
      <c r="H283" t="str">
        <f t="shared" si="29"/>
        <v>36140</v>
      </c>
      <c r="I283" t="str">
        <f t="shared" si="30"/>
        <v>Walla Walla</v>
      </c>
      <c r="J283" s="4">
        <f>VLOOKUP(H283,'(1) OSPI Revenues 2009-10'!$A$9:$Q$303,17,)</f>
        <v>36548574.160000004</v>
      </c>
      <c r="K283" s="4">
        <f t="shared" si="31"/>
        <v>3209316.6326476005</v>
      </c>
      <c r="L283" s="4">
        <f t="shared" si="32"/>
        <v>307300.0129345624</v>
      </c>
      <c r="M283" s="4">
        <f t="shared" si="33"/>
        <v>40065190.805582173</v>
      </c>
      <c r="N283" s="119">
        <f t="shared" si="34"/>
        <v>9.6217615225900444E-2</v>
      </c>
    </row>
    <row r="284" spans="1:14">
      <c r="A284" t="s">
        <v>565</v>
      </c>
      <c r="B284" t="s">
        <v>566</v>
      </c>
      <c r="C284" s="4">
        <f>'(B) MSOC Applied to 2009-10'!D281</f>
        <v>1863891.7610213889</v>
      </c>
      <c r="D284" s="4">
        <f>'(C) Transportation Est 2009-10'!F276</f>
        <v>392158.81307456398</v>
      </c>
      <c r="E284" s="4">
        <f t="shared" si="28"/>
        <v>2256050.5740959528</v>
      </c>
      <c r="H284" t="str">
        <f t="shared" si="29"/>
        <v>39207</v>
      </c>
      <c r="I284" t="str">
        <f t="shared" si="30"/>
        <v>Wapato</v>
      </c>
      <c r="J284" s="4">
        <f>VLOOKUP(H284,'(1) OSPI Revenues 2009-10'!$A$9:$Q$303,17,)</f>
        <v>18947696.700000003</v>
      </c>
      <c r="K284" s="4">
        <f t="shared" si="31"/>
        <v>1863891.7610213889</v>
      </c>
      <c r="L284" s="4">
        <f t="shared" si="32"/>
        <v>392158.81307456398</v>
      </c>
      <c r="M284" s="4">
        <f t="shared" si="33"/>
        <v>21203747.274095956</v>
      </c>
      <c r="N284" s="119">
        <f t="shared" si="34"/>
        <v>0.11906727291533814</v>
      </c>
    </row>
    <row r="285" spans="1:14">
      <c r="A285" t="s">
        <v>567</v>
      </c>
      <c r="B285" t="s">
        <v>568</v>
      </c>
      <c r="C285" s="4">
        <f>'(B) MSOC Applied to 2009-10'!D282</f>
        <v>533247.12459177058</v>
      </c>
      <c r="D285" s="4">
        <f>'(C) Transportation Est 2009-10'!F277</f>
        <v>24125.096797084876</v>
      </c>
      <c r="E285" s="4">
        <f t="shared" si="28"/>
        <v>557372.22138885548</v>
      </c>
      <c r="H285" t="str">
        <f t="shared" si="29"/>
        <v>13146</v>
      </c>
      <c r="I285" t="str">
        <f t="shared" si="30"/>
        <v>Warden</v>
      </c>
      <c r="J285" s="4">
        <f>VLOOKUP(H285,'(1) OSPI Revenues 2009-10'!$A$9:$Q$303,17,)</f>
        <v>5592526.5300000003</v>
      </c>
      <c r="K285" s="4">
        <f t="shared" si="31"/>
        <v>533247.12459177058</v>
      </c>
      <c r="L285" s="4">
        <f t="shared" si="32"/>
        <v>24125.096797084876</v>
      </c>
      <c r="M285" s="4">
        <f t="shared" si="33"/>
        <v>6149898.7513888553</v>
      </c>
      <c r="N285" s="119">
        <f t="shared" si="34"/>
        <v>9.9663759912258287E-2</v>
      </c>
    </row>
    <row r="286" spans="1:14">
      <c r="A286" t="s">
        <v>569</v>
      </c>
      <c r="B286" t="s">
        <v>570</v>
      </c>
      <c r="C286" s="4">
        <f>'(B) MSOC Applied to 2009-10'!D283</f>
        <v>1672478.0107336354</v>
      </c>
      <c r="D286" s="4">
        <f>'(C) Transportation Est 2009-10'!F278</f>
        <v>284931.6339106168</v>
      </c>
      <c r="E286" s="4">
        <f t="shared" si="28"/>
        <v>1957409.6446442523</v>
      </c>
      <c r="H286" t="str">
        <f t="shared" si="29"/>
        <v>06112</v>
      </c>
      <c r="I286" t="str">
        <f t="shared" si="30"/>
        <v>Washougal</v>
      </c>
      <c r="J286" s="4">
        <f>VLOOKUP(H286,'(1) OSPI Revenues 2009-10'!$A$9:$Q$303,17,)</f>
        <v>17783157.079999998</v>
      </c>
      <c r="K286" s="4">
        <f t="shared" si="31"/>
        <v>1672478.0107336354</v>
      </c>
      <c r="L286" s="4">
        <f t="shared" si="32"/>
        <v>284931.6339106168</v>
      </c>
      <c r="M286" s="4">
        <f t="shared" si="33"/>
        <v>19740566.724644247</v>
      </c>
      <c r="N286" s="119">
        <f t="shared" si="34"/>
        <v>0.11007098659920578</v>
      </c>
    </row>
    <row r="287" spans="1:14">
      <c r="A287" t="s">
        <v>571</v>
      </c>
      <c r="B287" t="s">
        <v>572</v>
      </c>
      <c r="C287" s="4">
        <f>'(B) MSOC Applied to 2009-10'!D284</f>
        <v>34442.123880322157</v>
      </c>
      <c r="D287" s="4">
        <f>'(C) Transportation Est 2009-10'!F279</f>
        <v>-73810.691423980883</v>
      </c>
      <c r="E287" s="4">
        <f t="shared" si="28"/>
        <v>-39368.567543658726</v>
      </c>
      <c r="H287" t="str">
        <f t="shared" si="29"/>
        <v>01109</v>
      </c>
      <c r="I287" t="str">
        <f t="shared" si="30"/>
        <v>Washtucna</v>
      </c>
      <c r="J287" s="4">
        <f>VLOOKUP(H287,'(1) OSPI Revenues 2009-10'!$A$9:$Q$303,17,)</f>
        <v>1387906.8100000003</v>
      </c>
      <c r="K287" s="4">
        <f t="shared" si="31"/>
        <v>34442.123880322157</v>
      </c>
      <c r="L287" s="4">
        <f t="shared" si="32"/>
        <v>-73810.691423980883</v>
      </c>
      <c r="M287" s="4">
        <f t="shared" si="33"/>
        <v>1348538.2424563414</v>
      </c>
      <c r="N287" s="119">
        <f t="shared" si="34"/>
        <v>-2.8365425733201E-2</v>
      </c>
    </row>
    <row r="288" spans="1:14">
      <c r="A288" t="s">
        <v>573</v>
      </c>
      <c r="B288" t="s">
        <v>574</v>
      </c>
      <c r="C288" s="4">
        <f>'(B) MSOC Applied to 2009-10'!D285</f>
        <v>150331.40136288156</v>
      </c>
      <c r="D288" s="4">
        <f>'(C) Transportation Est 2009-10'!F280</f>
        <v>-68787.124837526339</v>
      </c>
      <c r="E288" s="4">
        <f t="shared" si="28"/>
        <v>81544.276525355221</v>
      </c>
      <c r="H288" t="str">
        <f t="shared" si="29"/>
        <v>09209</v>
      </c>
      <c r="I288" t="str">
        <f t="shared" si="30"/>
        <v>Waterville</v>
      </c>
      <c r="J288" s="4">
        <f>VLOOKUP(H288,'(1) OSPI Revenues 2009-10'!$A$9:$Q$303,17,)</f>
        <v>2308738.8699999996</v>
      </c>
      <c r="K288" s="4">
        <f t="shared" si="31"/>
        <v>150331.40136288156</v>
      </c>
      <c r="L288" s="4">
        <f t="shared" si="32"/>
        <v>-68787.124837526339</v>
      </c>
      <c r="M288" s="4">
        <f t="shared" si="33"/>
        <v>2390283.1465253551</v>
      </c>
      <c r="N288" s="119">
        <f t="shared" si="34"/>
        <v>3.531983525072957E-2</v>
      </c>
    </row>
    <row r="289" spans="1:14">
      <c r="A289" t="s">
        <v>575</v>
      </c>
      <c r="B289" t="s">
        <v>576</v>
      </c>
      <c r="C289" s="4">
        <f>'(B) MSOC Applied to 2009-10'!D286</f>
        <v>352420.09270985378</v>
      </c>
      <c r="D289" s="4">
        <f>'(C) Transportation Est 2009-10'!F281</f>
        <v>-40966.353180541111</v>
      </c>
      <c r="E289" s="4">
        <f t="shared" si="28"/>
        <v>311453.73952931265</v>
      </c>
      <c r="H289" t="str">
        <f t="shared" si="29"/>
        <v>33049</v>
      </c>
      <c r="I289" t="str">
        <f t="shared" si="30"/>
        <v>Wellpinit</v>
      </c>
      <c r="J289" s="4">
        <f>VLOOKUP(H289,'(1) OSPI Revenues 2009-10'!$A$9:$Q$303,17,)</f>
        <v>3778725.0399999996</v>
      </c>
      <c r="K289" s="4">
        <f t="shared" si="31"/>
        <v>352420.09270985378</v>
      </c>
      <c r="L289" s="4">
        <f t="shared" si="32"/>
        <v>-40966.353180541111</v>
      </c>
      <c r="M289" s="4">
        <f t="shared" si="33"/>
        <v>4090178.7795293122</v>
      </c>
      <c r="N289" s="119">
        <f t="shared" si="34"/>
        <v>8.2422969713962679E-2</v>
      </c>
    </row>
    <row r="290" spans="1:14">
      <c r="A290" t="s">
        <v>577</v>
      </c>
      <c r="B290" t="s">
        <v>578</v>
      </c>
      <c r="C290" s="4">
        <f>'(B) MSOC Applied to 2009-10'!D287</f>
        <v>4325403.7760522617</v>
      </c>
      <c r="D290" s="4">
        <f>'(C) Transportation Est 2009-10'!F282</f>
        <v>440498.83128848375</v>
      </c>
      <c r="E290" s="4">
        <f t="shared" si="28"/>
        <v>4765902.6073407456</v>
      </c>
      <c r="H290" t="str">
        <f t="shared" si="29"/>
        <v>04246</v>
      </c>
      <c r="I290" t="str">
        <f t="shared" si="30"/>
        <v>Wenatchee</v>
      </c>
      <c r="J290" s="4">
        <f>VLOOKUP(H290,'(1) OSPI Revenues 2009-10'!$A$9:$Q$303,17,)</f>
        <v>45521852.879999995</v>
      </c>
      <c r="K290" s="4">
        <f t="shared" si="31"/>
        <v>4325403.7760522617</v>
      </c>
      <c r="L290" s="4">
        <f t="shared" si="32"/>
        <v>440498.83128848375</v>
      </c>
      <c r="M290" s="4">
        <f t="shared" si="33"/>
        <v>50287755.487340741</v>
      </c>
      <c r="N290" s="119">
        <f t="shared" si="34"/>
        <v>0.10469482909459171</v>
      </c>
    </row>
    <row r="291" spans="1:14">
      <c r="A291" t="s">
        <v>579</v>
      </c>
      <c r="B291" t="s">
        <v>580</v>
      </c>
      <c r="C291" s="4">
        <f>'(B) MSOC Applied to 2009-10'!D288</f>
        <v>2067544.9340883347</v>
      </c>
      <c r="D291" s="4">
        <f>'(C) Transportation Est 2009-10'!F283</f>
        <v>324158.42325154692</v>
      </c>
      <c r="E291" s="4">
        <f t="shared" si="28"/>
        <v>2391703.3573398814</v>
      </c>
      <c r="H291" t="str">
        <f t="shared" si="29"/>
        <v>32363</v>
      </c>
      <c r="I291" t="str">
        <f t="shared" si="30"/>
        <v>West Valley (Spo)</v>
      </c>
      <c r="J291" s="4">
        <f>VLOOKUP(H291,'(1) OSPI Revenues 2009-10'!$A$9:$Q$303,17,)</f>
        <v>21868679.819999993</v>
      </c>
      <c r="K291" s="4">
        <f t="shared" si="31"/>
        <v>2067544.9340883347</v>
      </c>
      <c r="L291" s="4">
        <f t="shared" si="32"/>
        <v>324158.42325154692</v>
      </c>
      <c r="M291" s="4">
        <f t="shared" si="33"/>
        <v>24260383.177339874</v>
      </c>
      <c r="N291" s="119">
        <f t="shared" si="34"/>
        <v>0.10936660909693097</v>
      </c>
    </row>
    <row r="292" spans="1:14">
      <c r="A292" t="s">
        <v>581</v>
      </c>
      <c r="B292" t="s">
        <v>582</v>
      </c>
      <c r="C292" s="4">
        <f>'(B) MSOC Applied to 2009-10'!D289</f>
        <v>2797246.2632310824</v>
      </c>
      <c r="D292" s="4">
        <f>'(C) Transportation Est 2009-10'!F284</f>
        <v>360136.84565643041</v>
      </c>
      <c r="E292" s="4">
        <f t="shared" si="28"/>
        <v>3157383.1088875127</v>
      </c>
      <c r="H292" t="str">
        <f t="shared" si="29"/>
        <v>39208</v>
      </c>
      <c r="I292" t="str">
        <f t="shared" si="30"/>
        <v>West Valley (Yak)</v>
      </c>
      <c r="J292" s="4">
        <f>VLOOKUP(H292,'(1) OSPI Revenues 2009-10'!$A$9:$Q$303,17,)</f>
        <v>27564326.650000006</v>
      </c>
      <c r="K292" s="4">
        <f t="shared" si="31"/>
        <v>2797246.2632310824</v>
      </c>
      <c r="L292" s="4">
        <f t="shared" si="32"/>
        <v>360136.84565643041</v>
      </c>
      <c r="M292" s="4">
        <f t="shared" si="33"/>
        <v>30721709.758887522</v>
      </c>
      <c r="N292" s="119">
        <f t="shared" si="34"/>
        <v>0.11454599087358863</v>
      </c>
    </row>
    <row r="293" spans="1:14">
      <c r="A293" t="s">
        <v>583</v>
      </c>
      <c r="B293" t="s">
        <v>584</v>
      </c>
      <c r="C293" s="4">
        <f>'(B) MSOC Applied to 2009-10'!D290</f>
        <v>225197.14502282359</v>
      </c>
      <c r="D293" s="4">
        <f>'(C) Transportation Est 2009-10'!F285</f>
        <v>-66958.511277390295</v>
      </c>
      <c r="E293" s="4">
        <f t="shared" si="28"/>
        <v>158238.6337454333</v>
      </c>
      <c r="H293" t="str">
        <f t="shared" si="29"/>
        <v>21303</v>
      </c>
      <c r="I293" t="str">
        <f t="shared" si="30"/>
        <v>White Pass</v>
      </c>
      <c r="J293" s="4">
        <f>VLOOKUP(H293,'(1) OSPI Revenues 2009-10'!$A$9:$Q$303,17,)</f>
        <v>3079312.5800000005</v>
      </c>
      <c r="K293" s="4">
        <f t="shared" si="31"/>
        <v>225197.14502282359</v>
      </c>
      <c r="L293" s="4">
        <f t="shared" si="32"/>
        <v>-66958.511277390295</v>
      </c>
      <c r="M293" s="4">
        <f t="shared" si="33"/>
        <v>3237551.2137454338</v>
      </c>
      <c r="N293" s="119">
        <f t="shared" si="34"/>
        <v>5.1387648910080186E-2</v>
      </c>
    </row>
    <row r="294" spans="1:14">
      <c r="A294" t="s">
        <v>585</v>
      </c>
      <c r="B294" t="s">
        <v>586</v>
      </c>
      <c r="C294" s="4">
        <f>'(B) MSOC Applied to 2009-10'!D291</f>
        <v>2235326.7762901704</v>
      </c>
      <c r="D294" s="4">
        <f>'(C) Transportation Est 2009-10'!F286</f>
        <v>352420.5265548015</v>
      </c>
      <c r="E294" s="4">
        <f t="shared" si="28"/>
        <v>2587747.3028449719</v>
      </c>
      <c r="H294" t="str">
        <f t="shared" si="29"/>
        <v>27416</v>
      </c>
      <c r="I294" t="str">
        <f t="shared" si="30"/>
        <v>White River</v>
      </c>
      <c r="J294" s="4">
        <f>VLOOKUP(H294,'(1) OSPI Revenues 2009-10'!$A$9:$Q$303,17,)</f>
        <v>24690123.909999993</v>
      </c>
      <c r="K294" s="4">
        <f t="shared" si="31"/>
        <v>2235326.7762901704</v>
      </c>
      <c r="L294" s="4">
        <f t="shared" si="32"/>
        <v>352420.5265548015</v>
      </c>
      <c r="M294" s="4">
        <f t="shared" si="33"/>
        <v>27277871.212844964</v>
      </c>
      <c r="N294" s="119">
        <f t="shared" si="34"/>
        <v>0.10480900429166673</v>
      </c>
    </row>
    <row r="295" spans="1:14">
      <c r="A295" t="s">
        <v>587</v>
      </c>
      <c r="B295" t="s">
        <v>588</v>
      </c>
      <c r="C295" s="4">
        <f>'(B) MSOC Applied to 2009-10'!D292</f>
        <v>666686.82858711702</v>
      </c>
      <c r="D295" s="4">
        <f>'(C) Transportation Est 2009-10'!F287</f>
        <v>84790.417937161619</v>
      </c>
      <c r="E295" s="4">
        <f t="shared" si="28"/>
        <v>751477.24652427866</v>
      </c>
      <c r="H295" t="str">
        <f t="shared" si="29"/>
        <v>20405</v>
      </c>
      <c r="I295" t="str">
        <f t="shared" si="30"/>
        <v>White Salmon</v>
      </c>
      <c r="J295" s="4">
        <f>VLOOKUP(H295,'(1) OSPI Revenues 2009-10'!$A$9:$Q$303,17,)</f>
        <v>7896990.830000001</v>
      </c>
      <c r="K295" s="4">
        <f t="shared" si="31"/>
        <v>666686.82858711702</v>
      </c>
      <c r="L295" s="4">
        <f t="shared" si="32"/>
        <v>84790.417937161619</v>
      </c>
      <c r="M295" s="4">
        <f t="shared" si="33"/>
        <v>8648468.07652428</v>
      </c>
      <c r="N295" s="119">
        <f t="shared" si="34"/>
        <v>9.5159949239079777E-2</v>
      </c>
    </row>
    <row r="296" spans="1:14">
      <c r="A296" t="s">
        <v>589</v>
      </c>
      <c r="B296" t="s">
        <v>590</v>
      </c>
      <c r="C296" s="4">
        <f>'(B) MSOC Applied to 2009-10'!D293</f>
        <v>124240.43385169693</v>
      </c>
      <c r="D296" s="4">
        <f>'(C) Transportation Est 2009-10'!F288</f>
        <v>-77608.33346833619</v>
      </c>
      <c r="E296" s="4">
        <f t="shared" si="28"/>
        <v>46632.100383360739</v>
      </c>
      <c r="H296" t="str">
        <f t="shared" si="29"/>
        <v>22200</v>
      </c>
      <c r="I296" t="str">
        <f t="shared" si="30"/>
        <v>Wilbur</v>
      </c>
      <c r="J296" s="4">
        <f>VLOOKUP(H296,'(1) OSPI Revenues 2009-10'!$A$9:$Q$303,17,)</f>
        <v>2137881.12</v>
      </c>
      <c r="K296" s="4">
        <f t="shared" si="31"/>
        <v>124240.43385169693</v>
      </c>
      <c r="L296" s="4">
        <f t="shared" si="32"/>
        <v>-77608.33346833619</v>
      </c>
      <c r="M296" s="4">
        <f t="shared" si="33"/>
        <v>2184513.220383361</v>
      </c>
      <c r="N296" s="119">
        <f t="shared" si="34"/>
        <v>2.1812298142827036E-2</v>
      </c>
    </row>
    <row r="297" spans="1:14">
      <c r="A297" t="s">
        <v>591</v>
      </c>
      <c r="B297" t="s">
        <v>592</v>
      </c>
      <c r="C297" s="4">
        <f>'(B) MSOC Applied to 2009-10'!D294</f>
        <v>177698.06844196949</v>
      </c>
      <c r="D297" s="4">
        <f>'(C) Transportation Est 2009-10'!F289</f>
        <v>-50436.672600492864</v>
      </c>
      <c r="E297" s="4">
        <f t="shared" si="28"/>
        <v>127261.39584147662</v>
      </c>
      <c r="H297" t="str">
        <f t="shared" si="29"/>
        <v>25160</v>
      </c>
      <c r="I297" t="str">
        <f t="shared" si="30"/>
        <v>Willapa Valley</v>
      </c>
      <c r="J297" s="4">
        <f>VLOOKUP(H297,'(1) OSPI Revenues 2009-10'!$A$9:$Q$303,17,)</f>
        <v>2578432.2599999998</v>
      </c>
      <c r="K297" s="4">
        <f t="shared" si="31"/>
        <v>177698.06844196949</v>
      </c>
      <c r="L297" s="4">
        <f t="shared" si="32"/>
        <v>-50436.672600492864</v>
      </c>
      <c r="M297" s="4">
        <f t="shared" si="33"/>
        <v>2705693.6558414763</v>
      </c>
      <c r="N297" s="119">
        <f t="shared" si="34"/>
        <v>4.9356113719069228E-2</v>
      </c>
    </row>
    <row r="298" spans="1:14">
      <c r="A298" t="s">
        <v>593</v>
      </c>
      <c r="B298" t="s">
        <v>594</v>
      </c>
      <c r="C298" s="4">
        <f>'(B) MSOC Applied to 2009-10'!D295</f>
        <v>69542.976905896372</v>
      </c>
      <c r="D298" s="4">
        <f>'(C) Transportation Est 2009-10'!F290</f>
        <v>971.69178294782557</v>
      </c>
      <c r="E298" s="4">
        <f t="shared" si="28"/>
        <v>70514.668688844191</v>
      </c>
      <c r="H298" t="str">
        <f t="shared" si="29"/>
        <v>13167</v>
      </c>
      <c r="I298" t="str">
        <f t="shared" si="30"/>
        <v>Wilson Creek</v>
      </c>
      <c r="J298" s="4">
        <f>VLOOKUP(H298,'(1) OSPI Revenues 2009-10'!$A$9:$Q$303,17,)</f>
        <v>1645443.7199999995</v>
      </c>
      <c r="K298" s="4">
        <f t="shared" si="31"/>
        <v>69542.976905896372</v>
      </c>
      <c r="L298" s="4">
        <f t="shared" si="32"/>
        <v>971.69178294782557</v>
      </c>
      <c r="M298" s="4">
        <f t="shared" si="33"/>
        <v>1715958.3886888437</v>
      </c>
      <c r="N298" s="119">
        <f t="shared" si="34"/>
        <v>4.2854500480177027E-2</v>
      </c>
    </row>
    <row r="299" spans="1:14">
      <c r="A299" t="s">
        <v>595</v>
      </c>
      <c r="B299" t="s">
        <v>596</v>
      </c>
      <c r="C299" s="4">
        <f>'(B) MSOC Applied to 2009-10'!D296</f>
        <v>425762.52522140043</v>
      </c>
      <c r="D299" s="4">
        <f>'(C) Transportation Est 2009-10'!F291</f>
        <v>75077.247223113591</v>
      </c>
      <c r="E299" s="4">
        <f t="shared" si="28"/>
        <v>500839.77244451403</v>
      </c>
      <c r="H299" t="str">
        <f t="shared" si="29"/>
        <v>21232</v>
      </c>
      <c r="I299" t="str">
        <f t="shared" si="30"/>
        <v>Winlock</v>
      </c>
      <c r="J299" s="4">
        <f>VLOOKUP(H299,'(1) OSPI Revenues 2009-10'!$A$9:$Q$303,17,)</f>
        <v>4685100.9399999995</v>
      </c>
      <c r="K299" s="4">
        <f t="shared" si="31"/>
        <v>425762.52522140043</v>
      </c>
      <c r="L299" s="4">
        <f t="shared" si="32"/>
        <v>75077.247223113591</v>
      </c>
      <c r="M299" s="4">
        <f t="shared" si="33"/>
        <v>5185940.7124445131</v>
      </c>
      <c r="N299" s="119">
        <f t="shared" si="34"/>
        <v>0.1069005297556116</v>
      </c>
    </row>
    <row r="300" spans="1:14">
      <c r="A300" t="s">
        <v>597</v>
      </c>
      <c r="B300" t="s">
        <v>598</v>
      </c>
      <c r="C300" s="4">
        <f>'(B) MSOC Applied to 2009-10'!D297</f>
        <v>75277.449375724595</v>
      </c>
      <c r="D300" s="4">
        <f>'(C) Transportation Est 2009-10'!F292</f>
        <v>-10460.651244530547</v>
      </c>
      <c r="E300" s="4">
        <f t="shared" si="28"/>
        <v>64816.798131194046</v>
      </c>
      <c r="H300" t="str">
        <f t="shared" si="29"/>
        <v>14117</v>
      </c>
      <c r="I300" t="str">
        <f t="shared" si="30"/>
        <v>Wishkah Valley</v>
      </c>
      <c r="J300" s="4">
        <f>VLOOKUP(H300,'(1) OSPI Revenues 2009-10'!$A$9:$Q$303,17,)</f>
        <v>995234.70999999985</v>
      </c>
      <c r="K300" s="4">
        <f t="shared" si="31"/>
        <v>75277.449375724595</v>
      </c>
      <c r="L300" s="4">
        <f t="shared" si="32"/>
        <v>-10460.651244530547</v>
      </c>
      <c r="M300" s="4">
        <f t="shared" si="33"/>
        <v>1060051.5081311939</v>
      </c>
      <c r="N300" s="119">
        <f t="shared" si="34"/>
        <v>6.5127147877704239E-2</v>
      </c>
    </row>
    <row r="301" spans="1:14">
      <c r="A301" t="s">
        <v>599</v>
      </c>
      <c r="B301" t="s">
        <v>600</v>
      </c>
      <c r="C301" s="4">
        <f>'(B) MSOC Applied to 2009-10'!D298</f>
        <v>39847.23177752435</v>
      </c>
      <c r="D301" s="4">
        <f>'(C) Transportation Est 2009-10'!F293</f>
        <v>-8145.7512680187228</v>
      </c>
      <c r="E301" s="4">
        <f t="shared" si="28"/>
        <v>31701.480509505629</v>
      </c>
      <c r="H301" t="str">
        <f t="shared" si="29"/>
        <v>20094</v>
      </c>
      <c r="I301" t="str">
        <f t="shared" si="30"/>
        <v>Wishram</v>
      </c>
      <c r="J301" s="4">
        <f>VLOOKUP(H301,'(1) OSPI Revenues 2009-10'!$A$9:$Q$303,17,)</f>
        <v>1468956.01</v>
      </c>
      <c r="K301" s="4">
        <f t="shared" si="31"/>
        <v>39847.23177752435</v>
      </c>
      <c r="L301" s="4">
        <f t="shared" si="32"/>
        <v>-8145.7512680187228</v>
      </c>
      <c r="M301" s="4">
        <f t="shared" si="33"/>
        <v>1500657.4905095056</v>
      </c>
      <c r="N301" s="119">
        <f t="shared" si="34"/>
        <v>2.1580959738546346E-2</v>
      </c>
    </row>
    <row r="302" spans="1:14">
      <c r="A302" t="s">
        <v>601</v>
      </c>
      <c r="B302" t="s">
        <v>602</v>
      </c>
      <c r="C302" s="4">
        <f>'(B) MSOC Applied to 2009-10'!D299</f>
        <v>1207779.8878196576</v>
      </c>
      <c r="D302" s="4">
        <f>D306</f>
        <v>-688418.87921110692</v>
      </c>
      <c r="E302" s="4">
        <f t="shared" si="28"/>
        <v>519361.00860855065</v>
      </c>
      <c r="F302" t="s">
        <v>941</v>
      </c>
      <c r="H302" t="str">
        <f t="shared" si="29"/>
        <v>08404</v>
      </c>
      <c r="I302" t="str">
        <f t="shared" si="30"/>
        <v>Woodland</v>
      </c>
      <c r="J302" s="4">
        <f>VLOOKUP(H302,'(1) OSPI Revenues 2009-10'!$A$9:$Q$303,17,)</f>
        <v>13691850.170000002</v>
      </c>
      <c r="K302" s="4">
        <f t="shared" si="31"/>
        <v>1207779.8878196576</v>
      </c>
      <c r="L302" s="4">
        <f t="shared" si="32"/>
        <v>-688418.87921110692</v>
      </c>
      <c r="M302" s="4">
        <f t="shared" si="33"/>
        <v>14211211.178608552</v>
      </c>
      <c r="N302" s="119">
        <f t="shared" si="34"/>
        <v>3.7932127664273896E-2</v>
      </c>
    </row>
    <row r="303" spans="1:14">
      <c r="A303" t="s">
        <v>603</v>
      </c>
      <c r="B303" t="s">
        <v>604</v>
      </c>
      <c r="C303" s="4">
        <f>'(B) MSOC Applied to 2009-10'!D300</f>
        <v>8191149.8834537677</v>
      </c>
      <c r="D303" s="4">
        <f>'(C) Transportation Est 2009-10'!F295</f>
        <v>210439.13838074036</v>
      </c>
      <c r="E303" s="4">
        <f t="shared" si="28"/>
        <v>8401589.0218345076</v>
      </c>
      <c r="H303" t="str">
        <f t="shared" si="29"/>
        <v>39007</v>
      </c>
      <c r="I303" t="str">
        <f t="shared" si="30"/>
        <v>Yakima</v>
      </c>
      <c r="J303" s="4">
        <f>VLOOKUP(H303,'(1) OSPI Revenues 2009-10'!$A$9:$Q$303,17,)</f>
        <v>89780612.210000008</v>
      </c>
      <c r="K303" s="4">
        <f t="shared" si="31"/>
        <v>8191149.8834537677</v>
      </c>
      <c r="L303" s="4">
        <f t="shared" si="32"/>
        <v>210439.13838074036</v>
      </c>
      <c r="M303" s="4">
        <f t="shared" si="33"/>
        <v>98182201.231834516</v>
      </c>
      <c r="N303" s="119">
        <f t="shared" si="34"/>
        <v>9.3579101490006478E-2</v>
      </c>
    </row>
    <row r="304" spans="1:14">
      <c r="A304" t="s">
        <v>605</v>
      </c>
      <c r="B304" t="s">
        <v>606</v>
      </c>
      <c r="C304" s="4">
        <f>'(B) MSOC Applied to 2009-10'!D301</f>
        <v>3077217.9129836601</v>
      </c>
      <c r="D304" s="4">
        <f>'(C) Transportation Est 2009-10'!F296</f>
        <v>646781.17669517279</v>
      </c>
      <c r="E304" s="4">
        <f t="shared" si="28"/>
        <v>3723999.0896788328</v>
      </c>
      <c r="H304" t="str">
        <f t="shared" si="29"/>
        <v>34002</v>
      </c>
      <c r="I304" t="str">
        <f t="shared" si="30"/>
        <v>Yelm</v>
      </c>
      <c r="J304" s="4">
        <f>VLOOKUP(H304,'(1) OSPI Revenues 2009-10'!$A$9:$Q$303,17,)</f>
        <v>30657088.739999998</v>
      </c>
      <c r="K304" s="4">
        <f t="shared" si="31"/>
        <v>3077217.9129836601</v>
      </c>
      <c r="L304" s="4">
        <f t="shared" si="32"/>
        <v>646781.17669517279</v>
      </c>
      <c r="M304" s="4">
        <f t="shared" si="33"/>
        <v>34381087.829678833</v>
      </c>
      <c r="N304" s="119">
        <f t="shared" si="34"/>
        <v>0.12147269172431008</v>
      </c>
    </row>
    <row r="305" spans="1:14">
      <c r="A305" t="s">
        <v>607</v>
      </c>
      <c r="B305" t="s">
        <v>608</v>
      </c>
      <c r="C305" s="4">
        <f>'(B) MSOC Applied to 2009-10'!D302</f>
        <v>768954.52838749974</v>
      </c>
      <c r="D305" s="4">
        <f>'(C) Transportation Est 2009-10'!F297</f>
        <v>9118.8123934326322</v>
      </c>
      <c r="E305" s="4">
        <f t="shared" si="28"/>
        <v>778073.34078093234</v>
      </c>
      <c r="H305" t="str">
        <f t="shared" si="29"/>
        <v>39205</v>
      </c>
      <c r="I305" t="str">
        <f t="shared" si="30"/>
        <v>Zillah</v>
      </c>
      <c r="J305" s="4">
        <f>VLOOKUP(H305,'(1) OSPI Revenues 2009-10'!$A$9:$Q$303,17,)</f>
        <v>7225618.7399999993</v>
      </c>
      <c r="K305" s="4">
        <f t="shared" si="31"/>
        <v>768954.52838749974</v>
      </c>
      <c r="L305" s="4">
        <f t="shared" si="32"/>
        <v>9118.8123934326322</v>
      </c>
      <c r="M305" s="4">
        <f t="shared" si="33"/>
        <v>8003692.0807809317</v>
      </c>
      <c r="N305" s="119">
        <f t="shared" si="34"/>
        <v>0.10768259006991743</v>
      </c>
    </row>
    <row r="306" spans="1:14">
      <c r="B306" t="s">
        <v>940</v>
      </c>
      <c r="D306" s="4">
        <f>'(C) Transportation Est 2009-10'!F298</f>
        <v>-688418.87921110692</v>
      </c>
      <c r="E306" s="4"/>
    </row>
  </sheetData>
  <pageMargins left="0.7" right="0.7" top="0.75" bottom="0.75" header="0.3" footer="0.3"/>
  <pageSetup scale="65" fitToHeight="10" orientation="landscape" r:id="rId1"/>
  <headerFooter>
    <oddFooter>&amp;L&amp;8Levy and LEA Technical Working Group&amp;C&amp;8&amp;K000000Technical Appendix for Option 4: State and Local Property Tax Shift &amp;R&amp;8Tab D--Page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rgb="FFFF0000"/>
  </sheetPr>
  <dimension ref="A1:BL662"/>
  <sheetViews>
    <sheetView view="pageBreakPreview" zoomScaleNormal="100" zoomScaleSheetLayoutView="100" workbookViewId="0">
      <pane xSplit="2" ySplit="7" topLeftCell="C266" activePane="bottomRight" state="frozenSplit"/>
      <selection activeCell="A7" sqref="A7:IV7"/>
      <selection pane="topRight" activeCell="D1" sqref="D1"/>
      <selection pane="bottomLeft" activeCell="A8" sqref="A8"/>
      <selection pane="bottomRight" activeCell="F301" sqref="F301"/>
    </sheetView>
  </sheetViews>
  <sheetFormatPr defaultColWidth="9.109375" defaultRowHeight="11.4"/>
  <cols>
    <col min="1" max="1" width="12" style="96" customWidth="1"/>
    <col min="2" max="2" width="15.33203125" style="96" bestFit="1" customWidth="1"/>
    <col min="3" max="3" width="11.33203125" style="110" bestFit="1" customWidth="1"/>
    <col min="4" max="4" width="13.44140625" style="111" bestFit="1" customWidth="1"/>
    <col min="5" max="5" width="11.33203125" style="96" bestFit="1" customWidth="1"/>
    <col min="6" max="6" width="13.5546875" style="111" bestFit="1" customWidth="1"/>
    <col min="7" max="7" width="10" style="96" bestFit="1" customWidth="1"/>
    <col min="8" max="8" width="9.88671875" style="95" bestFit="1" customWidth="1"/>
    <col min="9" max="9" width="12.33203125" style="95" bestFit="1" customWidth="1"/>
    <col min="10" max="10" width="9.44140625" style="95" bestFit="1" customWidth="1"/>
    <col min="11" max="11" width="11.33203125" style="95" bestFit="1" customWidth="1"/>
    <col min="12" max="12" width="9.44140625" style="95" bestFit="1" customWidth="1"/>
    <col min="13" max="13" width="13.44140625" style="111" bestFit="1" customWidth="1"/>
    <col min="14" max="14" width="11.6640625" style="105" customWidth="1"/>
    <col min="15" max="16" width="12.44140625" style="106" customWidth="1"/>
    <col min="17" max="17" width="12.44140625" style="130" customWidth="1"/>
    <col min="18" max="64" width="9.109375" style="95"/>
    <col min="65" max="16384" width="9.109375" style="96"/>
  </cols>
  <sheetData>
    <row r="1" spans="1:64" s="54" customFormat="1" ht="13.2">
      <c r="A1" s="43" t="s">
        <v>944</v>
      </c>
      <c r="B1" s="44"/>
      <c r="C1" s="45" t="s">
        <v>945</v>
      </c>
      <c r="D1" s="46" t="s">
        <v>632</v>
      </c>
      <c r="E1" s="47"/>
      <c r="F1" s="48" t="s">
        <v>946</v>
      </c>
      <c r="G1" s="49"/>
      <c r="H1" s="50"/>
      <c r="I1" s="50"/>
      <c r="J1" s="50"/>
      <c r="K1" s="50"/>
      <c r="L1" s="51"/>
      <c r="M1" s="48" t="s">
        <v>947</v>
      </c>
      <c r="N1" s="52"/>
      <c r="O1" s="54" t="s">
        <v>984</v>
      </c>
      <c r="P1" s="54" t="s">
        <v>991</v>
      </c>
      <c r="Q1" s="125" t="s">
        <v>993</v>
      </c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</row>
    <row r="2" spans="1:64" s="55" customFormat="1" ht="12">
      <c r="C2" s="56"/>
      <c r="D2" s="57"/>
      <c r="E2" s="58" t="s">
        <v>943</v>
      </c>
      <c r="F2" s="57"/>
      <c r="G2" s="59" t="s">
        <v>948</v>
      </c>
      <c r="H2" s="59" t="s">
        <v>949</v>
      </c>
      <c r="I2" s="59" t="s">
        <v>950</v>
      </c>
      <c r="J2" s="59"/>
      <c r="K2" s="59"/>
      <c r="L2" s="58" t="s">
        <v>951</v>
      </c>
      <c r="M2" s="57"/>
      <c r="N2" s="60" t="s">
        <v>952</v>
      </c>
      <c r="P2" s="55" t="s">
        <v>992</v>
      </c>
      <c r="Q2" s="126"/>
    </row>
    <row r="3" spans="1:64" s="55" customFormat="1" ht="24">
      <c r="A3" s="61"/>
      <c r="B3" s="62"/>
      <c r="C3" s="56" t="s">
        <v>943</v>
      </c>
      <c r="D3" s="63" t="s">
        <v>943</v>
      </c>
      <c r="E3" s="64" t="s">
        <v>632</v>
      </c>
      <c r="F3" s="65" t="s">
        <v>943</v>
      </c>
      <c r="G3" s="54" t="s">
        <v>946</v>
      </c>
      <c r="H3" s="53" t="s">
        <v>953</v>
      </c>
      <c r="I3" s="53" t="s">
        <v>954</v>
      </c>
      <c r="J3" s="53" t="s">
        <v>612</v>
      </c>
      <c r="K3" s="53" t="s">
        <v>955</v>
      </c>
      <c r="L3" s="66" t="s">
        <v>956</v>
      </c>
      <c r="M3" s="65" t="s">
        <v>952</v>
      </c>
      <c r="N3" s="67" t="s">
        <v>947</v>
      </c>
      <c r="O3" s="112" t="s">
        <v>983</v>
      </c>
      <c r="P3" s="112"/>
      <c r="Q3" s="127" t="s">
        <v>994</v>
      </c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</row>
    <row r="4" spans="1:64" s="80" customFormat="1" ht="12">
      <c r="A4" s="68" t="s">
        <v>957</v>
      </c>
      <c r="B4" s="69" t="s">
        <v>958</v>
      </c>
      <c r="C4" s="70" t="s">
        <v>945</v>
      </c>
      <c r="D4" s="71" t="s">
        <v>632</v>
      </c>
      <c r="E4" s="72" t="s">
        <v>959</v>
      </c>
      <c r="F4" s="71" t="s">
        <v>946</v>
      </c>
      <c r="G4" s="73" t="s">
        <v>959</v>
      </c>
      <c r="H4" s="74" t="s">
        <v>959</v>
      </c>
      <c r="I4" s="74" t="s">
        <v>960</v>
      </c>
      <c r="J4" s="74" t="s">
        <v>959</v>
      </c>
      <c r="K4" s="74" t="s">
        <v>959</v>
      </c>
      <c r="L4" s="75" t="s">
        <v>959</v>
      </c>
      <c r="M4" s="76" t="s">
        <v>947</v>
      </c>
      <c r="N4" s="77" t="s">
        <v>959</v>
      </c>
      <c r="O4" s="78" t="s">
        <v>982</v>
      </c>
      <c r="P4" s="78"/>
      <c r="Q4" s="128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</row>
    <row r="5" spans="1:64" s="80" customFormat="1" ht="5.25" customHeight="1">
      <c r="B5" s="81"/>
      <c r="C5" s="82"/>
      <c r="D5" s="83"/>
      <c r="E5" s="84"/>
      <c r="F5" s="85"/>
      <c r="G5" s="85"/>
      <c r="H5" s="79"/>
      <c r="I5" s="79"/>
      <c r="J5" s="53"/>
      <c r="K5" s="53"/>
      <c r="L5" s="79"/>
      <c r="M5" s="85"/>
      <c r="N5" s="86"/>
      <c r="O5" s="78"/>
      <c r="P5" s="78"/>
      <c r="Q5" s="128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</row>
    <row r="6" spans="1:64" s="55" customFormat="1" ht="12">
      <c r="C6" s="87">
        <v>1012356.6899999998</v>
      </c>
      <c r="D6" s="83">
        <v>9661442053.6799908</v>
      </c>
      <c r="E6" s="84">
        <v>9543.5157875827263</v>
      </c>
      <c r="F6" s="83">
        <v>9874105865.999979</v>
      </c>
      <c r="G6" s="88">
        <v>9753.5838539279866</v>
      </c>
      <c r="H6" s="87">
        <v>1656.988425739549</v>
      </c>
      <c r="I6" s="87">
        <v>332.09955232280828</v>
      </c>
      <c r="J6" s="87">
        <v>6399.8351657655385</v>
      </c>
      <c r="K6" s="87">
        <v>1292.0244918320236</v>
      </c>
      <c r="L6" s="87">
        <v>72.636218268088939</v>
      </c>
      <c r="M6" s="89">
        <v>987326982.56999981</v>
      </c>
      <c r="N6" s="86">
        <v>975.27580182237944</v>
      </c>
      <c r="O6" s="114">
        <f>SUM(O9:O303)</f>
        <v>6478915944.9599991</v>
      </c>
      <c r="P6" s="114">
        <f t="shared" ref="P6:Q6" si="0">SUM(P9:P303)</f>
        <v>295226706.72000003</v>
      </c>
      <c r="Q6" s="129">
        <f t="shared" si="0"/>
        <v>6183689238.2400026</v>
      </c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</row>
    <row r="7" spans="1:64" ht="6" customHeight="1">
      <c r="A7" s="90"/>
      <c r="B7" s="91"/>
      <c r="C7" s="91"/>
      <c r="D7" s="92"/>
      <c r="E7" s="91"/>
      <c r="F7" s="92"/>
      <c r="G7" s="91"/>
      <c r="H7" s="91"/>
      <c r="I7" s="91"/>
      <c r="J7" s="91"/>
      <c r="K7" s="91"/>
      <c r="L7" s="91"/>
      <c r="M7" s="92"/>
      <c r="N7" s="93"/>
      <c r="O7" s="94"/>
      <c r="P7" s="94"/>
      <c r="R7" s="90"/>
      <c r="S7" s="91"/>
      <c r="T7" s="90"/>
      <c r="U7" s="91"/>
      <c r="V7" s="90"/>
      <c r="W7" s="91"/>
      <c r="X7" s="90"/>
      <c r="Y7" s="91"/>
      <c r="Z7" s="90"/>
      <c r="AA7" s="91"/>
      <c r="AB7" s="90"/>
      <c r="AC7" s="91"/>
      <c r="AD7" s="90"/>
      <c r="AE7" s="91"/>
      <c r="AF7" s="90"/>
      <c r="AG7" s="91"/>
      <c r="AH7" s="90"/>
      <c r="AI7" s="91"/>
      <c r="AJ7" s="90"/>
      <c r="AK7" s="91"/>
      <c r="AL7" s="90"/>
      <c r="AM7" s="91"/>
      <c r="AN7" s="90"/>
      <c r="AO7" s="91"/>
      <c r="AP7" s="90"/>
      <c r="AQ7" s="91"/>
      <c r="AR7" s="90"/>
      <c r="AS7" s="91"/>
      <c r="AT7" s="90"/>
      <c r="AU7" s="91"/>
      <c r="AV7" s="90"/>
      <c r="AW7" s="91"/>
      <c r="AX7" s="90"/>
      <c r="AY7" s="91"/>
      <c r="AZ7" s="90"/>
    </row>
    <row r="8" spans="1:64" s="97" customFormat="1" ht="12.75" customHeight="1">
      <c r="B8" s="85"/>
      <c r="C8" s="98"/>
      <c r="D8" s="99"/>
      <c r="E8" s="98"/>
      <c r="F8" s="99"/>
      <c r="G8" s="92"/>
      <c r="H8" s="98"/>
      <c r="I8" s="98"/>
      <c r="J8" s="98"/>
      <c r="K8" s="98"/>
      <c r="L8" s="98"/>
      <c r="M8" s="92"/>
      <c r="N8" s="93"/>
      <c r="O8" s="94"/>
      <c r="P8" s="94"/>
      <c r="Q8" s="13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</row>
    <row r="9" spans="1:64" s="92" customFormat="1">
      <c r="A9" s="92" t="s">
        <v>571</v>
      </c>
      <c r="B9" s="92" t="s">
        <v>572</v>
      </c>
      <c r="C9" s="101">
        <v>59.18</v>
      </c>
      <c r="D9" s="102">
        <v>1868595.02</v>
      </c>
      <c r="E9" s="101">
        <v>31574.772220344712</v>
      </c>
      <c r="F9" s="102">
        <v>2002220.37</v>
      </c>
      <c r="G9" s="103">
        <v>33832.720006759046</v>
      </c>
      <c r="H9" s="104">
        <v>2570.6943224062184</v>
      </c>
      <c r="I9" s="104">
        <v>420.77424805677589</v>
      </c>
      <c r="J9" s="104">
        <v>27201.172862453539</v>
      </c>
      <c r="K9" s="104">
        <v>3637.5633660020276</v>
      </c>
      <c r="L9" s="104">
        <v>2.5152078404866507</v>
      </c>
      <c r="M9" s="99">
        <v>717567.87</v>
      </c>
      <c r="N9" s="105">
        <v>12125.175228117607</v>
      </c>
      <c r="O9" s="113">
        <f>J9*C9</f>
        <v>1609765.4100000004</v>
      </c>
      <c r="P9" s="113">
        <f>VLOOKUP(A9,'(3) LEA to SY Allocations'!$A$4:$F$299,6,)</f>
        <v>221858.60000000003</v>
      </c>
      <c r="Q9" s="131">
        <f>O9-P9</f>
        <v>1387906.8100000003</v>
      </c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</row>
    <row r="10" spans="1:64" s="92" customFormat="1">
      <c r="A10" s="92" t="s">
        <v>39</v>
      </c>
      <c r="B10" s="92" t="s">
        <v>40</v>
      </c>
      <c r="C10" s="101">
        <v>6.7799999999999994</v>
      </c>
      <c r="D10" s="102">
        <v>358030.88</v>
      </c>
      <c r="E10" s="101">
        <v>52806.914454277292</v>
      </c>
      <c r="F10" s="102">
        <v>403906.06</v>
      </c>
      <c r="G10" s="103">
        <v>59573.165191740416</v>
      </c>
      <c r="H10" s="104">
        <v>3828.8244837758116</v>
      </c>
      <c r="I10" s="104">
        <v>238.17699115044249</v>
      </c>
      <c r="J10" s="104">
        <v>52639.446902654876</v>
      </c>
      <c r="K10" s="104">
        <v>2866.716814159292</v>
      </c>
      <c r="L10" s="104"/>
      <c r="M10" s="99">
        <v>217805.77</v>
      </c>
      <c r="N10" s="105">
        <v>32124.744837758113</v>
      </c>
      <c r="O10" s="113">
        <f t="shared" ref="O10:O73" si="1">J10*C10</f>
        <v>356895.45</v>
      </c>
      <c r="P10" s="113">
        <f>VLOOKUP(A10,'(3) LEA to SY Allocations'!$A$4:$F$299,6,)</f>
        <v>37103.200000000004</v>
      </c>
      <c r="Q10" s="131">
        <f t="shared" ref="Q10:Q73" si="2">O10-P10</f>
        <v>319792.25</v>
      </c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</row>
    <row r="11" spans="1:64" s="92" customFormat="1">
      <c r="A11" s="92" t="s">
        <v>381</v>
      </c>
      <c r="B11" s="92" t="s">
        <v>382</v>
      </c>
      <c r="C11" s="101">
        <v>3655.7499999999995</v>
      </c>
      <c r="D11" s="102">
        <v>31797180.170000002</v>
      </c>
      <c r="E11" s="101">
        <v>8697.8541120153204</v>
      </c>
      <c r="F11" s="102">
        <v>34101865.289999999</v>
      </c>
      <c r="G11" s="103">
        <v>9328.281553716748</v>
      </c>
      <c r="H11" s="104">
        <v>552.41948163851475</v>
      </c>
      <c r="I11" s="104">
        <v>109.68883813171034</v>
      </c>
      <c r="J11" s="104">
        <v>6502.2617301511318</v>
      </c>
      <c r="K11" s="104">
        <v>2163.9115037953911</v>
      </c>
      <c r="L11" s="104"/>
      <c r="M11" s="99">
        <v>11204871.74</v>
      </c>
      <c r="N11" s="105">
        <v>3064.9994501812216</v>
      </c>
      <c r="O11" s="113">
        <f t="shared" si="1"/>
        <v>23770643.319999997</v>
      </c>
      <c r="P11" s="113">
        <f>VLOOKUP(A11,'(3) LEA to SY Allocations'!$A$4:$F$299,6,)</f>
        <v>3229807.16</v>
      </c>
      <c r="Q11" s="131">
        <f t="shared" si="2"/>
        <v>20540836.159999996</v>
      </c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</row>
    <row r="12" spans="1:64" s="92" customFormat="1">
      <c r="A12" s="92" t="s">
        <v>259</v>
      </c>
      <c r="B12" s="92" t="s">
        <v>260</v>
      </c>
      <c r="C12" s="101">
        <v>205.35999999999999</v>
      </c>
      <c r="D12" s="102">
        <v>3172045.79</v>
      </c>
      <c r="E12" s="101">
        <v>15446.268942345152</v>
      </c>
      <c r="F12" s="102">
        <v>3336882.8</v>
      </c>
      <c r="G12" s="103">
        <v>16248.942345149981</v>
      </c>
      <c r="H12" s="104">
        <v>2744.0042364627971</v>
      </c>
      <c r="I12" s="104">
        <v>132.96464744838332</v>
      </c>
      <c r="J12" s="104">
        <v>11189.479986365408</v>
      </c>
      <c r="K12" s="104">
        <v>1748.9119594857812</v>
      </c>
      <c r="L12" s="104">
        <v>433.58151538761206</v>
      </c>
      <c r="M12" s="99">
        <v>479692.64</v>
      </c>
      <c r="N12" s="105">
        <v>2335.8620958317106</v>
      </c>
      <c r="O12" s="113">
        <f t="shared" si="1"/>
        <v>2297871.61</v>
      </c>
      <c r="P12" s="113">
        <f>VLOOKUP(A12,'(3) LEA to SY Allocations'!$A$4:$F$299,6,)</f>
        <v>169543.52000000002</v>
      </c>
      <c r="Q12" s="131">
        <f t="shared" si="2"/>
        <v>2128328.09</v>
      </c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</row>
    <row r="13" spans="1:64" s="92" customFormat="1">
      <c r="A13" s="92" t="s">
        <v>437</v>
      </c>
      <c r="B13" s="92" t="s">
        <v>438</v>
      </c>
      <c r="C13" s="101">
        <v>337.1</v>
      </c>
      <c r="D13" s="102">
        <v>4283232.53</v>
      </c>
      <c r="E13" s="101">
        <v>12706.118451498072</v>
      </c>
      <c r="F13" s="102">
        <v>4387405.16</v>
      </c>
      <c r="G13" s="103">
        <v>13015.144348857904</v>
      </c>
      <c r="H13" s="104">
        <v>2318.2486502521506</v>
      </c>
      <c r="I13" s="104">
        <v>301.16051616730937</v>
      </c>
      <c r="J13" s="104">
        <v>8429.7020172055763</v>
      </c>
      <c r="K13" s="104">
        <v>1553.0723820824683</v>
      </c>
      <c r="L13" s="104">
        <v>412.9607831504004</v>
      </c>
      <c r="M13" s="99">
        <v>359075.29</v>
      </c>
      <c r="N13" s="105">
        <v>1065.1892316819933</v>
      </c>
      <c r="O13" s="113">
        <f t="shared" si="1"/>
        <v>2841652.55</v>
      </c>
      <c r="P13" s="113">
        <f>VLOOKUP(A13,'(3) LEA to SY Allocations'!$A$4:$F$299,6,)</f>
        <v>179160.84000000003</v>
      </c>
      <c r="Q13" s="131">
        <f t="shared" si="2"/>
        <v>2662491.71</v>
      </c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</row>
    <row r="14" spans="1:64" s="92" customFormat="1">
      <c r="A14" s="92" t="s">
        <v>87</v>
      </c>
      <c r="B14" s="92" t="s">
        <v>88</v>
      </c>
      <c r="C14" s="101">
        <v>2717.34</v>
      </c>
      <c r="D14" s="102">
        <v>25779973.219999999</v>
      </c>
      <c r="E14" s="101">
        <v>9487.2092634708933</v>
      </c>
      <c r="F14" s="102">
        <v>26793890.93</v>
      </c>
      <c r="G14" s="103">
        <v>9860.3380254219192</v>
      </c>
      <c r="H14" s="104">
        <v>1198.1098390337609</v>
      </c>
      <c r="I14" s="104">
        <v>178.94238851229508</v>
      </c>
      <c r="J14" s="104">
        <v>6484.8435418460695</v>
      </c>
      <c r="K14" s="104">
        <v>1994.4648590165386</v>
      </c>
      <c r="L14" s="104">
        <v>3.9773970132556102</v>
      </c>
      <c r="M14" s="99">
        <v>2838692.16</v>
      </c>
      <c r="N14" s="105">
        <v>1044.65843803131</v>
      </c>
      <c r="O14" s="113">
        <f t="shared" si="1"/>
        <v>17621524.75</v>
      </c>
      <c r="P14" s="113">
        <f>VLOOKUP(A14,'(3) LEA to SY Allocations'!$A$4:$F$299,6,)</f>
        <v>1924787.8000000003</v>
      </c>
      <c r="Q14" s="131">
        <f t="shared" si="2"/>
        <v>15696736.949999999</v>
      </c>
      <c r="R14" s="107"/>
      <c r="S14" s="107"/>
      <c r="T14" s="107"/>
      <c r="U14" s="107"/>
      <c r="V14" s="107"/>
      <c r="W14" s="107"/>
      <c r="X14" s="107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</row>
    <row r="15" spans="1:64" s="92" customFormat="1">
      <c r="A15" s="92" t="s">
        <v>27</v>
      </c>
      <c r="B15" s="92" t="s">
        <v>961</v>
      </c>
      <c r="C15" s="101">
        <v>630.81000000000006</v>
      </c>
      <c r="D15" s="102">
        <v>6349597.8899999997</v>
      </c>
      <c r="E15" s="101">
        <v>10065.785085842012</v>
      </c>
      <c r="F15" s="102">
        <v>6522973.6699999999</v>
      </c>
      <c r="G15" s="103">
        <v>10340.631362850936</v>
      </c>
      <c r="H15" s="104">
        <v>1589.3328577543157</v>
      </c>
      <c r="I15" s="104">
        <v>271.785212663084</v>
      </c>
      <c r="J15" s="104">
        <v>7178.4290356842785</v>
      </c>
      <c r="K15" s="104">
        <v>1301.0842567492589</v>
      </c>
      <c r="L15" s="104"/>
      <c r="M15" s="99">
        <v>842676.83</v>
      </c>
      <c r="N15" s="105">
        <v>1335.8647294748021</v>
      </c>
      <c r="O15" s="113">
        <f t="shared" si="1"/>
        <v>4528224.82</v>
      </c>
      <c r="P15" s="113">
        <f>VLOOKUP(A15,'(3) LEA to SY Allocations'!$A$4:$F$299,6,)</f>
        <v>376115.24000000005</v>
      </c>
      <c r="Q15" s="131">
        <f t="shared" si="2"/>
        <v>4152109.58</v>
      </c>
      <c r="R15" s="107"/>
      <c r="S15" s="107"/>
      <c r="T15" s="107"/>
      <c r="U15" s="107"/>
      <c r="V15" s="107"/>
      <c r="W15" s="107"/>
      <c r="X15" s="107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</row>
    <row r="16" spans="1:64" s="92" customFormat="1">
      <c r="A16" s="92" t="s">
        <v>229</v>
      </c>
      <c r="B16" s="92" t="s">
        <v>230</v>
      </c>
      <c r="C16" s="101">
        <v>15586.060000000003</v>
      </c>
      <c r="D16" s="102">
        <v>137524309.38999999</v>
      </c>
      <c r="E16" s="101">
        <v>8823.5454880835805</v>
      </c>
      <c r="F16" s="102">
        <v>144442932.40000001</v>
      </c>
      <c r="G16" s="103">
        <v>9267.4436259067388</v>
      </c>
      <c r="H16" s="104">
        <v>1173.2281756903283</v>
      </c>
      <c r="I16" s="104">
        <v>218.85612977237346</v>
      </c>
      <c r="J16" s="104">
        <v>6557.2139623484054</v>
      </c>
      <c r="K16" s="104">
        <v>1279.024971031806</v>
      </c>
      <c r="L16" s="104">
        <v>39.120387063824971</v>
      </c>
      <c r="M16" s="99">
        <v>24649838.199999999</v>
      </c>
      <c r="N16" s="105">
        <v>1581.531073279584</v>
      </c>
      <c r="O16" s="113">
        <f t="shared" si="1"/>
        <v>102201130.25000001</v>
      </c>
      <c r="P16" s="113">
        <f>VLOOKUP(A16,'(3) LEA to SY Allocations'!$A$4:$F$299,6,)</f>
        <v>10693768.280000001</v>
      </c>
      <c r="Q16" s="131">
        <f t="shared" si="2"/>
        <v>91507361.970000014</v>
      </c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</row>
    <row r="17" spans="1:64" s="92" customFormat="1">
      <c r="A17" s="92" t="s">
        <v>391</v>
      </c>
      <c r="B17" s="92" t="s">
        <v>392</v>
      </c>
      <c r="C17" s="101">
        <v>97.94</v>
      </c>
      <c r="D17" s="102">
        <v>1372407.49</v>
      </c>
      <c r="E17" s="101">
        <v>14012.737288135593</v>
      </c>
      <c r="F17" s="102">
        <v>1357855.58</v>
      </c>
      <c r="G17" s="103">
        <v>13864.157443332653</v>
      </c>
      <c r="H17" s="104">
        <v>1394.3270369614052</v>
      </c>
      <c r="I17" s="104">
        <v>940.22575045946508</v>
      </c>
      <c r="J17" s="104">
        <v>8199.5572799673264</v>
      </c>
      <c r="K17" s="104">
        <v>3330.0473759444562</v>
      </c>
      <c r="L17" s="104"/>
      <c r="M17" s="99">
        <v>169782.44</v>
      </c>
      <c r="N17" s="105">
        <v>1733.5352256483561</v>
      </c>
      <c r="O17" s="113">
        <f t="shared" si="1"/>
        <v>803064.6399999999</v>
      </c>
      <c r="P17" s="113">
        <f>VLOOKUP(A17,'(3) LEA to SY Allocations'!$A$4:$F$299,6,)</f>
        <v>0</v>
      </c>
      <c r="Q17" s="131">
        <f t="shared" si="2"/>
        <v>803064.6399999999</v>
      </c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</row>
    <row r="18" spans="1:64" s="85" customFormat="1" ht="12">
      <c r="A18" s="92" t="s">
        <v>235</v>
      </c>
      <c r="B18" s="92" t="s">
        <v>962</v>
      </c>
      <c r="C18" s="101">
        <v>1478.6999999999998</v>
      </c>
      <c r="D18" s="102">
        <v>15133431.09</v>
      </c>
      <c r="E18" s="101">
        <v>10234.280848042201</v>
      </c>
      <c r="F18" s="102">
        <v>15226263.82</v>
      </c>
      <c r="G18" s="103">
        <v>10297.060810171097</v>
      </c>
      <c r="H18" s="104">
        <v>1336.3939338608238</v>
      </c>
      <c r="I18" s="104">
        <v>117.64604044092786</v>
      </c>
      <c r="J18" s="104">
        <v>6705.1358017177263</v>
      </c>
      <c r="K18" s="104">
        <v>2034.9824846148645</v>
      </c>
      <c r="L18" s="104">
        <v>102.90254953675527</v>
      </c>
      <c r="M18" s="99">
        <v>1320109.07</v>
      </c>
      <c r="N18" s="105">
        <v>892.749759924258</v>
      </c>
      <c r="O18" s="113">
        <f t="shared" si="1"/>
        <v>9914884.3100000005</v>
      </c>
      <c r="P18" s="113">
        <f>VLOOKUP(A18,'(3) LEA to SY Allocations'!$A$4:$F$299,6,)</f>
        <v>1315463.4400000002</v>
      </c>
      <c r="Q18" s="131">
        <f t="shared" si="2"/>
        <v>8599420.870000001</v>
      </c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</row>
    <row r="19" spans="1:64" s="92" customFormat="1">
      <c r="A19" s="92" t="s">
        <v>175</v>
      </c>
      <c r="B19" s="92" t="s">
        <v>176</v>
      </c>
      <c r="C19" s="101">
        <v>977.86</v>
      </c>
      <c r="D19" s="102">
        <v>9562266.0700000003</v>
      </c>
      <c r="E19" s="101">
        <v>9778.7679933732852</v>
      </c>
      <c r="F19" s="102">
        <v>10000786.390000001</v>
      </c>
      <c r="G19" s="103">
        <v>10227.21697379993</v>
      </c>
      <c r="H19" s="104">
        <v>1408.3090626470048</v>
      </c>
      <c r="I19" s="104">
        <v>188.21600229071649</v>
      </c>
      <c r="J19" s="104">
        <v>6981.832460679444</v>
      </c>
      <c r="K19" s="104">
        <v>1644.7466917554661</v>
      </c>
      <c r="L19" s="104">
        <v>4.1127564273004316</v>
      </c>
      <c r="M19" s="99">
        <v>1106687.55</v>
      </c>
      <c r="N19" s="105">
        <v>1131.7443703597653</v>
      </c>
      <c r="O19" s="113">
        <f t="shared" si="1"/>
        <v>6827254.6900000013</v>
      </c>
      <c r="P19" s="113">
        <f>VLOOKUP(A19,'(3) LEA to SY Allocations'!$A$4:$F$299,6,)</f>
        <v>746675.60000000009</v>
      </c>
      <c r="Q19" s="131">
        <f t="shared" si="2"/>
        <v>6080579.0900000017</v>
      </c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</row>
    <row r="20" spans="1:64" s="92" customFormat="1">
      <c r="A20" s="92" t="s">
        <v>407</v>
      </c>
      <c r="B20" s="92" t="s">
        <v>408</v>
      </c>
      <c r="C20" s="101">
        <v>2917.1899999999996</v>
      </c>
      <c r="D20" s="102">
        <v>27178360.739999998</v>
      </c>
      <c r="E20" s="101">
        <v>9316.6234424223312</v>
      </c>
      <c r="F20" s="102">
        <v>28209463.859999999</v>
      </c>
      <c r="G20" s="103">
        <v>9670.0810917355411</v>
      </c>
      <c r="H20" s="104">
        <v>1095.3787651815619</v>
      </c>
      <c r="I20" s="104">
        <v>163.15498476273402</v>
      </c>
      <c r="J20" s="104">
        <v>6780.1218021452141</v>
      </c>
      <c r="K20" s="104">
        <v>1618.4644983700068</v>
      </c>
      <c r="L20" s="104">
        <v>12.961041276022476</v>
      </c>
      <c r="M20" s="99">
        <v>4364724.8499999996</v>
      </c>
      <c r="N20" s="105">
        <v>1496.2086288517376</v>
      </c>
      <c r="O20" s="113">
        <f t="shared" si="1"/>
        <v>19778903.519999996</v>
      </c>
      <c r="P20" s="113">
        <f>VLOOKUP(A20,'(3) LEA to SY Allocations'!$A$4:$F$299,6,)</f>
        <v>2347095.12</v>
      </c>
      <c r="Q20" s="131">
        <f t="shared" si="2"/>
        <v>17431808.399999995</v>
      </c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</row>
    <row r="21" spans="1:64" s="92" customFormat="1">
      <c r="A21" s="92" t="s">
        <v>433</v>
      </c>
      <c r="B21" s="92" t="s">
        <v>434</v>
      </c>
      <c r="C21" s="101">
        <v>10543.550000000001</v>
      </c>
      <c r="D21" s="102">
        <v>94056509.310000002</v>
      </c>
      <c r="E21" s="101">
        <v>8920.7628654485434</v>
      </c>
      <c r="F21" s="102">
        <v>97671052.810000002</v>
      </c>
      <c r="G21" s="103">
        <v>9263.5832153306983</v>
      </c>
      <c r="H21" s="104">
        <v>1433.2571060031962</v>
      </c>
      <c r="I21" s="104">
        <v>491.37198571638578</v>
      </c>
      <c r="J21" s="104">
        <v>6186.9652650198459</v>
      </c>
      <c r="K21" s="104">
        <v>1149.0802481137757</v>
      </c>
      <c r="L21" s="104">
        <v>2.9086104774957202</v>
      </c>
      <c r="M21" s="99">
        <v>13676055.369999999</v>
      </c>
      <c r="N21" s="105">
        <v>1297.1015805871834</v>
      </c>
      <c r="O21" s="113">
        <f t="shared" si="1"/>
        <v>65232577.620000005</v>
      </c>
      <c r="P21" s="113">
        <f>VLOOKUP(A21,'(3) LEA to SY Allocations'!$A$4:$F$299,6,)</f>
        <v>4933792.16</v>
      </c>
      <c r="Q21" s="131">
        <f t="shared" si="2"/>
        <v>60298785.460000008</v>
      </c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0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</row>
    <row r="22" spans="1:64" s="92" customFormat="1">
      <c r="A22" s="92" t="s">
        <v>275</v>
      </c>
      <c r="B22" s="92" t="s">
        <v>276</v>
      </c>
      <c r="C22" s="101">
        <v>598.96</v>
      </c>
      <c r="D22" s="102">
        <v>6949068.2699999996</v>
      </c>
      <c r="E22" s="101">
        <v>11601.890393348469</v>
      </c>
      <c r="F22" s="102">
        <v>6923993.8799999999</v>
      </c>
      <c r="G22" s="103">
        <v>11560.027180446106</v>
      </c>
      <c r="H22" s="104">
        <v>1525.221250166956</v>
      </c>
      <c r="I22" s="104">
        <v>309.22696006411115</v>
      </c>
      <c r="J22" s="104">
        <v>7747.7610524909842</v>
      </c>
      <c r="K22" s="104">
        <v>1959.7996694270068</v>
      </c>
      <c r="L22" s="104">
        <v>18.018248297048213</v>
      </c>
      <c r="M22" s="99">
        <v>599549.88</v>
      </c>
      <c r="N22" s="105">
        <v>1000.9848403900093</v>
      </c>
      <c r="O22" s="113">
        <f t="shared" si="1"/>
        <v>4640598.96</v>
      </c>
      <c r="P22" s="113">
        <f>VLOOKUP(A22,'(3) LEA to SY Allocations'!$A$4:$F$299,6,)</f>
        <v>75860.960000000006</v>
      </c>
      <c r="Q22" s="131">
        <f t="shared" si="2"/>
        <v>4564738</v>
      </c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</row>
    <row r="23" spans="1:64" s="92" customFormat="1">
      <c r="A23" s="92" t="s">
        <v>501</v>
      </c>
      <c r="B23" s="92" t="s">
        <v>502</v>
      </c>
      <c r="C23" s="101">
        <v>20.880000000000003</v>
      </c>
      <c r="D23" s="102">
        <v>198823.65</v>
      </c>
      <c r="E23" s="101">
        <v>9522.2054597701135</v>
      </c>
      <c r="F23" s="102">
        <v>315476.77</v>
      </c>
      <c r="G23" s="103">
        <v>15109.040708812259</v>
      </c>
      <c r="H23" s="104">
        <v>0</v>
      </c>
      <c r="I23" s="104">
        <v>81.158524904214545</v>
      </c>
      <c r="J23" s="104">
        <v>14355.711206896551</v>
      </c>
      <c r="K23" s="104">
        <v>663.67385057471256</v>
      </c>
      <c r="L23" s="104">
        <v>8.4971264367816079</v>
      </c>
      <c r="M23" s="99">
        <v>494045.95</v>
      </c>
      <c r="N23" s="105">
        <v>23661.204501915705</v>
      </c>
      <c r="O23" s="113">
        <f t="shared" si="1"/>
        <v>299747.25</v>
      </c>
      <c r="P23" s="113">
        <f>VLOOKUP(A23,'(3) LEA to SY Allocations'!$A$4:$F$299,6,)</f>
        <v>0</v>
      </c>
      <c r="Q23" s="131">
        <f t="shared" si="2"/>
        <v>299747.25</v>
      </c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</row>
    <row r="24" spans="1:64" s="92" customFormat="1">
      <c r="A24" s="92" t="s">
        <v>155</v>
      </c>
      <c r="B24" s="92" t="s">
        <v>156</v>
      </c>
      <c r="C24" s="101">
        <v>338.98000000000008</v>
      </c>
      <c r="D24" s="102">
        <v>3694525.65</v>
      </c>
      <c r="E24" s="101">
        <v>10898.94875803882</v>
      </c>
      <c r="F24" s="102">
        <v>3798847.36</v>
      </c>
      <c r="G24" s="103">
        <v>11206.700572305148</v>
      </c>
      <c r="H24" s="104">
        <v>1171.0638975750778</v>
      </c>
      <c r="I24" s="104">
        <v>339.31285031565272</v>
      </c>
      <c r="J24" s="104">
        <v>8149.5873502861514</v>
      </c>
      <c r="K24" s="104">
        <v>1545.7334651011856</v>
      </c>
      <c r="L24" s="104">
        <v>1.0030090270812435</v>
      </c>
      <c r="M24" s="99">
        <v>663806.6</v>
      </c>
      <c r="N24" s="105">
        <v>1958.2470942238476</v>
      </c>
      <c r="O24" s="113">
        <f t="shared" si="1"/>
        <v>2762547.12</v>
      </c>
      <c r="P24" s="113">
        <f>VLOOKUP(A24,'(3) LEA to SY Allocations'!$A$4:$F$299,6,)</f>
        <v>229369.44000000003</v>
      </c>
      <c r="Q24" s="131">
        <f t="shared" si="2"/>
        <v>2533177.6800000002</v>
      </c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</row>
    <row r="25" spans="1:64" s="92" customFormat="1">
      <c r="A25" s="92" t="s">
        <v>247</v>
      </c>
      <c r="B25" s="92" t="s">
        <v>248</v>
      </c>
      <c r="C25" s="101">
        <v>1332.8799999999999</v>
      </c>
      <c r="D25" s="102">
        <v>14343366.08</v>
      </c>
      <c r="E25" s="101">
        <v>10761.183362343198</v>
      </c>
      <c r="F25" s="102">
        <v>14530358.699999999</v>
      </c>
      <c r="G25" s="103">
        <v>10901.475526679071</v>
      </c>
      <c r="H25" s="104">
        <v>1865.501935658124</v>
      </c>
      <c r="I25" s="104">
        <v>231.08347338094953</v>
      </c>
      <c r="J25" s="104">
        <v>7019.061948562513</v>
      </c>
      <c r="K25" s="104">
        <v>1514.9114398895624</v>
      </c>
      <c r="L25" s="104">
        <v>270.91672918792392</v>
      </c>
      <c r="M25" s="99">
        <v>1851825.53</v>
      </c>
      <c r="N25" s="105">
        <v>1389.3415236180304</v>
      </c>
      <c r="O25" s="113">
        <f t="shared" si="1"/>
        <v>9355567.290000001</v>
      </c>
      <c r="P25" s="113">
        <f>VLOOKUP(A25,'(3) LEA to SY Allocations'!$A$4:$F$299,6,)</f>
        <v>0</v>
      </c>
      <c r="Q25" s="131">
        <f t="shared" si="2"/>
        <v>9355567.290000001</v>
      </c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</row>
    <row r="26" spans="1:64" s="92" customFormat="1">
      <c r="A26" s="92" t="s">
        <v>67</v>
      </c>
      <c r="B26" s="92" t="s">
        <v>68</v>
      </c>
      <c r="C26" s="101">
        <v>1412.1399999999999</v>
      </c>
      <c r="D26" s="102">
        <v>12545109.130000001</v>
      </c>
      <c r="E26" s="101">
        <v>8883.7573682496077</v>
      </c>
      <c r="F26" s="102">
        <v>12817850.939999999</v>
      </c>
      <c r="G26" s="103">
        <v>9076.8981404110073</v>
      </c>
      <c r="H26" s="104">
        <v>1100.8764003569052</v>
      </c>
      <c r="I26" s="104">
        <v>258.84078065914144</v>
      </c>
      <c r="J26" s="104">
        <v>6283.7798022858933</v>
      </c>
      <c r="K26" s="104">
        <v>1429.6625688671099</v>
      </c>
      <c r="L26" s="104">
        <v>3.7385882419590128</v>
      </c>
      <c r="M26" s="99">
        <v>725290.33</v>
      </c>
      <c r="N26" s="105">
        <v>513.61078221706066</v>
      </c>
      <c r="O26" s="113">
        <f t="shared" si="1"/>
        <v>8873576.8100000005</v>
      </c>
      <c r="P26" s="113">
        <f>VLOOKUP(A26,'(3) LEA to SY Allocations'!$A$4:$F$299,6,)</f>
        <v>929195.20000000019</v>
      </c>
      <c r="Q26" s="131">
        <f t="shared" si="2"/>
        <v>7944381.6100000003</v>
      </c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</row>
    <row r="27" spans="1:64" s="92" customFormat="1">
      <c r="A27" s="92" t="s">
        <v>65</v>
      </c>
      <c r="B27" s="92" t="s">
        <v>66</v>
      </c>
      <c r="C27" s="101">
        <v>1187.3900000000001</v>
      </c>
      <c r="D27" s="102">
        <v>11112717.189999999</v>
      </c>
      <c r="E27" s="101">
        <v>9358.9445674967774</v>
      </c>
      <c r="F27" s="102">
        <v>11213493.6</v>
      </c>
      <c r="G27" s="103">
        <v>9443.8167746064883</v>
      </c>
      <c r="H27" s="104">
        <v>1720.2849442895761</v>
      </c>
      <c r="I27" s="104">
        <v>251.29393880696318</v>
      </c>
      <c r="J27" s="104">
        <v>6492.1480052889101</v>
      </c>
      <c r="K27" s="104">
        <v>980.08988622103948</v>
      </c>
      <c r="L27" s="104">
        <v>0</v>
      </c>
      <c r="M27" s="99">
        <v>248598.12</v>
      </c>
      <c r="N27" s="105">
        <v>209.36517909027361</v>
      </c>
      <c r="O27" s="113">
        <f t="shared" si="1"/>
        <v>7708711.6199999992</v>
      </c>
      <c r="P27" s="113">
        <f>VLOOKUP(A27,'(3) LEA to SY Allocations'!$A$4:$F$299,6,)</f>
        <v>0</v>
      </c>
      <c r="Q27" s="131">
        <f t="shared" si="2"/>
        <v>7708711.6199999992</v>
      </c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</row>
    <row r="28" spans="1:64" s="92" customFormat="1">
      <c r="A28" s="92" t="s">
        <v>577</v>
      </c>
      <c r="B28" s="92" t="s">
        <v>578</v>
      </c>
      <c r="C28" s="101">
        <v>7866.1799999999985</v>
      </c>
      <c r="D28" s="102">
        <v>69413775.650000006</v>
      </c>
      <c r="E28" s="101">
        <v>8824.3309522538275</v>
      </c>
      <c r="F28" s="102">
        <v>73225364.819999993</v>
      </c>
      <c r="G28" s="103">
        <v>9308.8849759349523</v>
      </c>
      <c r="H28" s="104">
        <v>1224.8621910508027</v>
      </c>
      <c r="I28" s="104">
        <v>224.24137255948889</v>
      </c>
      <c r="J28" s="104">
        <v>6293.2624577622182</v>
      </c>
      <c r="K28" s="104">
        <v>1558.0603558525233</v>
      </c>
      <c r="L28" s="104">
        <v>8.4585987099201905</v>
      </c>
      <c r="M28" s="99">
        <v>12843811.77</v>
      </c>
      <c r="N28" s="105">
        <v>1632.7889483840952</v>
      </c>
      <c r="O28" s="113">
        <f t="shared" si="1"/>
        <v>49503935.279999994</v>
      </c>
      <c r="P28" s="113">
        <f>VLOOKUP(A28,'(3) LEA to SY Allocations'!$A$4:$F$299,6,)</f>
        <v>3982082.4000000004</v>
      </c>
      <c r="Q28" s="131">
        <f t="shared" si="2"/>
        <v>45521852.879999995</v>
      </c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</row>
    <row r="29" spans="1:64" s="92" customFormat="1">
      <c r="A29" s="92" t="s">
        <v>401</v>
      </c>
      <c r="B29" s="92" t="s">
        <v>402</v>
      </c>
      <c r="C29" s="101">
        <v>4057.8299999999995</v>
      </c>
      <c r="D29" s="102">
        <v>38357460.390000001</v>
      </c>
      <c r="E29" s="101">
        <v>9452.702648952767</v>
      </c>
      <c r="F29" s="102">
        <v>39772882.030000001</v>
      </c>
      <c r="G29" s="103">
        <v>9801.515102899828</v>
      </c>
      <c r="H29" s="104">
        <v>1848.2173920543742</v>
      </c>
      <c r="I29" s="104">
        <v>201.30964579590574</v>
      </c>
      <c r="J29" s="104">
        <v>6485.951087157423</v>
      </c>
      <c r="K29" s="104">
        <v>1261.6356081945278</v>
      </c>
      <c r="L29" s="104">
        <v>4.4013696975969916</v>
      </c>
      <c r="M29" s="99">
        <v>4908512.8499999996</v>
      </c>
      <c r="N29" s="105">
        <v>1209.6398444488805</v>
      </c>
      <c r="O29" s="113">
        <f t="shared" si="1"/>
        <v>26318886.900000002</v>
      </c>
      <c r="P29" s="113">
        <f>VLOOKUP(A29,'(3) LEA to SY Allocations'!$A$4:$F$299,6,)</f>
        <v>237295.84000000003</v>
      </c>
      <c r="Q29" s="131">
        <f t="shared" si="2"/>
        <v>26081591.060000002</v>
      </c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</row>
    <row r="30" spans="1:64" s="92" customFormat="1">
      <c r="A30" s="92" t="s">
        <v>115</v>
      </c>
      <c r="B30" s="92" t="s">
        <v>116</v>
      </c>
      <c r="C30" s="101">
        <v>351.9</v>
      </c>
      <c r="D30" s="102">
        <v>3180377.68</v>
      </c>
      <c r="E30" s="101">
        <v>9037.7314009661841</v>
      </c>
      <c r="F30" s="102">
        <v>3441647.49</v>
      </c>
      <c r="G30" s="103">
        <v>9780.1861040068216</v>
      </c>
      <c r="H30" s="104">
        <v>1043.7718101733449</v>
      </c>
      <c r="I30" s="104">
        <v>156.98769536800228</v>
      </c>
      <c r="J30" s="104">
        <v>7488.3086956521747</v>
      </c>
      <c r="K30" s="104">
        <v>1080.1840579710147</v>
      </c>
      <c r="L30" s="104">
        <v>10.93384484228474</v>
      </c>
      <c r="M30" s="99">
        <v>1119604.3600000001</v>
      </c>
      <c r="N30" s="105">
        <v>3181.5980676328509</v>
      </c>
      <c r="O30" s="113">
        <f t="shared" si="1"/>
        <v>2635135.83</v>
      </c>
      <c r="P30" s="113">
        <f>VLOOKUP(A30,'(3) LEA to SY Allocations'!$A$4:$F$299,6,)</f>
        <v>0</v>
      </c>
      <c r="Q30" s="131">
        <f t="shared" si="2"/>
        <v>2635135.83</v>
      </c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0"/>
      <c r="BJ30" s="100"/>
      <c r="BK30" s="100"/>
      <c r="BL30" s="100"/>
    </row>
    <row r="31" spans="1:64" s="92" customFormat="1">
      <c r="A31" s="92" t="s">
        <v>463</v>
      </c>
      <c r="B31" s="92" t="s">
        <v>464</v>
      </c>
      <c r="C31" s="101">
        <v>2835.9500000000003</v>
      </c>
      <c r="D31" s="102">
        <v>24023614.559999999</v>
      </c>
      <c r="E31" s="101">
        <v>8471.0994763659437</v>
      </c>
      <c r="F31" s="102">
        <v>24395527.609999999</v>
      </c>
      <c r="G31" s="103">
        <v>8602.2417919921008</v>
      </c>
      <c r="H31" s="104">
        <v>1105.90663093496</v>
      </c>
      <c r="I31" s="104">
        <v>248.03545549110518</v>
      </c>
      <c r="J31" s="104">
        <v>6082.4363299776096</v>
      </c>
      <c r="K31" s="104">
        <v>1096.343101958779</v>
      </c>
      <c r="L31" s="104">
        <v>69.520273629647903</v>
      </c>
      <c r="M31" s="99">
        <v>3000267.8</v>
      </c>
      <c r="N31" s="105">
        <v>1057.9410074225566</v>
      </c>
      <c r="O31" s="113">
        <f t="shared" si="1"/>
        <v>17249485.310000002</v>
      </c>
      <c r="P31" s="113">
        <f>VLOOKUP(A31,'(3) LEA to SY Allocations'!$A$4:$F$299,6,)</f>
        <v>0</v>
      </c>
      <c r="Q31" s="131">
        <f t="shared" si="2"/>
        <v>17249485.310000002</v>
      </c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0"/>
      <c r="BJ31" s="100"/>
      <c r="BK31" s="100"/>
      <c r="BL31" s="100"/>
    </row>
    <row r="32" spans="1:64" s="92" customFormat="1">
      <c r="A32" s="92" t="s">
        <v>61</v>
      </c>
      <c r="B32" s="92" t="s">
        <v>62</v>
      </c>
      <c r="C32" s="101">
        <v>447.94000000000005</v>
      </c>
      <c r="D32" s="102">
        <v>7045279.9000000004</v>
      </c>
      <c r="E32" s="101">
        <v>15728.177657722015</v>
      </c>
      <c r="F32" s="102">
        <v>7864854.6600000001</v>
      </c>
      <c r="G32" s="103">
        <v>17557.830646961644</v>
      </c>
      <c r="H32" s="104">
        <v>600.95367683171844</v>
      </c>
      <c r="I32" s="104">
        <v>342.62276197705046</v>
      </c>
      <c r="J32" s="104">
        <v>9367.1742644104088</v>
      </c>
      <c r="K32" s="104">
        <v>7235.7611287225955</v>
      </c>
      <c r="L32" s="104">
        <v>11.31881501986873</v>
      </c>
      <c r="M32" s="99">
        <v>1573930.15</v>
      </c>
      <c r="N32" s="105">
        <v>3513.7075277939002</v>
      </c>
      <c r="O32" s="113">
        <f t="shared" si="1"/>
        <v>4195932.0399999991</v>
      </c>
      <c r="P32" s="113">
        <f>VLOOKUP(A32,'(3) LEA to SY Allocations'!$A$4:$F$299,6,)</f>
        <v>574723.80000000005</v>
      </c>
      <c r="Q32" s="131">
        <f t="shared" si="2"/>
        <v>3621208.2399999993</v>
      </c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0"/>
      <c r="AK32" s="100"/>
      <c r="AL32" s="100"/>
      <c r="AM32" s="100"/>
      <c r="AN32" s="100"/>
      <c r="AO32" s="100"/>
      <c r="AP32" s="100"/>
      <c r="AQ32" s="100"/>
      <c r="AR32" s="100"/>
      <c r="AS32" s="100"/>
      <c r="AT32" s="100"/>
      <c r="AU32" s="100"/>
      <c r="AV32" s="100"/>
      <c r="AW32" s="100"/>
      <c r="AX32" s="100"/>
      <c r="AY32" s="100"/>
      <c r="AZ32" s="100"/>
      <c r="BA32" s="100"/>
      <c r="BB32" s="100"/>
      <c r="BC32" s="100"/>
      <c r="BD32" s="100"/>
      <c r="BE32" s="100"/>
      <c r="BF32" s="100"/>
      <c r="BG32" s="100"/>
      <c r="BH32" s="100"/>
      <c r="BI32" s="100"/>
      <c r="BJ32" s="100"/>
      <c r="BK32" s="100"/>
      <c r="BL32" s="100"/>
    </row>
    <row r="33" spans="1:64" s="92" customFormat="1">
      <c r="A33" s="92" t="s">
        <v>417</v>
      </c>
      <c r="B33" s="92" t="s">
        <v>418</v>
      </c>
      <c r="C33" s="101">
        <v>3385.6499999999996</v>
      </c>
      <c r="D33" s="102">
        <v>22967896.98</v>
      </c>
      <c r="E33" s="101">
        <v>6783.8958486553547</v>
      </c>
      <c r="F33" s="102">
        <v>24096486.300000001</v>
      </c>
      <c r="G33" s="103">
        <v>7117.2407957113119</v>
      </c>
      <c r="H33" s="104">
        <v>156.49599929112583</v>
      </c>
      <c r="I33" s="104">
        <v>40.058538242287305</v>
      </c>
      <c r="J33" s="104">
        <v>5807.137725399848</v>
      </c>
      <c r="K33" s="104">
        <v>1044.0764579918184</v>
      </c>
      <c r="L33" s="104">
        <v>69.472074786230124</v>
      </c>
      <c r="M33" s="99">
        <v>1456254.87</v>
      </c>
      <c r="N33" s="105">
        <v>430.12563909441326</v>
      </c>
      <c r="O33" s="113">
        <f t="shared" si="1"/>
        <v>19660935.839999992</v>
      </c>
      <c r="P33" s="113">
        <f>VLOOKUP(A33,'(3) LEA to SY Allocations'!$A$4:$F$299,6,)</f>
        <v>1811525.6</v>
      </c>
      <c r="Q33" s="131">
        <f t="shared" si="2"/>
        <v>17849410.239999991</v>
      </c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0"/>
      <c r="AK33" s="100"/>
      <c r="AL33" s="100"/>
      <c r="AM33" s="100"/>
      <c r="AN33" s="100"/>
      <c r="AO33" s="100"/>
      <c r="AP33" s="100"/>
      <c r="AQ33" s="100"/>
      <c r="AR33" s="100"/>
      <c r="AS33" s="100"/>
      <c r="AT33" s="100"/>
      <c r="AU33" s="100"/>
      <c r="AV33" s="100"/>
      <c r="AW33" s="100"/>
      <c r="AX33" s="100"/>
      <c r="AY33" s="100"/>
      <c r="AZ33" s="100"/>
      <c r="BA33" s="100"/>
      <c r="BB33" s="100"/>
      <c r="BC33" s="100"/>
      <c r="BD33" s="100"/>
      <c r="BE33" s="100"/>
      <c r="BF33" s="100"/>
      <c r="BG33" s="100"/>
      <c r="BH33" s="100"/>
      <c r="BI33" s="100"/>
      <c r="BJ33" s="100"/>
      <c r="BK33" s="100"/>
      <c r="BL33" s="100"/>
    </row>
    <row r="34" spans="1:64" s="92" customFormat="1">
      <c r="A34" s="92" t="s">
        <v>553</v>
      </c>
      <c r="B34" s="92" t="s">
        <v>554</v>
      </c>
      <c r="C34" s="101">
        <v>21909.859999999997</v>
      </c>
      <c r="D34" s="102">
        <v>206968263.02000001</v>
      </c>
      <c r="E34" s="101">
        <v>9446.3526019792025</v>
      </c>
      <c r="F34" s="102">
        <v>209751815.53999999</v>
      </c>
      <c r="G34" s="103">
        <v>9573.3982572230052</v>
      </c>
      <c r="H34" s="104">
        <v>1659.4737921648064</v>
      </c>
      <c r="I34" s="104">
        <v>212.37605306469328</v>
      </c>
      <c r="J34" s="104">
        <v>6281.9346718783245</v>
      </c>
      <c r="K34" s="104">
        <v>1376.1607646055245</v>
      </c>
      <c r="L34" s="104">
        <v>43.45297550965639</v>
      </c>
      <c r="M34" s="99">
        <v>14363139.9</v>
      </c>
      <c r="N34" s="105">
        <v>655.55598712177994</v>
      </c>
      <c r="O34" s="113">
        <f t="shared" si="1"/>
        <v>137636309.19</v>
      </c>
      <c r="P34" s="113">
        <f>VLOOKUP(A34,'(3) LEA to SY Allocations'!$A$4:$F$299,6,)</f>
        <v>7356544.120000001</v>
      </c>
      <c r="Q34" s="131">
        <f t="shared" si="2"/>
        <v>130279765.06999999</v>
      </c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0"/>
      <c r="BJ34" s="100"/>
      <c r="BK34" s="100"/>
      <c r="BL34" s="100"/>
    </row>
    <row r="35" spans="1:64" s="92" customFormat="1">
      <c r="A35" s="92" t="s">
        <v>209</v>
      </c>
      <c r="B35" s="92" t="s">
        <v>210</v>
      </c>
      <c r="C35" s="101">
        <v>1945.3799999999999</v>
      </c>
      <c r="D35" s="102">
        <v>16172508.310000001</v>
      </c>
      <c r="E35" s="101">
        <v>8313.2901078452542</v>
      </c>
      <c r="F35" s="102">
        <v>16615852.380000001</v>
      </c>
      <c r="G35" s="103">
        <v>8541.1859790889193</v>
      </c>
      <c r="H35" s="104">
        <v>1517.9319156154581</v>
      </c>
      <c r="I35" s="104">
        <v>375.03574108914449</v>
      </c>
      <c r="J35" s="104">
        <v>6155.8253862998508</v>
      </c>
      <c r="K35" s="104">
        <v>471.1554400682644</v>
      </c>
      <c r="L35" s="104">
        <v>21.237496016202492</v>
      </c>
      <c r="M35" s="99">
        <v>1644916.84</v>
      </c>
      <c r="N35" s="105">
        <v>845.55040146398142</v>
      </c>
      <c r="O35" s="113">
        <f t="shared" si="1"/>
        <v>11975419.590000004</v>
      </c>
      <c r="P35" s="113">
        <f>VLOOKUP(A35,'(3) LEA to SY Allocations'!$A$4:$F$299,6,)</f>
        <v>659687.76</v>
      </c>
      <c r="Q35" s="131">
        <f t="shared" si="2"/>
        <v>11315731.830000004</v>
      </c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0"/>
      <c r="BJ35" s="100"/>
      <c r="BK35" s="100"/>
      <c r="BL35" s="100"/>
    </row>
    <row r="36" spans="1:64" s="92" customFormat="1">
      <c r="A36" s="92" t="s">
        <v>243</v>
      </c>
      <c r="B36" s="92" t="s">
        <v>963</v>
      </c>
      <c r="C36" s="101">
        <v>1494.5400000000002</v>
      </c>
      <c r="D36" s="102">
        <v>12349194.74</v>
      </c>
      <c r="E36" s="101">
        <v>8262.8733523358351</v>
      </c>
      <c r="F36" s="102">
        <v>12615007.6</v>
      </c>
      <c r="G36" s="103">
        <v>8440.7293213965495</v>
      </c>
      <c r="H36" s="104">
        <v>1423.1114724262982</v>
      </c>
      <c r="I36" s="104">
        <v>411.02128414093966</v>
      </c>
      <c r="J36" s="104">
        <v>6080.7104259504595</v>
      </c>
      <c r="K36" s="104">
        <v>508.29129364219085</v>
      </c>
      <c r="L36" s="104">
        <v>17.594845236661445</v>
      </c>
      <c r="M36" s="99">
        <v>1500372.97</v>
      </c>
      <c r="N36" s="105">
        <v>1003.902853051775</v>
      </c>
      <c r="O36" s="113">
        <f t="shared" si="1"/>
        <v>9087864.9600000009</v>
      </c>
      <c r="P36" s="113">
        <f>VLOOKUP(A36,'(3) LEA to SY Allocations'!$A$4:$F$299,6,)</f>
        <v>437357.44000000006</v>
      </c>
      <c r="Q36" s="131">
        <f t="shared" si="2"/>
        <v>8650507.5200000014</v>
      </c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</row>
    <row r="37" spans="1:64" s="92" customFormat="1">
      <c r="A37" s="92" t="s">
        <v>199</v>
      </c>
      <c r="B37" s="92" t="s">
        <v>200</v>
      </c>
      <c r="C37" s="101">
        <v>126.18</v>
      </c>
      <c r="D37" s="102">
        <v>1215928.49</v>
      </c>
      <c r="E37" s="101">
        <v>9636.4597400538914</v>
      </c>
      <c r="F37" s="102">
        <v>1414933.12</v>
      </c>
      <c r="G37" s="103">
        <v>11213.608495799652</v>
      </c>
      <c r="H37" s="104">
        <v>2363.244729751149</v>
      </c>
      <c r="I37" s="104">
        <v>236.100491361547</v>
      </c>
      <c r="J37" s="104">
        <v>7864.8297669995245</v>
      </c>
      <c r="K37" s="104">
        <v>586.08614677444916</v>
      </c>
      <c r="L37" s="104">
        <v>163.34736091298143</v>
      </c>
      <c r="M37" s="99">
        <v>345009.83</v>
      </c>
      <c r="N37" s="105">
        <v>2734.2671580282135</v>
      </c>
      <c r="O37" s="113">
        <f t="shared" si="1"/>
        <v>992384.22000000009</v>
      </c>
      <c r="P37" s="113">
        <f>VLOOKUP(A37,'(3) LEA to SY Allocations'!$A$4:$F$299,6,)</f>
        <v>10092.200000000001</v>
      </c>
      <c r="Q37" s="131">
        <f t="shared" si="2"/>
        <v>982292.02000000014</v>
      </c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</row>
    <row r="38" spans="1:64" s="92" customFormat="1">
      <c r="A38" s="92" t="s">
        <v>569</v>
      </c>
      <c r="B38" s="92" t="s">
        <v>570</v>
      </c>
      <c r="C38" s="101">
        <v>2899.5700000000006</v>
      </c>
      <c r="D38" s="102">
        <v>26669447.93</v>
      </c>
      <c r="E38" s="101">
        <v>9197.7251557989621</v>
      </c>
      <c r="F38" s="102">
        <v>27838263.190000001</v>
      </c>
      <c r="G38" s="103">
        <v>9600.8246705545971</v>
      </c>
      <c r="H38" s="104">
        <v>1696.6046206851356</v>
      </c>
      <c r="I38" s="104">
        <v>306.0597709315519</v>
      </c>
      <c r="J38" s="104">
        <v>6264.2411116130988</v>
      </c>
      <c r="K38" s="104">
        <v>1322.2358832516545</v>
      </c>
      <c r="L38" s="104">
        <v>11.683284073155672</v>
      </c>
      <c r="M38" s="99">
        <v>4205374.4000000004</v>
      </c>
      <c r="N38" s="105">
        <v>1450.3441544780776</v>
      </c>
      <c r="O38" s="113">
        <f t="shared" si="1"/>
        <v>18163605.599999998</v>
      </c>
      <c r="P38" s="113">
        <f>VLOOKUP(A38,'(3) LEA to SY Allocations'!$A$4:$F$299,6,)</f>
        <v>380448.52</v>
      </c>
      <c r="Q38" s="131">
        <f t="shared" si="2"/>
        <v>17783157.079999998</v>
      </c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0"/>
      <c r="BJ38" s="100"/>
      <c r="BK38" s="100"/>
      <c r="BL38" s="100"/>
    </row>
    <row r="39" spans="1:64" s="92" customFormat="1">
      <c r="A39" s="92" t="s">
        <v>165</v>
      </c>
      <c r="B39" s="92" t="s">
        <v>964</v>
      </c>
      <c r="C39" s="101">
        <v>25954.749999999993</v>
      </c>
      <c r="D39" s="102">
        <v>232950655.56</v>
      </c>
      <c r="E39" s="101">
        <v>8975.2610046330665</v>
      </c>
      <c r="F39" s="102">
        <v>234547538.53</v>
      </c>
      <c r="G39" s="103">
        <v>9036.7866587040935</v>
      </c>
      <c r="H39" s="104">
        <v>1439.7402579489308</v>
      </c>
      <c r="I39" s="104">
        <v>204.29019736271789</v>
      </c>
      <c r="J39" s="104">
        <v>6292.3140373149436</v>
      </c>
      <c r="K39" s="104">
        <v>1086.7648611525829</v>
      </c>
      <c r="L39" s="104">
        <v>13.677304924917406</v>
      </c>
      <c r="M39" s="99">
        <v>12576054.550000001</v>
      </c>
      <c r="N39" s="105">
        <v>484.53768770648935</v>
      </c>
      <c r="O39" s="113">
        <f t="shared" si="1"/>
        <v>163315437.75999999</v>
      </c>
      <c r="P39" s="113">
        <f>VLOOKUP(A39,'(3) LEA to SY Allocations'!$A$4:$F$299,6,)</f>
        <v>11857676.600000001</v>
      </c>
      <c r="Q39" s="131">
        <f t="shared" si="2"/>
        <v>151457761.16</v>
      </c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0"/>
    </row>
    <row r="40" spans="1:64" s="92" customFormat="1">
      <c r="A40" s="92" t="s">
        <v>59</v>
      </c>
      <c r="B40" s="92" t="s">
        <v>60</v>
      </c>
      <c r="C40" s="101">
        <v>5637.72</v>
      </c>
      <c r="D40" s="102">
        <v>47837440.990000002</v>
      </c>
      <c r="E40" s="101">
        <v>8485.2459841921918</v>
      </c>
      <c r="F40" s="102">
        <v>49955117.119999997</v>
      </c>
      <c r="G40" s="103">
        <v>8860.872324272932</v>
      </c>
      <c r="H40" s="104">
        <v>1733.3121119885343</v>
      </c>
      <c r="I40" s="104">
        <v>415.45773291330539</v>
      </c>
      <c r="J40" s="104">
        <v>6113.6190303881722</v>
      </c>
      <c r="K40" s="104">
        <v>575.78742825113693</v>
      </c>
      <c r="L40" s="104">
        <v>22.69602073178519</v>
      </c>
      <c r="M40" s="99">
        <v>4755793.22</v>
      </c>
      <c r="N40" s="105">
        <v>843.56676457858839</v>
      </c>
      <c r="O40" s="113">
        <f t="shared" si="1"/>
        <v>34466872.280000009</v>
      </c>
      <c r="P40" s="113">
        <f>VLOOKUP(A40,'(3) LEA to SY Allocations'!$A$4:$F$299,6,)</f>
        <v>478396.28000000009</v>
      </c>
      <c r="Q40" s="131">
        <f t="shared" si="2"/>
        <v>33988476.000000007</v>
      </c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0"/>
      <c r="AP40" s="100"/>
      <c r="AQ40" s="100"/>
      <c r="AR40" s="100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0"/>
    </row>
    <row r="41" spans="1:64" s="85" customFormat="1" ht="12">
      <c r="A41" s="92" t="s">
        <v>33</v>
      </c>
      <c r="B41" s="92" t="s">
        <v>34</v>
      </c>
      <c r="C41" s="101">
        <v>12953.060000000001</v>
      </c>
      <c r="D41" s="102">
        <v>110404103.62</v>
      </c>
      <c r="E41" s="101">
        <v>8523.39938362055</v>
      </c>
      <c r="F41" s="102">
        <v>111308515.20999999</v>
      </c>
      <c r="G41" s="103">
        <v>8593.2216179034131</v>
      </c>
      <c r="H41" s="104">
        <v>1010.8579324113374</v>
      </c>
      <c r="I41" s="104">
        <v>265.86806052006239</v>
      </c>
      <c r="J41" s="104">
        <v>6293.0716618312572</v>
      </c>
      <c r="K41" s="104">
        <v>1018.218859481852</v>
      </c>
      <c r="L41" s="104">
        <v>5.2051036589037647</v>
      </c>
      <c r="M41" s="99">
        <v>1208772.76</v>
      </c>
      <c r="N41" s="105">
        <v>93.319475089283912</v>
      </c>
      <c r="O41" s="113">
        <f t="shared" si="1"/>
        <v>81514534.819999993</v>
      </c>
      <c r="P41" s="113">
        <f>VLOOKUP(A41,'(3) LEA to SY Allocations'!$A$4:$F$299,6,)</f>
        <v>5176051.0000000009</v>
      </c>
      <c r="Q41" s="131">
        <f t="shared" si="2"/>
        <v>76338483.819999993</v>
      </c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</row>
    <row r="42" spans="1:64" s="92" customFormat="1">
      <c r="A42" s="92" t="s">
        <v>435</v>
      </c>
      <c r="B42" s="92" t="s">
        <v>436</v>
      </c>
      <c r="C42" s="101">
        <v>2089</v>
      </c>
      <c r="D42" s="102">
        <v>16970945.859999999</v>
      </c>
      <c r="E42" s="101">
        <v>8123.956850167544</v>
      </c>
      <c r="F42" s="102">
        <v>17968455.899999999</v>
      </c>
      <c r="G42" s="103">
        <v>8601.4628530397313</v>
      </c>
      <c r="H42" s="104">
        <v>1723.0984107228339</v>
      </c>
      <c r="I42" s="104">
        <v>694.47725706079461</v>
      </c>
      <c r="J42" s="104">
        <v>5793.2001483963622</v>
      </c>
      <c r="K42" s="104">
        <v>372.57238391574919</v>
      </c>
      <c r="L42" s="104">
        <v>18.114652943992343</v>
      </c>
      <c r="M42" s="99">
        <v>3475419.32</v>
      </c>
      <c r="N42" s="105">
        <v>1663.6760746768789</v>
      </c>
      <c r="O42" s="113">
        <f t="shared" si="1"/>
        <v>12101995.110000001</v>
      </c>
      <c r="P42" s="113">
        <f>VLOOKUP(A42,'(3) LEA to SY Allocations'!$A$4:$F$299,6,)</f>
        <v>0</v>
      </c>
      <c r="Q42" s="131">
        <f t="shared" si="2"/>
        <v>12101995.110000001</v>
      </c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</row>
    <row r="43" spans="1:64" s="92" customFormat="1">
      <c r="A43" s="92" t="s">
        <v>129</v>
      </c>
      <c r="B43" s="92" t="s">
        <v>130</v>
      </c>
      <c r="C43" s="101">
        <v>495.03000000000003</v>
      </c>
      <c r="D43" s="102">
        <v>5511335.0899999999</v>
      </c>
      <c r="E43" s="101">
        <v>11133.335535220087</v>
      </c>
      <c r="F43" s="102">
        <v>5751870.4299999997</v>
      </c>
      <c r="G43" s="103">
        <v>11619.236066501018</v>
      </c>
      <c r="H43" s="104">
        <v>1955.5235844292263</v>
      </c>
      <c r="I43" s="104">
        <v>478.20976506474352</v>
      </c>
      <c r="J43" s="104">
        <v>7897.0580570874508</v>
      </c>
      <c r="K43" s="104">
        <v>1270.3891885340281</v>
      </c>
      <c r="L43" s="104">
        <v>18.055471385572591</v>
      </c>
      <c r="M43" s="99">
        <v>344299.44</v>
      </c>
      <c r="N43" s="105">
        <v>695.51227198351614</v>
      </c>
      <c r="O43" s="113">
        <f t="shared" si="1"/>
        <v>3909280.6500000008</v>
      </c>
      <c r="P43" s="113">
        <f>VLOOKUP(A43,'(3) LEA to SY Allocations'!$A$4:$F$299,6,)</f>
        <v>68250.200000000012</v>
      </c>
      <c r="Q43" s="131">
        <f t="shared" si="2"/>
        <v>3841030.4500000007</v>
      </c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0"/>
    </row>
    <row r="44" spans="1:64" s="92" customFormat="1">
      <c r="A44" s="92" t="s">
        <v>499</v>
      </c>
      <c r="B44" s="92" t="s">
        <v>500</v>
      </c>
      <c r="C44" s="101">
        <v>24.29</v>
      </c>
      <c r="D44" s="102">
        <v>423233.05</v>
      </c>
      <c r="E44" s="101">
        <v>17424.168382050226</v>
      </c>
      <c r="F44" s="102">
        <v>506420.22</v>
      </c>
      <c r="G44" s="103">
        <v>20848.918073281184</v>
      </c>
      <c r="H44" s="104"/>
      <c r="I44" s="104">
        <v>116.13585837793332</v>
      </c>
      <c r="J44" s="104">
        <v>20424.970769864143</v>
      </c>
      <c r="K44" s="104">
        <v>307.81144503911077</v>
      </c>
      <c r="L44" s="104"/>
      <c r="M44" s="99">
        <v>476594.93</v>
      </c>
      <c r="N44" s="105">
        <v>19621.034582132565</v>
      </c>
      <c r="O44" s="113">
        <f t="shared" si="1"/>
        <v>496122.54000000004</v>
      </c>
      <c r="P44" s="113">
        <f>VLOOKUP(A44,'(3) LEA to SY Allocations'!$A$4:$F$299,6,)</f>
        <v>0</v>
      </c>
      <c r="Q44" s="131">
        <f t="shared" si="2"/>
        <v>496122.54000000004</v>
      </c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0"/>
    </row>
    <row r="45" spans="1:64" s="92" customFormat="1">
      <c r="A45" s="92" t="s">
        <v>261</v>
      </c>
      <c r="B45" s="92" t="s">
        <v>262</v>
      </c>
      <c r="C45" s="101">
        <v>6829.4300000000012</v>
      </c>
      <c r="D45" s="102">
        <v>62973472.759999998</v>
      </c>
      <c r="E45" s="101">
        <v>9220.8973164671115</v>
      </c>
      <c r="F45" s="102">
        <v>67641287.079999998</v>
      </c>
      <c r="G45" s="103">
        <v>9904.3825150854445</v>
      </c>
      <c r="H45" s="104">
        <v>1785.971584744261</v>
      </c>
      <c r="I45" s="104">
        <v>158.96897544890274</v>
      </c>
      <c r="J45" s="104">
        <v>6420.9059833690353</v>
      </c>
      <c r="K45" s="104">
        <v>1523.9019493574137</v>
      </c>
      <c r="L45" s="104">
        <v>14.634022165832285</v>
      </c>
      <c r="M45" s="99">
        <v>6002857.1299999999</v>
      </c>
      <c r="N45" s="105">
        <v>878.96898130590671</v>
      </c>
      <c r="O45" s="113">
        <f t="shared" si="1"/>
        <v>43851127.949999996</v>
      </c>
      <c r="P45" s="113">
        <f>VLOOKUP(A45,'(3) LEA to SY Allocations'!$A$4:$F$299,6,)</f>
        <v>2293399.4000000004</v>
      </c>
      <c r="Q45" s="131">
        <f t="shared" si="2"/>
        <v>41557728.549999997</v>
      </c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0"/>
      <c r="AK45" s="100"/>
      <c r="AL45" s="100"/>
      <c r="AM45" s="100"/>
      <c r="AN45" s="100"/>
      <c r="AO45" s="100"/>
      <c r="AP45" s="100"/>
      <c r="AQ45" s="100"/>
      <c r="AR45" s="100"/>
      <c r="AS45" s="100"/>
      <c r="AT45" s="100"/>
      <c r="AU45" s="100"/>
      <c r="AV45" s="100"/>
      <c r="AW45" s="100"/>
      <c r="AX45" s="100"/>
      <c r="AY45" s="100"/>
      <c r="AZ45" s="100"/>
      <c r="BA45" s="100"/>
      <c r="BB45" s="100"/>
      <c r="BC45" s="100"/>
      <c r="BD45" s="100"/>
      <c r="BE45" s="100"/>
      <c r="BF45" s="100"/>
      <c r="BG45" s="100"/>
      <c r="BH45" s="100"/>
      <c r="BI45" s="100"/>
      <c r="BJ45" s="100"/>
      <c r="BK45" s="100"/>
      <c r="BL45" s="100"/>
    </row>
    <row r="46" spans="1:64" s="92" customFormat="1">
      <c r="A46" s="92" t="s">
        <v>537</v>
      </c>
      <c r="B46" s="92" t="s">
        <v>538</v>
      </c>
      <c r="C46" s="101">
        <v>605.95000000000005</v>
      </c>
      <c r="D46" s="102">
        <v>6084997.5</v>
      </c>
      <c r="E46" s="101">
        <v>10042.078554336165</v>
      </c>
      <c r="F46" s="102">
        <v>6300142.1600000001</v>
      </c>
      <c r="G46" s="103">
        <v>10397.132040597409</v>
      </c>
      <c r="H46" s="104">
        <v>1551.4400033006023</v>
      </c>
      <c r="I46" s="104">
        <v>265.191517451935</v>
      </c>
      <c r="J46" s="104">
        <v>7308.5370575129946</v>
      </c>
      <c r="K46" s="104">
        <v>861.10857331462989</v>
      </c>
      <c r="L46" s="104">
        <v>410.85488901724563</v>
      </c>
      <c r="M46" s="99">
        <v>744192.47</v>
      </c>
      <c r="N46" s="105">
        <v>1228.1417113623236</v>
      </c>
      <c r="O46" s="113">
        <f t="shared" si="1"/>
        <v>4428608.0299999993</v>
      </c>
      <c r="P46" s="113">
        <f>VLOOKUP(A46,'(3) LEA to SY Allocations'!$A$4:$F$299,6,)</f>
        <v>298863.56000000006</v>
      </c>
      <c r="Q46" s="131">
        <f t="shared" si="2"/>
        <v>4129744.4699999993</v>
      </c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0"/>
    </row>
    <row r="47" spans="1:64" s="92" customFormat="1">
      <c r="A47" s="92" t="s">
        <v>69</v>
      </c>
      <c r="B47" s="92" t="s">
        <v>70</v>
      </c>
      <c r="C47" s="101">
        <v>1354.3999999999999</v>
      </c>
      <c r="D47" s="102">
        <v>12199837.130000001</v>
      </c>
      <c r="E47" s="101">
        <v>9007.5584243945668</v>
      </c>
      <c r="F47" s="102">
        <v>13131564.289999999</v>
      </c>
      <c r="G47" s="103">
        <v>9695.4845614294154</v>
      </c>
      <c r="H47" s="104">
        <v>1369.1942483756645</v>
      </c>
      <c r="I47" s="104">
        <v>425.70211163614886</v>
      </c>
      <c r="J47" s="104">
        <v>6451.1838378617849</v>
      </c>
      <c r="K47" s="104">
        <v>1401.7174025398701</v>
      </c>
      <c r="L47" s="104">
        <v>47.686961015948029</v>
      </c>
      <c r="M47" s="99">
        <v>1888375.83</v>
      </c>
      <c r="N47" s="105">
        <v>1394.2526801535737</v>
      </c>
      <c r="O47" s="113">
        <f t="shared" si="1"/>
        <v>8737483.3900000006</v>
      </c>
      <c r="P47" s="113">
        <f>VLOOKUP(A47,'(3) LEA to SY Allocations'!$A$4:$F$299,6,)</f>
        <v>637569.24</v>
      </c>
      <c r="Q47" s="131">
        <f t="shared" si="2"/>
        <v>8099914.1500000004</v>
      </c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0"/>
      <c r="BJ47" s="100"/>
      <c r="BK47" s="100"/>
      <c r="BL47" s="100"/>
    </row>
    <row r="48" spans="1:64" s="92" customFormat="1">
      <c r="A48" s="92" t="s">
        <v>223</v>
      </c>
      <c r="B48" s="92" t="s">
        <v>224</v>
      </c>
      <c r="C48" s="101">
        <v>1005.88</v>
      </c>
      <c r="D48" s="102">
        <v>7492626.4400000004</v>
      </c>
      <c r="E48" s="101">
        <v>7448.827335268621</v>
      </c>
      <c r="F48" s="102">
        <v>7879546.8799999999</v>
      </c>
      <c r="G48" s="103">
        <v>7833.4859824233508</v>
      </c>
      <c r="H48" s="104">
        <v>1443.932327911878</v>
      </c>
      <c r="I48" s="104">
        <v>167.89264126933628</v>
      </c>
      <c r="J48" s="104">
        <v>5570.8452101642351</v>
      </c>
      <c r="K48" s="104">
        <v>537.30231240307012</v>
      </c>
      <c r="L48" s="104">
        <v>113.51349067483198</v>
      </c>
      <c r="M48" s="99">
        <v>999111.33</v>
      </c>
      <c r="N48" s="105">
        <v>993.27089712490556</v>
      </c>
      <c r="O48" s="113">
        <f t="shared" si="1"/>
        <v>5603601.7800000012</v>
      </c>
      <c r="P48" s="113">
        <f>VLOOKUP(A48,'(3) LEA to SY Allocations'!$A$4:$F$299,6,)</f>
        <v>0</v>
      </c>
      <c r="Q48" s="131">
        <f t="shared" si="2"/>
        <v>5603601.7800000012</v>
      </c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0"/>
      <c r="AK48" s="100"/>
      <c r="AL48" s="100"/>
      <c r="AM48" s="100"/>
      <c r="AN48" s="100"/>
      <c r="AO48" s="100"/>
      <c r="AP48" s="100"/>
      <c r="AQ48" s="100"/>
      <c r="AR48" s="100"/>
      <c r="AS48" s="100"/>
      <c r="AT48" s="100"/>
      <c r="AU48" s="100"/>
      <c r="AV48" s="100"/>
      <c r="AW48" s="100"/>
      <c r="AX48" s="100"/>
      <c r="AY48" s="100"/>
      <c r="AZ48" s="100"/>
      <c r="BA48" s="100"/>
      <c r="BB48" s="100"/>
      <c r="BC48" s="100"/>
      <c r="BD48" s="100"/>
      <c r="BE48" s="100"/>
      <c r="BF48" s="100"/>
      <c r="BG48" s="100"/>
      <c r="BH48" s="100"/>
      <c r="BI48" s="100"/>
      <c r="BJ48" s="100"/>
      <c r="BK48" s="100"/>
      <c r="BL48" s="100"/>
    </row>
    <row r="49" spans="1:64" s="92" customFormat="1">
      <c r="A49" s="92" t="s">
        <v>601</v>
      </c>
      <c r="B49" s="92" t="s">
        <v>602</v>
      </c>
      <c r="C49" s="101">
        <v>2065.6899999999996</v>
      </c>
      <c r="D49" s="102">
        <v>20017294.829999998</v>
      </c>
      <c r="E49" s="101">
        <v>9690.3673009986996</v>
      </c>
      <c r="F49" s="102">
        <v>20659365.41</v>
      </c>
      <c r="G49" s="103">
        <v>10001.193504349638</v>
      </c>
      <c r="H49" s="104">
        <v>1288.3467219185843</v>
      </c>
      <c r="I49" s="104">
        <v>270.57951580343615</v>
      </c>
      <c r="J49" s="104">
        <v>6914.978535017357</v>
      </c>
      <c r="K49" s="104">
        <v>1054.6059863774335</v>
      </c>
      <c r="L49" s="104">
        <v>472.68274523282787</v>
      </c>
      <c r="M49" s="99">
        <v>1772477.92</v>
      </c>
      <c r="N49" s="105">
        <v>858.05610716031947</v>
      </c>
      <c r="O49" s="113">
        <f t="shared" si="1"/>
        <v>14284202.010000002</v>
      </c>
      <c r="P49" s="113">
        <f>VLOOKUP(A49,'(3) LEA to SY Allocations'!$A$4:$F$299,6,)</f>
        <v>592351.84000000008</v>
      </c>
      <c r="Q49" s="131">
        <f t="shared" si="2"/>
        <v>13691850.170000002</v>
      </c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0"/>
      <c r="AK49" s="100"/>
      <c r="AL49" s="100"/>
      <c r="AM49" s="100"/>
      <c r="AN49" s="100"/>
      <c r="AO49" s="100"/>
      <c r="AP49" s="100"/>
      <c r="AQ49" s="100"/>
      <c r="AR49" s="100"/>
      <c r="AS49" s="100"/>
      <c r="AT49" s="100"/>
      <c r="AU49" s="100"/>
      <c r="AV49" s="100"/>
      <c r="AW49" s="100"/>
      <c r="AX49" s="100"/>
      <c r="AY49" s="100"/>
      <c r="AZ49" s="100"/>
      <c r="BA49" s="100"/>
      <c r="BB49" s="100"/>
      <c r="BC49" s="100"/>
      <c r="BD49" s="100"/>
      <c r="BE49" s="100"/>
      <c r="BF49" s="100"/>
      <c r="BG49" s="100"/>
      <c r="BH49" s="100"/>
      <c r="BI49" s="100"/>
      <c r="BJ49" s="100"/>
      <c r="BK49" s="100"/>
      <c r="BL49" s="100"/>
    </row>
    <row r="50" spans="1:64" s="92" customFormat="1">
      <c r="A50" s="92" t="s">
        <v>227</v>
      </c>
      <c r="B50" s="92" t="s">
        <v>228</v>
      </c>
      <c r="C50" s="101">
        <v>4924.0199999999995</v>
      </c>
      <c r="D50" s="102">
        <v>43900498.659999996</v>
      </c>
      <c r="E50" s="101">
        <v>8915.5808993464689</v>
      </c>
      <c r="F50" s="102">
        <v>45721791.450000003</v>
      </c>
      <c r="G50" s="103">
        <v>9285.4601423227377</v>
      </c>
      <c r="H50" s="104">
        <v>1220.6780922904456</v>
      </c>
      <c r="I50" s="104">
        <v>166.33943403966683</v>
      </c>
      <c r="J50" s="104">
        <v>6412.4653291416371</v>
      </c>
      <c r="K50" s="104">
        <v>1460.8942063598442</v>
      </c>
      <c r="L50" s="104">
        <v>25.083080491143416</v>
      </c>
      <c r="M50" s="99">
        <v>4335688.8899999997</v>
      </c>
      <c r="N50" s="105">
        <v>880.51813152667944</v>
      </c>
      <c r="O50" s="113">
        <f t="shared" si="1"/>
        <v>31575107.530000001</v>
      </c>
      <c r="P50" s="113">
        <f>VLOOKUP(A50,'(3) LEA to SY Allocations'!$A$4:$F$299,6,)</f>
        <v>3222070.08</v>
      </c>
      <c r="Q50" s="131">
        <f t="shared" si="2"/>
        <v>28353037.450000003</v>
      </c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</row>
    <row r="51" spans="1:64" s="92" customFormat="1">
      <c r="A51" s="92" t="s">
        <v>375</v>
      </c>
      <c r="B51" s="92" t="s">
        <v>376</v>
      </c>
      <c r="C51" s="101">
        <v>192.26000000000002</v>
      </c>
      <c r="D51" s="102">
        <v>2870754.29</v>
      </c>
      <c r="E51" s="101">
        <v>14931.625351087068</v>
      </c>
      <c r="F51" s="102">
        <v>2924456.22</v>
      </c>
      <c r="G51" s="103">
        <v>15210.944658275252</v>
      </c>
      <c r="H51" s="104">
        <v>3503.7817018620613</v>
      </c>
      <c r="I51" s="104">
        <v>69.952928326224892</v>
      </c>
      <c r="J51" s="104">
        <v>8374.1587433683562</v>
      </c>
      <c r="K51" s="104">
        <v>1767.271039217726</v>
      </c>
      <c r="L51" s="104">
        <v>1495.7802455008841</v>
      </c>
      <c r="M51" s="99">
        <v>443464.82</v>
      </c>
      <c r="N51" s="105">
        <v>2306.5890980963277</v>
      </c>
      <c r="O51" s="113">
        <f t="shared" si="1"/>
        <v>1610015.7600000002</v>
      </c>
      <c r="P51" s="113">
        <f>VLOOKUP(A51,'(3) LEA to SY Allocations'!$A$4:$F$299,6,)</f>
        <v>18757.440000000002</v>
      </c>
      <c r="Q51" s="131">
        <f t="shared" si="2"/>
        <v>1591258.3200000003</v>
      </c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0"/>
      <c r="BJ51" s="100"/>
      <c r="BK51" s="100"/>
      <c r="BL51" s="100"/>
    </row>
    <row r="52" spans="1:64" s="92" customFormat="1">
      <c r="A52" s="92" t="s">
        <v>53</v>
      </c>
      <c r="B52" s="92" t="s">
        <v>54</v>
      </c>
      <c r="C52" s="101">
        <v>765.43999999999994</v>
      </c>
      <c r="D52" s="102">
        <v>7441229.3300000001</v>
      </c>
      <c r="E52" s="101">
        <v>9721.5057091346171</v>
      </c>
      <c r="F52" s="102">
        <v>7702641.6100000003</v>
      </c>
      <c r="G52" s="103">
        <v>10063.024678616222</v>
      </c>
      <c r="H52" s="104">
        <v>154.82176264632108</v>
      </c>
      <c r="I52" s="104">
        <v>137.84798285953181</v>
      </c>
      <c r="J52" s="104">
        <v>7163.1473531563552</v>
      </c>
      <c r="K52" s="104">
        <v>2607.2075799540139</v>
      </c>
      <c r="L52" s="104"/>
      <c r="M52" s="99">
        <v>482483.84</v>
      </c>
      <c r="N52" s="105">
        <v>630.33528428093655</v>
      </c>
      <c r="O52" s="113">
        <f t="shared" si="1"/>
        <v>5482959.5099999998</v>
      </c>
      <c r="P52" s="113">
        <f>VLOOKUP(A52,'(3) LEA to SY Allocations'!$A$4:$F$299,6,)</f>
        <v>797085.76000000013</v>
      </c>
      <c r="Q52" s="131">
        <f t="shared" si="2"/>
        <v>4685873.75</v>
      </c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</row>
    <row r="53" spans="1:64" s="92" customFormat="1">
      <c r="A53" s="92" t="s">
        <v>383</v>
      </c>
      <c r="B53" s="92" t="s">
        <v>384</v>
      </c>
      <c r="C53" s="101">
        <v>19.659999999999997</v>
      </c>
      <c r="D53" s="102">
        <v>545212</v>
      </c>
      <c r="E53" s="101">
        <v>27732.044760935914</v>
      </c>
      <c r="F53" s="102">
        <v>607070.01</v>
      </c>
      <c r="G53" s="103">
        <v>30878.433875890139</v>
      </c>
      <c r="H53" s="104">
        <v>4399.2619532044773</v>
      </c>
      <c r="I53" s="104">
        <v>516.72482197355055</v>
      </c>
      <c r="J53" s="104">
        <v>18449.042726347921</v>
      </c>
      <c r="K53" s="104">
        <v>7513.4043743641942</v>
      </c>
      <c r="L53" s="104"/>
      <c r="M53" s="99">
        <v>311035.14</v>
      </c>
      <c r="N53" s="105">
        <v>15820.709053916586</v>
      </c>
      <c r="O53" s="113">
        <f t="shared" si="1"/>
        <v>362708.18000000005</v>
      </c>
      <c r="P53" s="113">
        <f>VLOOKUP(A53,'(3) LEA to SY Allocations'!$A$4:$F$299,6,)</f>
        <v>52997.36</v>
      </c>
      <c r="Q53" s="131">
        <f t="shared" si="2"/>
        <v>309710.82000000007</v>
      </c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</row>
    <row r="54" spans="1:64" s="92" customFormat="1">
      <c r="A54" s="92" t="s">
        <v>141</v>
      </c>
      <c r="B54" s="92" t="s">
        <v>142</v>
      </c>
      <c r="C54" s="101">
        <v>5382.8500000000013</v>
      </c>
      <c r="D54" s="102">
        <v>48769591.409999996</v>
      </c>
      <c r="E54" s="101">
        <v>9060.1802781054612</v>
      </c>
      <c r="F54" s="102">
        <v>51267005.409999996</v>
      </c>
      <c r="G54" s="103">
        <v>9524.1378470512809</v>
      </c>
      <c r="H54" s="104">
        <v>1142.1498165469961</v>
      </c>
      <c r="I54" s="104">
        <v>252.61745915267932</v>
      </c>
      <c r="J54" s="104">
        <v>6560.0397020165883</v>
      </c>
      <c r="K54" s="104">
        <v>1550.9756671651633</v>
      </c>
      <c r="L54" s="104">
        <v>18.355202169854255</v>
      </c>
      <c r="M54" s="99">
        <v>6471135.8499999996</v>
      </c>
      <c r="N54" s="105">
        <v>1202.1765143000453</v>
      </c>
      <c r="O54" s="113">
        <f t="shared" si="1"/>
        <v>35311709.710000001</v>
      </c>
      <c r="P54" s="113">
        <f>VLOOKUP(A54,'(3) LEA to SY Allocations'!$A$4:$F$299,6,)</f>
        <v>3111717.08</v>
      </c>
      <c r="Q54" s="131">
        <f t="shared" si="2"/>
        <v>32199992.630000003</v>
      </c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0"/>
      <c r="BJ54" s="100"/>
      <c r="BK54" s="100"/>
      <c r="BL54" s="100"/>
    </row>
    <row r="55" spans="1:64" s="92" customFormat="1">
      <c r="A55" s="92" t="s">
        <v>273</v>
      </c>
      <c r="B55" s="92" t="s">
        <v>274</v>
      </c>
      <c r="C55" s="101">
        <v>81.34</v>
      </c>
      <c r="D55" s="102">
        <v>1984895.34</v>
      </c>
      <c r="E55" s="101">
        <v>24402.450700762234</v>
      </c>
      <c r="F55" s="102">
        <v>2116083.7400000002</v>
      </c>
      <c r="G55" s="103">
        <v>26015.290631915417</v>
      </c>
      <c r="H55" s="104">
        <v>1506.2351856405212</v>
      </c>
      <c r="I55" s="104">
        <v>573.90090976149497</v>
      </c>
      <c r="J55" s="104">
        <v>20850.247110892546</v>
      </c>
      <c r="K55" s="104">
        <v>3084.9074256208505</v>
      </c>
      <c r="L55" s="104"/>
      <c r="M55" s="99">
        <v>593329.66</v>
      </c>
      <c r="N55" s="105">
        <v>7294.4388984509469</v>
      </c>
      <c r="O55" s="113">
        <f t="shared" si="1"/>
        <v>1695959.0999999996</v>
      </c>
      <c r="P55" s="113">
        <f>VLOOKUP(A55,'(3) LEA to SY Allocations'!$A$4:$F$299,6,)</f>
        <v>215938.64</v>
      </c>
      <c r="Q55" s="131">
        <f t="shared" si="2"/>
        <v>1480020.4599999995</v>
      </c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0"/>
      <c r="BJ55" s="100"/>
      <c r="BK55" s="100"/>
      <c r="BL55" s="100"/>
    </row>
    <row r="56" spans="1:64" s="92" customFormat="1">
      <c r="A56" s="92" t="s">
        <v>573</v>
      </c>
      <c r="B56" s="92" t="s">
        <v>574</v>
      </c>
      <c r="C56" s="101">
        <v>278.8</v>
      </c>
      <c r="D56" s="102">
        <v>3596153.3</v>
      </c>
      <c r="E56" s="101">
        <v>12898.684720229554</v>
      </c>
      <c r="F56" s="102">
        <v>3593181.34</v>
      </c>
      <c r="G56" s="103">
        <v>12888.024892395983</v>
      </c>
      <c r="H56" s="104">
        <v>2027.917682926829</v>
      </c>
      <c r="I56" s="104">
        <v>220.19006456241033</v>
      </c>
      <c r="J56" s="104">
        <v>9133.364239598277</v>
      </c>
      <c r="K56" s="104">
        <v>1239.5588593974176</v>
      </c>
      <c r="L56" s="104">
        <v>266.99404591104735</v>
      </c>
      <c r="M56" s="99">
        <v>556095.34</v>
      </c>
      <c r="N56" s="105">
        <v>1994.6030846484935</v>
      </c>
      <c r="O56" s="113">
        <f t="shared" si="1"/>
        <v>2546381.9499999997</v>
      </c>
      <c r="P56" s="113">
        <f>VLOOKUP(A56,'(3) LEA to SY Allocations'!$A$4:$F$299,6,)</f>
        <v>237643.08000000002</v>
      </c>
      <c r="Q56" s="131">
        <f t="shared" si="2"/>
        <v>2308738.8699999996</v>
      </c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0"/>
      <c r="AJ56" s="100"/>
      <c r="AK56" s="100"/>
      <c r="AL56" s="100"/>
      <c r="AM56" s="100"/>
      <c r="AN56" s="100"/>
      <c r="AO56" s="100"/>
      <c r="AP56" s="100"/>
      <c r="AQ56" s="100"/>
      <c r="AR56" s="100"/>
      <c r="AS56" s="100"/>
      <c r="AT56" s="100"/>
      <c r="AU56" s="100"/>
      <c r="AV56" s="100"/>
      <c r="AW56" s="100"/>
      <c r="AX56" s="100"/>
      <c r="AY56" s="100"/>
      <c r="AZ56" s="100"/>
      <c r="BA56" s="100"/>
      <c r="BB56" s="100"/>
      <c r="BC56" s="100"/>
      <c r="BD56" s="100"/>
      <c r="BE56" s="100"/>
      <c r="BF56" s="100"/>
      <c r="BG56" s="100"/>
      <c r="BH56" s="100"/>
      <c r="BI56" s="100"/>
      <c r="BJ56" s="100"/>
      <c r="BK56" s="100"/>
      <c r="BL56" s="100"/>
    </row>
    <row r="57" spans="1:64" s="92" customFormat="1">
      <c r="A57" s="92" t="s">
        <v>225</v>
      </c>
      <c r="B57" s="92" t="s">
        <v>226</v>
      </c>
      <c r="C57" s="101">
        <v>23.909999999999997</v>
      </c>
      <c r="D57" s="102">
        <v>1050675.72</v>
      </c>
      <c r="E57" s="101">
        <v>43942.941028858222</v>
      </c>
      <c r="F57" s="102">
        <v>1230385.95</v>
      </c>
      <c r="G57" s="103">
        <v>51459.052697616069</v>
      </c>
      <c r="H57" s="104">
        <v>714.31660393140965</v>
      </c>
      <c r="I57" s="104">
        <v>356.11961522375577</v>
      </c>
      <c r="J57" s="104">
        <v>21489.435800920124</v>
      </c>
      <c r="K57" s="104">
        <v>28899.180677540779</v>
      </c>
      <c r="L57" s="104"/>
      <c r="M57" s="99">
        <v>393335.86</v>
      </c>
      <c r="N57" s="105">
        <v>16450.68423253869</v>
      </c>
      <c r="O57" s="113">
        <f t="shared" si="1"/>
        <v>513812.41000000009</v>
      </c>
      <c r="P57" s="113">
        <f>VLOOKUP(A57,'(3) LEA to SY Allocations'!$A$4:$F$299,6,)</f>
        <v>154455.32</v>
      </c>
      <c r="Q57" s="131">
        <f t="shared" si="2"/>
        <v>359357.09000000008</v>
      </c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0"/>
      <c r="AN57" s="100"/>
      <c r="AO57" s="100"/>
      <c r="AP57" s="100"/>
      <c r="AQ57" s="100"/>
      <c r="AR57" s="100"/>
      <c r="AS57" s="100"/>
      <c r="AT57" s="100"/>
      <c r="AU57" s="100"/>
      <c r="AV57" s="100"/>
      <c r="AW57" s="100"/>
      <c r="AX57" s="100"/>
      <c r="AY57" s="100"/>
      <c r="AZ57" s="100"/>
      <c r="BA57" s="100"/>
      <c r="BB57" s="100"/>
      <c r="BC57" s="100"/>
      <c r="BD57" s="100"/>
      <c r="BE57" s="100"/>
      <c r="BF57" s="100"/>
      <c r="BG57" s="100"/>
      <c r="BH57" s="100"/>
      <c r="BI57" s="100"/>
      <c r="BJ57" s="100"/>
      <c r="BK57" s="100"/>
      <c r="BL57" s="100"/>
    </row>
    <row r="58" spans="1:64" s="92" customFormat="1">
      <c r="A58" s="92" t="s">
        <v>119</v>
      </c>
      <c r="B58" s="92" t="s">
        <v>120</v>
      </c>
      <c r="C58" s="101">
        <v>225.07999999999998</v>
      </c>
      <c r="D58" s="102">
        <v>2707411.13</v>
      </c>
      <c r="E58" s="101">
        <v>12028.661498133997</v>
      </c>
      <c r="F58" s="102">
        <v>2775321.83</v>
      </c>
      <c r="G58" s="103">
        <v>12330.37955393638</v>
      </c>
      <c r="H58" s="104">
        <v>521.82561755820166</v>
      </c>
      <c r="I58" s="104">
        <v>346.87684378887508</v>
      </c>
      <c r="J58" s="104">
        <v>8999.0991647414266</v>
      </c>
      <c r="K58" s="104">
        <v>2458.13506308868</v>
      </c>
      <c r="L58" s="104">
        <v>4.4428647591967305</v>
      </c>
      <c r="M58" s="99">
        <v>766111.8</v>
      </c>
      <c r="N58" s="105">
        <v>3403.7311178247737</v>
      </c>
      <c r="O58" s="113">
        <f t="shared" si="1"/>
        <v>2025517.2400000002</v>
      </c>
      <c r="P58" s="113">
        <f>VLOOKUP(A58,'(3) LEA to SY Allocations'!$A$4:$F$299,6,)</f>
        <v>200470.72000000003</v>
      </c>
      <c r="Q58" s="131">
        <f t="shared" si="2"/>
        <v>1825046.5200000003</v>
      </c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0"/>
      <c r="BJ58" s="100"/>
      <c r="BK58" s="100"/>
      <c r="BL58" s="100"/>
    </row>
    <row r="59" spans="1:64" s="92" customFormat="1">
      <c r="A59" s="92" t="s">
        <v>373</v>
      </c>
      <c r="B59" s="92" t="s">
        <v>374</v>
      </c>
      <c r="C59" s="101">
        <v>214.28</v>
      </c>
      <c r="D59" s="102">
        <v>1919790.8</v>
      </c>
      <c r="E59" s="101">
        <v>8959.2626470039195</v>
      </c>
      <c r="F59" s="102">
        <v>2011576.15</v>
      </c>
      <c r="G59" s="103">
        <v>9387.6057028187406</v>
      </c>
      <c r="H59" s="104">
        <v>334.91702445398545</v>
      </c>
      <c r="I59" s="104">
        <v>105.95524547321261</v>
      </c>
      <c r="J59" s="104">
        <v>7250.2210658950899</v>
      </c>
      <c r="K59" s="104">
        <v>1654.7912544334515</v>
      </c>
      <c r="L59" s="104">
        <v>41.721112563001682</v>
      </c>
      <c r="M59" s="99">
        <v>379948.56</v>
      </c>
      <c r="N59" s="105">
        <v>1773.1405637483665</v>
      </c>
      <c r="O59" s="113">
        <f t="shared" si="1"/>
        <v>1553577.3699999999</v>
      </c>
      <c r="P59" s="113">
        <f>VLOOKUP(A59,'(3) LEA to SY Allocations'!$A$4:$F$299,6,)</f>
        <v>99954.32</v>
      </c>
      <c r="Q59" s="131">
        <f t="shared" si="2"/>
        <v>1453623.0499999998</v>
      </c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0"/>
      <c r="BJ59" s="100"/>
      <c r="BK59" s="100"/>
      <c r="BL59" s="100"/>
    </row>
    <row r="60" spans="1:64" s="92" customFormat="1">
      <c r="A60" s="92" t="s">
        <v>215</v>
      </c>
      <c r="B60" s="92" t="s">
        <v>216</v>
      </c>
      <c r="C60" s="101">
        <v>200.44000000000005</v>
      </c>
      <c r="D60" s="102">
        <v>3210101.06</v>
      </c>
      <c r="E60" s="101">
        <v>16015.271702255035</v>
      </c>
      <c r="F60" s="102">
        <v>3289520.92</v>
      </c>
      <c r="G60" s="103">
        <v>16411.499301536616</v>
      </c>
      <c r="H60" s="104"/>
      <c r="I60" s="104">
        <v>185.73752743963277</v>
      </c>
      <c r="J60" s="104">
        <v>10145.252743963276</v>
      </c>
      <c r="K60" s="104">
        <v>5980.4790959888232</v>
      </c>
      <c r="L60" s="104">
        <v>100.02993414488124</v>
      </c>
      <c r="M60" s="99">
        <v>452350.39</v>
      </c>
      <c r="N60" s="105">
        <v>2256.7870185591692</v>
      </c>
      <c r="O60" s="113">
        <f t="shared" si="1"/>
        <v>2033514.4599999995</v>
      </c>
      <c r="P60" s="113">
        <f>VLOOKUP(A60,'(3) LEA to SY Allocations'!$A$4:$F$299,6,)</f>
        <v>0</v>
      </c>
      <c r="Q60" s="131">
        <f t="shared" si="2"/>
        <v>2033514.4599999995</v>
      </c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0"/>
      <c r="AN60" s="100"/>
      <c r="AO60" s="100"/>
      <c r="AP60" s="100"/>
      <c r="AQ60" s="100"/>
      <c r="AR60" s="100"/>
      <c r="AS60" s="100"/>
      <c r="AT60" s="100"/>
      <c r="AU60" s="100"/>
      <c r="AV60" s="100"/>
      <c r="AW60" s="100"/>
      <c r="AX60" s="100"/>
      <c r="AY60" s="100"/>
      <c r="AZ60" s="100"/>
      <c r="BA60" s="100"/>
      <c r="BB60" s="100"/>
      <c r="BC60" s="100"/>
      <c r="BD60" s="100"/>
      <c r="BE60" s="100"/>
      <c r="BF60" s="100"/>
      <c r="BG60" s="100"/>
      <c r="BH60" s="100"/>
      <c r="BI60" s="100"/>
      <c r="BJ60" s="100"/>
      <c r="BK60" s="100"/>
      <c r="BL60" s="100"/>
    </row>
    <row r="61" spans="1:64" s="92" customFormat="1">
      <c r="A61" s="92" t="s">
        <v>431</v>
      </c>
      <c r="B61" s="92" t="s">
        <v>432</v>
      </c>
      <c r="C61" s="101">
        <v>402.12999999999994</v>
      </c>
      <c r="D61" s="102">
        <v>4322507.37</v>
      </c>
      <c r="E61" s="101">
        <v>10749.029841096164</v>
      </c>
      <c r="F61" s="102">
        <v>4264134.25</v>
      </c>
      <c r="G61" s="103">
        <v>10603.870017158632</v>
      </c>
      <c r="H61" s="104">
        <v>889.78743192499962</v>
      </c>
      <c r="I61" s="104">
        <v>217.08076990028104</v>
      </c>
      <c r="J61" s="104">
        <v>7284.6108969736133</v>
      </c>
      <c r="K61" s="104">
        <v>2166.5092631736011</v>
      </c>
      <c r="L61" s="104">
        <v>45.881655186133841</v>
      </c>
      <c r="M61" s="99">
        <v>331361.84999999998</v>
      </c>
      <c r="N61" s="105">
        <v>824.01673588143149</v>
      </c>
      <c r="O61" s="113">
        <f t="shared" si="1"/>
        <v>2929360.5799999987</v>
      </c>
      <c r="P61" s="113">
        <f>VLOOKUP(A61,'(3) LEA to SY Allocations'!$A$4:$F$299,6,)</f>
        <v>249775.84000000003</v>
      </c>
      <c r="Q61" s="131">
        <f t="shared" si="2"/>
        <v>2679584.7399999988</v>
      </c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0"/>
      <c r="AN61" s="100"/>
      <c r="AO61" s="100"/>
      <c r="AP61" s="100"/>
      <c r="AQ61" s="100"/>
      <c r="AR61" s="100"/>
      <c r="AS61" s="100"/>
      <c r="AT61" s="100"/>
      <c r="AU61" s="100"/>
      <c r="AV61" s="100"/>
      <c r="AW61" s="100"/>
      <c r="AX61" s="100"/>
      <c r="AY61" s="100"/>
      <c r="AZ61" s="100"/>
      <c r="BA61" s="100"/>
      <c r="BB61" s="100"/>
      <c r="BC61" s="100"/>
      <c r="BD61" s="100"/>
      <c r="BE61" s="100"/>
      <c r="BF61" s="100"/>
      <c r="BG61" s="100"/>
      <c r="BH61" s="100"/>
      <c r="BI61" s="100"/>
      <c r="BJ61" s="100"/>
      <c r="BK61" s="100"/>
      <c r="BL61" s="100"/>
    </row>
    <row r="62" spans="1:64" s="92" customFormat="1">
      <c r="A62" s="92" t="s">
        <v>387</v>
      </c>
      <c r="B62" s="92" t="s">
        <v>388</v>
      </c>
      <c r="C62" s="101">
        <v>13767.459999999997</v>
      </c>
      <c r="D62" s="102">
        <v>126073448.69</v>
      </c>
      <c r="E62" s="101">
        <v>9157.3499171234216</v>
      </c>
      <c r="F62" s="102">
        <v>133504163.93000001</v>
      </c>
      <c r="G62" s="103">
        <v>9697.0802116003997</v>
      </c>
      <c r="H62" s="104">
        <v>1174.8800228945647</v>
      </c>
      <c r="I62" s="104">
        <v>120.72662350208392</v>
      </c>
      <c r="J62" s="104">
        <v>6727.1377116766635</v>
      </c>
      <c r="K62" s="104">
        <v>1634.8731661468423</v>
      </c>
      <c r="L62" s="104">
        <v>39.462687380242983</v>
      </c>
      <c r="M62" s="99">
        <v>30117215.390000001</v>
      </c>
      <c r="N62" s="105">
        <v>2187.5651274817583</v>
      </c>
      <c r="O62" s="113">
        <f t="shared" si="1"/>
        <v>92615599.359999985</v>
      </c>
      <c r="P62" s="113">
        <f>VLOOKUP(A62,'(3) LEA to SY Allocations'!$A$4:$F$299,6,)</f>
        <v>11315166.960000001</v>
      </c>
      <c r="Q62" s="131">
        <f t="shared" si="2"/>
        <v>81300432.399999976</v>
      </c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0"/>
      <c r="BJ62" s="100"/>
      <c r="BK62" s="100"/>
      <c r="BL62" s="100"/>
    </row>
    <row r="63" spans="1:64" s="92" customFormat="1">
      <c r="A63" s="92" t="s">
        <v>333</v>
      </c>
      <c r="B63" s="92" t="s">
        <v>334</v>
      </c>
      <c r="C63" s="101">
        <v>1982.02</v>
      </c>
      <c r="D63" s="102">
        <v>18205005.210000001</v>
      </c>
      <c r="E63" s="101">
        <v>9185.0764422155189</v>
      </c>
      <c r="F63" s="102">
        <v>19645924.940000001</v>
      </c>
      <c r="G63" s="103">
        <v>9912.071997255327</v>
      </c>
      <c r="H63" s="104">
        <v>837.10790506654837</v>
      </c>
      <c r="I63" s="104">
        <v>152.96767943814896</v>
      </c>
      <c r="J63" s="104">
        <v>6999.5617501337019</v>
      </c>
      <c r="K63" s="104">
        <v>1922.2119100715429</v>
      </c>
      <c r="L63" s="104">
        <v>0.22275254538299311</v>
      </c>
      <c r="M63" s="99">
        <v>3054072.04</v>
      </c>
      <c r="N63" s="105">
        <v>1540.8886085912352</v>
      </c>
      <c r="O63" s="113">
        <f t="shared" si="1"/>
        <v>13873271.379999999</v>
      </c>
      <c r="P63" s="113">
        <f>VLOOKUP(A63,'(3) LEA to SY Allocations'!$A$4:$F$299,6,)</f>
        <v>1751650.8400000003</v>
      </c>
      <c r="Q63" s="131">
        <f t="shared" si="2"/>
        <v>12121620.539999999</v>
      </c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0"/>
      <c r="BJ63" s="100"/>
      <c r="BK63" s="100"/>
      <c r="BL63" s="100"/>
    </row>
    <row r="64" spans="1:64" s="92" customFormat="1">
      <c r="A64" s="92" t="s">
        <v>497</v>
      </c>
      <c r="B64" s="92" t="s">
        <v>498</v>
      </c>
      <c r="C64" s="101">
        <v>10.56</v>
      </c>
      <c r="D64" s="102">
        <v>341422.77</v>
      </c>
      <c r="E64" s="101">
        <v>32331.701704545456</v>
      </c>
      <c r="F64" s="102">
        <v>280394.59000000003</v>
      </c>
      <c r="G64" s="103">
        <v>26552.517992424244</v>
      </c>
      <c r="H64" s="104"/>
      <c r="I64" s="104">
        <v>416.09469696969694</v>
      </c>
      <c r="J64" s="104">
        <v>24541.779356060604</v>
      </c>
      <c r="K64" s="104">
        <v>1594.6439393939393</v>
      </c>
      <c r="L64" s="104"/>
      <c r="M64" s="99">
        <v>579451.68999999994</v>
      </c>
      <c r="N64" s="105">
        <v>54872.319128787873</v>
      </c>
      <c r="O64" s="113">
        <f t="shared" si="1"/>
        <v>259161.19</v>
      </c>
      <c r="P64" s="113">
        <f>VLOOKUP(A64,'(3) LEA to SY Allocations'!$A$4:$F$299,6,)</f>
        <v>0</v>
      </c>
      <c r="Q64" s="131">
        <f t="shared" si="2"/>
        <v>259161.19</v>
      </c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0"/>
      <c r="AL64" s="100"/>
      <c r="AM64" s="100"/>
      <c r="AN64" s="100"/>
      <c r="AO64" s="100"/>
      <c r="AP64" s="100"/>
      <c r="AQ64" s="100"/>
      <c r="AR64" s="100"/>
      <c r="AS64" s="100"/>
      <c r="AT64" s="100"/>
      <c r="AU64" s="100"/>
      <c r="AV64" s="100"/>
      <c r="AW64" s="100"/>
      <c r="AX64" s="100"/>
      <c r="AY64" s="100"/>
      <c r="AZ64" s="100"/>
      <c r="BA64" s="100"/>
      <c r="BB64" s="100"/>
      <c r="BC64" s="100"/>
      <c r="BD64" s="100"/>
      <c r="BE64" s="100"/>
      <c r="BF64" s="100"/>
      <c r="BG64" s="100"/>
      <c r="BH64" s="100"/>
      <c r="BI64" s="100"/>
      <c r="BJ64" s="100"/>
      <c r="BK64" s="100"/>
      <c r="BL64" s="100"/>
    </row>
    <row r="65" spans="1:64" s="92" customFormat="1">
      <c r="A65" s="92" t="s">
        <v>221</v>
      </c>
      <c r="B65" s="92" t="s">
        <v>222</v>
      </c>
      <c r="C65" s="101">
        <v>58.309999999999995</v>
      </c>
      <c r="D65" s="102">
        <v>1842210.71</v>
      </c>
      <c r="E65" s="101">
        <v>31593.39238552564</v>
      </c>
      <c r="F65" s="102">
        <v>1994240.94</v>
      </c>
      <c r="G65" s="103">
        <v>34200.66780998114</v>
      </c>
      <c r="H65" s="104">
        <v>2596.1737266335103</v>
      </c>
      <c r="I65" s="104">
        <v>450.31932773109247</v>
      </c>
      <c r="J65" s="104">
        <v>27370.684273709488</v>
      </c>
      <c r="K65" s="104">
        <v>3760.6278511404566</v>
      </c>
      <c r="L65" s="104">
        <v>22.86263076659235</v>
      </c>
      <c r="M65" s="99">
        <v>607716.27</v>
      </c>
      <c r="N65" s="105">
        <v>10422.162064825932</v>
      </c>
      <c r="O65" s="113">
        <f t="shared" si="1"/>
        <v>1595984.6</v>
      </c>
      <c r="P65" s="113">
        <f>VLOOKUP(A65,'(3) LEA to SY Allocations'!$A$4:$F$299,6,)</f>
        <v>206806.88000000003</v>
      </c>
      <c r="Q65" s="131">
        <f t="shared" si="2"/>
        <v>1389177.72</v>
      </c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0"/>
      <c r="AL65" s="100"/>
      <c r="AM65" s="100"/>
      <c r="AN65" s="100"/>
      <c r="AO65" s="100"/>
      <c r="AP65" s="100"/>
      <c r="AQ65" s="100"/>
      <c r="AR65" s="100"/>
      <c r="AS65" s="100"/>
      <c r="AT65" s="100"/>
      <c r="AU65" s="100"/>
      <c r="AV65" s="100"/>
      <c r="AW65" s="100"/>
      <c r="AX65" s="100"/>
      <c r="AY65" s="100"/>
      <c r="AZ65" s="100"/>
      <c r="BA65" s="100"/>
      <c r="BB65" s="100"/>
      <c r="BC65" s="100"/>
      <c r="BD65" s="100"/>
      <c r="BE65" s="100"/>
      <c r="BF65" s="100"/>
      <c r="BG65" s="100"/>
      <c r="BH65" s="100"/>
      <c r="BI65" s="100"/>
      <c r="BJ65" s="100"/>
      <c r="BK65" s="100"/>
      <c r="BL65" s="100"/>
    </row>
    <row r="66" spans="1:64" s="92" customFormat="1">
      <c r="A66" s="92" t="s">
        <v>399</v>
      </c>
      <c r="B66" s="92" t="s">
        <v>400</v>
      </c>
      <c r="C66" s="101">
        <v>326.89999999999998</v>
      </c>
      <c r="D66" s="102">
        <v>3874664.84</v>
      </c>
      <c r="E66" s="101">
        <v>11852.752646069135</v>
      </c>
      <c r="F66" s="102">
        <v>4013401.49</v>
      </c>
      <c r="G66" s="103">
        <v>12277.15353319058</v>
      </c>
      <c r="H66" s="104">
        <v>1687.4059651269504</v>
      </c>
      <c r="I66" s="104">
        <v>428.33242581829307</v>
      </c>
      <c r="J66" s="104">
        <v>8492.4874273478163</v>
      </c>
      <c r="K66" s="104">
        <v>1664.8710614866932</v>
      </c>
      <c r="L66" s="104">
        <v>4.056653410829</v>
      </c>
      <c r="M66" s="99">
        <v>797588.22</v>
      </c>
      <c r="N66" s="105">
        <v>2439.8538390945246</v>
      </c>
      <c r="O66" s="113">
        <f t="shared" si="1"/>
        <v>2776194.1400000011</v>
      </c>
      <c r="P66" s="113">
        <f>VLOOKUP(A66,'(3) LEA to SY Allocations'!$A$4:$F$299,6,)</f>
        <v>276766.12000000005</v>
      </c>
      <c r="Q66" s="131">
        <f t="shared" si="2"/>
        <v>2499428.0200000009</v>
      </c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95"/>
      <c r="AP66" s="95"/>
      <c r="AQ66" s="95"/>
      <c r="AR66" s="95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0"/>
      <c r="BJ66" s="100"/>
      <c r="BK66" s="100"/>
      <c r="BL66" s="100"/>
    </row>
    <row r="67" spans="1:64" s="92" customFormat="1">
      <c r="A67" s="92" t="s">
        <v>559</v>
      </c>
      <c r="B67" s="92" t="s">
        <v>560</v>
      </c>
      <c r="C67" s="101">
        <v>1958.6499999999996</v>
      </c>
      <c r="D67" s="102">
        <v>19291569.149999999</v>
      </c>
      <c r="E67" s="101">
        <v>9849.4213616521592</v>
      </c>
      <c r="F67" s="102">
        <v>20100650.640000001</v>
      </c>
      <c r="G67" s="103">
        <v>10262.502560437038</v>
      </c>
      <c r="H67" s="104">
        <v>618.51139305133654</v>
      </c>
      <c r="I67" s="104">
        <v>118.20623388558447</v>
      </c>
      <c r="J67" s="104">
        <v>6940.0954228677929</v>
      </c>
      <c r="K67" s="104">
        <v>2585.6895106323241</v>
      </c>
      <c r="L67" s="104"/>
      <c r="M67" s="99">
        <v>3680817.3</v>
      </c>
      <c r="N67" s="105">
        <v>1879.2624001225336</v>
      </c>
      <c r="O67" s="113">
        <f t="shared" si="1"/>
        <v>13593217.9</v>
      </c>
      <c r="P67" s="113">
        <f>VLOOKUP(A67,'(3) LEA to SY Allocations'!$A$4:$F$299,6,)</f>
        <v>2076074.0000000002</v>
      </c>
      <c r="Q67" s="131">
        <f t="shared" si="2"/>
        <v>11517143.9</v>
      </c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95"/>
      <c r="AP67" s="95"/>
      <c r="AQ67" s="95"/>
      <c r="AR67" s="95"/>
      <c r="AS67" s="95"/>
      <c r="AT67" s="95"/>
      <c r="AU67" s="95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0"/>
      <c r="BJ67" s="100"/>
      <c r="BK67" s="100"/>
      <c r="BL67" s="100"/>
    </row>
    <row r="68" spans="1:64" s="92" customFormat="1">
      <c r="A68" s="92" t="s">
        <v>421</v>
      </c>
      <c r="B68" s="92" t="s">
        <v>422</v>
      </c>
      <c r="C68" s="101">
        <v>2572.9199999999996</v>
      </c>
      <c r="D68" s="102">
        <v>25516774.149999999</v>
      </c>
      <c r="E68" s="101">
        <v>9917.437833278922</v>
      </c>
      <c r="F68" s="102">
        <v>25849230.710000001</v>
      </c>
      <c r="G68" s="103">
        <v>10046.65155154455</v>
      </c>
      <c r="H68" s="104">
        <v>1384.2079738196292</v>
      </c>
      <c r="I68" s="104">
        <v>130.92519005643396</v>
      </c>
      <c r="J68" s="104">
        <v>6518.800219206194</v>
      </c>
      <c r="K68" s="104">
        <v>2011.2012149619891</v>
      </c>
      <c r="L68" s="104">
        <v>1.5169535003031578</v>
      </c>
      <c r="M68" s="99">
        <v>2796477.18</v>
      </c>
      <c r="N68" s="105">
        <v>1086.8885079986944</v>
      </c>
      <c r="O68" s="113">
        <f t="shared" si="1"/>
        <v>16772351.459999999</v>
      </c>
      <c r="P68" s="113">
        <f>VLOOKUP(A68,'(3) LEA to SY Allocations'!$A$4:$F$299,6,)</f>
        <v>1307468.52</v>
      </c>
      <c r="Q68" s="131">
        <f t="shared" si="2"/>
        <v>15464882.939999999</v>
      </c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95"/>
      <c r="AP68" s="95"/>
      <c r="AQ68" s="95"/>
      <c r="AR68" s="95"/>
      <c r="AS68" s="95"/>
      <c r="AT68" s="95"/>
      <c r="AU68" s="95"/>
      <c r="AV68" s="100"/>
      <c r="AW68" s="100"/>
      <c r="AX68" s="100"/>
      <c r="AY68" s="100"/>
      <c r="AZ68" s="100"/>
      <c r="BA68" s="100"/>
      <c r="BB68" s="100"/>
      <c r="BC68" s="100"/>
      <c r="BD68" s="100"/>
      <c r="BE68" s="100"/>
      <c r="BF68" s="100"/>
      <c r="BG68" s="100"/>
      <c r="BH68" s="100"/>
      <c r="BI68" s="100"/>
      <c r="BJ68" s="100"/>
      <c r="BK68" s="100"/>
      <c r="BL68" s="100"/>
    </row>
    <row r="69" spans="1:64" s="92" customFormat="1">
      <c r="A69" s="92" t="s">
        <v>567</v>
      </c>
      <c r="B69" s="92" t="s">
        <v>568</v>
      </c>
      <c r="C69" s="101">
        <v>956.88000000000011</v>
      </c>
      <c r="D69" s="102">
        <v>9417261.0600000005</v>
      </c>
      <c r="E69" s="101">
        <v>9841.6322422874327</v>
      </c>
      <c r="F69" s="102">
        <v>9824616.5700000003</v>
      </c>
      <c r="G69" s="103">
        <v>10267.34446325558</v>
      </c>
      <c r="H69" s="104">
        <v>919.56931903686973</v>
      </c>
      <c r="I69" s="104">
        <v>228.79832371875256</v>
      </c>
      <c r="J69" s="104">
        <v>6767.4820771674604</v>
      </c>
      <c r="K69" s="104">
        <v>2229.4874383412757</v>
      </c>
      <c r="L69" s="104">
        <v>122.00730499122146</v>
      </c>
      <c r="M69" s="99">
        <v>2040146.26</v>
      </c>
      <c r="N69" s="105">
        <v>2132.0816194298131</v>
      </c>
      <c r="O69" s="113">
        <f t="shared" si="1"/>
        <v>6475668.25</v>
      </c>
      <c r="P69" s="113">
        <f>VLOOKUP(A69,'(3) LEA to SY Allocations'!$A$4:$F$299,6,)</f>
        <v>883141.72000000009</v>
      </c>
      <c r="Q69" s="131">
        <f t="shared" si="2"/>
        <v>5592526.5300000003</v>
      </c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95"/>
      <c r="AP69" s="95"/>
      <c r="AQ69" s="95"/>
      <c r="AR69" s="95"/>
      <c r="AS69" s="95"/>
      <c r="AT69" s="95"/>
      <c r="AU69" s="95"/>
      <c r="AV69" s="100"/>
      <c r="AW69" s="100"/>
      <c r="AX69" s="100"/>
      <c r="AY69" s="100"/>
      <c r="AZ69" s="100"/>
      <c r="BA69" s="100"/>
      <c r="BB69" s="100"/>
      <c r="BC69" s="100"/>
      <c r="BD69" s="100"/>
      <c r="BE69" s="100"/>
      <c r="BF69" s="100"/>
      <c r="BG69" s="100"/>
      <c r="BH69" s="100"/>
      <c r="BI69" s="100"/>
      <c r="BJ69" s="100"/>
      <c r="BK69" s="100"/>
      <c r="BL69" s="100"/>
    </row>
    <row r="70" spans="1:64" s="92" customFormat="1">
      <c r="A70" s="92" t="s">
        <v>111</v>
      </c>
      <c r="B70" s="92" t="s">
        <v>965</v>
      </c>
      <c r="C70" s="101">
        <v>177.04</v>
      </c>
      <c r="D70" s="102">
        <v>2635807.61</v>
      </c>
      <c r="E70" s="101">
        <v>14888.203852236782</v>
      </c>
      <c r="F70" s="102">
        <v>2859932.59</v>
      </c>
      <c r="G70" s="103">
        <v>16154.16058517849</v>
      </c>
      <c r="H70" s="104">
        <v>2040.177756439223</v>
      </c>
      <c r="I70" s="104">
        <v>410.61302530501587</v>
      </c>
      <c r="J70" s="104">
        <v>11099.322300045187</v>
      </c>
      <c r="K70" s="104">
        <v>1659.597548576593</v>
      </c>
      <c r="L70" s="104">
        <v>944.4499548124719</v>
      </c>
      <c r="M70" s="99">
        <v>695479.56</v>
      </c>
      <c r="N70" s="105">
        <v>3928.3752824220519</v>
      </c>
      <c r="O70" s="113">
        <f t="shared" si="1"/>
        <v>1965024.0199999998</v>
      </c>
      <c r="P70" s="113">
        <f>VLOOKUP(A70,'(3) LEA to SY Allocations'!$A$4:$F$299,6,)</f>
        <v>134784.88</v>
      </c>
      <c r="Q70" s="131">
        <f t="shared" si="2"/>
        <v>1830239.1399999997</v>
      </c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95"/>
      <c r="AP70" s="95"/>
      <c r="AQ70" s="95"/>
      <c r="AR70" s="95"/>
      <c r="AS70" s="95"/>
      <c r="AT70" s="95"/>
      <c r="AU70" s="95"/>
      <c r="AV70" s="100"/>
      <c r="AW70" s="100"/>
      <c r="AX70" s="100"/>
      <c r="AY70" s="100"/>
      <c r="AZ70" s="100"/>
      <c r="BA70" s="100"/>
      <c r="BB70" s="100"/>
      <c r="BC70" s="100"/>
      <c r="BD70" s="100"/>
      <c r="BE70" s="100"/>
      <c r="BF70" s="100"/>
      <c r="BG70" s="100"/>
      <c r="BH70" s="100"/>
      <c r="BI70" s="100"/>
      <c r="BJ70" s="100"/>
      <c r="BK70" s="100"/>
      <c r="BL70" s="100"/>
    </row>
    <row r="71" spans="1:64" s="92" customFormat="1">
      <c r="A71" s="92" t="s">
        <v>479</v>
      </c>
      <c r="B71" s="92" t="s">
        <v>480</v>
      </c>
      <c r="C71" s="101">
        <v>471.23999999999995</v>
      </c>
      <c r="D71" s="102">
        <v>5413662.1500000004</v>
      </c>
      <c r="E71" s="101">
        <v>11488.121021135728</v>
      </c>
      <c r="F71" s="102">
        <v>5493257.7400000002</v>
      </c>
      <c r="G71" s="103">
        <v>11657.027714115951</v>
      </c>
      <c r="H71" s="104">
        <v>1132.617753161871</v>
      </c>
      <c r="I71" s="104">
        <v>94.22099142687378</v>
      </c>
      <c r="J71" s="104">
        <v>7478.325099736865</v>
      </c>
      <c r="K71" s="104">
        <v>2951.8638697903407</v>
      </c>
      <c r="L71" s="104"/>
      <c r="M71" s="99">
        <v>492276.32</v>
      </c>
      <c r="N71" s="105">
        <v>1044.6403531109415</v>
      </c>
      <c r="O71" s="113">
        <f t="shared" si="1"/>
        <v>3524085.92</v>
      </c>
      <c r="P71" s="113">
        <f>VLOOKUP(A71,'(3) LEA to SY Allocations'!$A$4:$F$299,6,)</f>
        <v>506777.56000000006</v>
      </c>
      <c r="Q71" s="131">
        <f t="shared" si="2"/>
        <v>3017308.36</v>
      </c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95"/>
      <c r="AP71" s="95"/>
      <c r="AQ71" s="95"/>
      <c r="AR71" s="95"/>
      <c r="AS71" s="95"/>
      <c r="AT71" s="95"/>
      <c r="AU71" s="95"/>
      <c r="AV71" s="100"/>
      <c r="AW71" s="100"/>
      <c r="AX71" s="100"/>
      <c r="AY71" s="100"/>
      <c r="AZ71" s="100"/>
      <c r="BA71" s="100"/>
      <c r="BB71" s="100"/>
      <c r="BC71" s="100"/>
      <c r="BD71" s="100"/>
      <c r="BE71" s="100"/>
      <c r="BF71" s="100"/>
      <c r="BG71" s="100"/>
      <c r="BH71" s="100"/>
      <c r="BI71" s="100"/>
      <c r="BJ71" s="100"/>
      <c r="BK71" s="100"/>
      <c r="BL71" s="100"/>
    </row>
    <row r="72" spans="1:64" s="92" customFormat="1">
      <c r="A72" s="92" t="s">
        <v>449</v>
      </c>
      <c r="B72" s="92" t="s">
        <v>450</v>
      </c>
      <c r="C72" s="101">
        <v>1489.8200000000002</v>
      </c>
      <c r="D72" s="102">
        <v>13831576.98</v>
      </c>
      <c r="E72" s="101">
        <v>9284.0591346605615</v>
      </c>
      <c r="F72" s="102">
        <v>13742753.34</v>
      </c>
      <c r="G72" s="103">
        <v>9224.4387509900516</v>
      </c>
      <c r="H72" s="104">
        <v>611.58296304251519</v>
      </c>
      <c r="I72" s="104">
        <v>164.40601549180437</v>
      </c>
      <c r="J72" s="104">
        <v>6735.8276503201732</v>
      </c>
      <c r="K72" s="104">
        <v>1712.6221221355597</v>
      </c>
      <c r="L72" s="104"/>
      <c r="M72" s="99">
        <v>2128382.4500000002</v>
      </c>
      <c r="N72" s="105">
        <v>1428.6171819414426</v>
      </c>
      <c r="O72" s="113">
        <f t="shared" si="1"/>
        <v>10035170.750000002</v>
      </c>
      <c r="P72" s="113">
        <f>VLOOKUP(A72,'(3) LEA to SY Allocations'!$A$4:$F$299,6,)</f>
        <v>1330333.5200000003</v>
      </c>
      <c r="Q72" s="131">
        <f t="shared" si="2"/>
        <v>8704837.2300000023</v>
      </c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95"/>
      <c r="AP72" s="95"/>
      <c r="AQ72" s="95"/>
      <c r="AR72" s="95"/>
      <c r="AS72" s="95"/>
      <c r="AT72" s="95"/>
      <c r="AU72" s="95"/>
      <c r="AV72" s="100"/>
      <c r="AW72" s="100"/>
      <c r="AX72" s="100"/>
      <c r="AY72" s="100"/>
      <c r="AZ72" s="100"/>
      <c r="BA72" s="100"/>
      <c r="BB72" s="100"/>
      <c r="BC72" s="100"/>
      <c r="BD72" s="100"/>
      <c r="BE72" s="100"/>
      <c r="BF72" s="100"/>
      <c r="BG72" s="100"/>
      <c r="BH72" s="100"/>
      <c r="BI72" s="100"/>
      <c r="BJ72" s="100"/>
      <c r="BK72" s="100"/>
      <c r="BL72" s="100"/>
    </row>
    <row r="73" spans="1:64" s="85" customFormat="1" ht="12">
      <c r="A73" s="92" t="s">
        <v>303</v>
      </c>
      <c r="B73" s="92" t="s">
        <v>304</v>
      </c>
      <c r="C73" s="101">
        <v>7468.130000000001</v>
      </c>
      <c r="D73" s="102">
        <v>69394485.879999995</v>
      </c>
      <c r="E73" s="101">
        <v>9292.0832765364266</v>
      </c>
      <c r="F73" s="102">
        <v>68821831.719999999</v>
      </c>
      <c r="G73" s="103">
        <v>9215.4035508219586</v>
      </c>
      <c r="H73" s="104">
        <v>1231.4152404952777</v>
      </c>
      <c r="I73" s="104">
        <v>161.44136617868193</v>
      </c>
      <c r="J73" s="104">
        <v>6457.3343380471415</v>
      </c>
      <c r="K73" s="104">
        <v>1320.4633582971908</v>
      </c>
      <c r="L73" s="104">
        <v>44.749247803667046</v>
      </c>
      <c r="M73" s="99">
        <v>4607525.6500000004</v>
      </c>
      <c r="N73" s="105">
        <v>616.95841529271718</v>
      </c>
      <c r="O73" s="113">
        <f t="shared" si="1"/>
        <v>48224212.290000007</v>
      </c>
      <c r="P73" s="113">
        <f>VLOOKUP(A73,'(3) LEA to SY Allocations'!$A$4:$F$299,6,)</f>
        <v>4667300.2000000011</v>
      </c>
      <c r="Q73" s="131">
        <f t="shared" si="2"/>
        <v>43556912.090000004</v>
      </c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95"/>
      <c r="AP73" s="95"/>
      <c r="AQ73" s="95"/>
      <c r="AR73" s="95"/>
      <c r="AS73" s="95"/>
      <c r="AT73" s="95"/>
      <c r="AU73" s="95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</row>
    <row r="74" spans="1:64" s="92" customFormat="1">
      <c r="A74" s="92" t="s">
        <v>159</v>
      </c>
      <c r="B74" s="92" t="s">
        <v>160</v>
      </c>
      <c r="C74" s="101">
        <v>2227.25</v>
      </c>
      <c r="D74" s="102">
        <v>19131310.859999999</v>
      </c>
      <c r="E74" s="101">
        <v>8589.655790773375</v>
      </c>
      <c r="F74" s="102">
        <v>21288199.899999999</v>
      </c>
      <c r="G74" s="103">
        <v>9558.0648333146255</v>
      </c>
      <c r="H74" s="104">
        <v>1273.9693837692221</v>
      </c>
      <c r="I74" s="104">
        <v>193.62341003479631</v>
      </c>
      <c r="J74" s="104">
        <v>6577.1687237624874</v>
      </c>
      <c r="K74" s="104">
        <v>1475.7078415085873</v>
      </c>
      <c r="L74" s="104">
        <v>37.595474239533061</v>
      </c>
      <c r="M74" s="99">
        <v>4080487.31</v>
      </c>
      <c r="N74" s="105">
        <v>1832.0742215736896</v>
      </c>
      <c r="O74" s="113">
        <f t="shared" ref="O74:O137" si="3">J74*C74</f>
        <v>14648999.039999999</v>
      </c>
      <c r="P74" s="113">
        <f>VLOOKUP(A74,'(3) LEA to SY Allocations'!$A$4:$F$299,6,)</f>
        <v>1698902.0000000002</v>
      </c>
      <c r="Q74" s="131">
        <f t="shared" ref="Q74:Q137" si="4">O74-P74</f>
        <v>12950097.039999999</v>
      </c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95"/>
      <c r="AP74" s="95"/>
      <c r="AQ74" s="95"/>
      <c r="AR74" s="95"/>
      <c r="AS74" s="95"/>
      <c r="AT74" s="95"/>
      <c r="AU74" s="95"/>
      <c r="AV74" s="100"/>
      <c r="AW74" s="100"/>
      <c r="AX74" s="100"/>
      <c r="AY74" s="100"/>
      <c r="AZ74" s="100"/>
      <c r="BA74" s="100"/>
      <c r="BB74" s="100"/>
      <c r="BC74" s="100"/>
      <c r="BD74" s="100"/>
      <c r="BE74" s="100"/>
      <c r="BF74" s="100"/>
      <c r="BG74" s="100"/>
      <c r="BH74" s="100"/>
      <c r="BI74" s="100"/>
      <c r="BJ74" s="100"/>
      <c r="BK74" s="100"/>
      <c r="BL74" s="100"/>
    </row>
    <row r="75" spans="1:64" s="92" customFormat="1">
      <c r="A75" s="92" t="s">
        <v>593</v>
      </c>
      <c r="B75" s="92" t="s">
        <v>594</v>
      </c>
      <c r="C75" s="101">
        <v>118.24000000000001</v>
      </c>
      <c r="D75" s="102">
        <v>2313016.7200000002</v>
      </c>
      <c r="E75" s="101">
        <v>19562.049391069013</v>
      </c>
      <c r="F75" s="102">
        <v>2408887.96</v>
      </c>
      <c r="G75" s="103">
        <v>20372.86840324763</v>
      </c>
      <c r="H75" s="104">
        <v>1509.9244756427604</v>
      </c>
      <c r="I75" s="104">
        <v>242.21887686062246</v>
      </c>
      <c r="J75" s="104">
        <v>15940.962110960754</v>
      </c>
      <c r="K75" s="104">
        <v>2371.3373646820023</v>
      </c>
      <c r="L75" s="104">
        <v>308.42557510148845</v>
      </c>
      <c r="M75" s="99">
        <v>495014.17</v>
      </c>
      <c r="N75" s="105">
        <v>4186.520382273342</v>
      </c>
      <c r="O75" s="113">
        <f t="shared" si="3"/>
        <v>1884859.3599999996</v>
      </c>
      <c r="P75" s="113">
        <f>VLOOKUP(A75,'(3) LEA to SY Allocations'!$A$4:$F$299,6,)</f>
        <v>239415.64000000004</v>
      </c>
      <c r="Q75" s="131">
        <f t="shared" si="4"/>
        <v>1645443.7199999995</v>
      </c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95"/>
      <c r="AP75" s="95"/>
      <c r="AQ75" s="95"/>
      <c r="AR75" s="95"/>
      <c r="AS75" s="95"/>
      <c r="AT75" s="95"/>
      <c r="AU75" s="95"/>
      <c r="AV75" s="100"/>
      <c r="AW75" s="100"/>
      <c r="AX75" s="100"/>
      <c r="AY75" s="100"/>
      <c r="AZ75" s="100"/>
      <c r="BA75" s="100"/>
      <c r="BB75" s="100"/>
      <c r="BC75" s="100"/>
      <c r="BD75" s="100"/>
      <c r="BE75" s="100"/>
      <c r="BF75" s="100"/>
      <c r="BG75" s="100"/>
      <c r="BH75" s="100"/>
      <c r="BI75" s="100"/>
      <c r="BJ75" s="100"/>
      <c r="BK75" s="100"/>
      <c r="BL75" s="100"/>
    </row>
    <row r="76" spans="1:64" s="92" customFormat="1">
      <c r="A76" s="92" t="s">
        <v>187</v>
      </c>
      <c r="B76" s="92" t="s">
        <v>188</v>
      </c>
      <c r="C76" s="101">
        <v>659.13999999999987</v>
      </c>
      <c r="D76" s="102">
        <v>8077114.1799999997</v>
      </c>
      <c r="E76" s="101">
        <v>12254.01914616015</v>
      </c>
      <c r="F76" s="102">
        <v>8501945.8599999994</v>
      </c>
      <c r="G76" s="103">
        <v>12898.5433443578</v>
      </c>
      <c r="H76" s="104">
        <v>1217.6944351731045</v>
      </c>
      <c r="I76" s="104">
        <v>289.4236732712323</v>
      </c>
      <c r="J76" s="104">
        <v>7120.208938920412</v>
      </c>
      <c r="K76" s="104">
        <v>4257.0311466456296</v>
      </c>
      <c r="L76" s="104">
        <v>14.185150347422402</v>
      </c>
      <c r="M76" s="99">
        <v>699404.86</v>
      </c>
      <c r="N76" s="105">
        <v>1061.0869617987075</v>
      </c>
      <c r="O76" s="113">
        <f t="shared" si="3"/>
        <v>4693214.5199999996</v>
      </c>
      <c r="P76" s="113">
        <f>VLOOKUP(A76,'(3) LEA to SY Allocations'!$A$4:$F$299,6,)</f>
        <v>517354.68000000005</v>
      </c>
      <c r="Q76" s="131">
        <f t="shared" si="4"/>
        <v>4175859.8399999994</v>
      </c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95"/>
      <c r="AP76" s="95"/>
      <c r="AQ76" s="95"/>
      <c r="AR76" s="95"/>
      <c r="AS76" s="95"/>
      <c r="AT76" s="95"/>
      <c r="AU76" s="95"/>
      <c r="AV76" s="100"/>
      <c r="AW76" s="100"/>
      <c r="AX76" s="100"/>
      <c r="AY76" s="100"/>
      <c r="AZ76" s="100"/>
      <c r="BA76" s="100"/>
      <c r="BB76" s="100"/>
      <c r="BC76" s="100"/>
      <c r="BD76" s="100"/>
      <c r="BE76" s="100"/>
      <c r="BF76" s="100"/>
      <c r="BG76" s="100"/>
      <c r="BH76" s="100"/>
      <c r="BI76" s="100"/>
      <c r="BJ76" s="100"/>
      <c r="BK76" s="100"/>
      <c r="BL76" s="100"/>
    </row>
    <row r="77" spans="1:64" s="92" customFormat="1">
      <c r="A77" s="92" t="s">
        <v>17</v>
      </c>
      <c r="B77" s="92" t="s">
        <v>18</v>
      </c>
      <c r="C77" s="101">
        <v>3363.34</v>
      </c>
      <c r="D77" s="102">
        <v>34591249.979999997</v>
      </c>
      <c r="E77" s="101">
        <v>10284.791302693155</v>
      </c>
      <c r="F77" s="102">
        <v>36249013.549999997</v>
      </c>
      <c r="G77" s="103">
        <v>10777.683359398692</v>
      </c>
      <c r="H77" s="104">
        <v>1379.39579703509</v>
      </c>
      <c r="I77" s="104">
        <v>232.23997276516792</v>
      </c>
      <c r="J77" s="104">
        <v>7048.9279377047824</v>
      </c>
      <c r="K77" s="104">
        <v>2025.098628149399</v>
      </c>
      <c r="L77" s="104">
        <v>92.021023744254222</v>
      </c>
      <c r="M77" s="99">
        <v>4123357.98</v>
      </c>
      <c r="N77" s="105">
        <v>1225.9712012463801</v>
      </c>
      <c r="O77" s="113">
        <f t="shared" si="3"/>
        <v>23707941.290000003</v>
      </c>
      <c r="P77" s="113">
        <f>VLOOKUP(A77,'(3) LEA to SY Allocations'!$A$4:$F$299,6,)</f>
        <v>2549139.7600000002</v>
      </c>
      <c r="Q77" s="131">
        <f t="shared" si="4"/>
        <v>21158801.530000001</v>
      </c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0"/>
      <c r="AI77" s="100"/>
      <c r="AJ77" s="100"/>
      <c r="AK77" s="100"/>
      <c r="AL77" s="100"/>
      <c r="AM77" s="100"/>
      <c r="AN77" s="100"/>
      <c r="AO77" s="100"/>
      <c r="AP77" s="100"/>
      <c r="AQ77" s="100"/>
      <c r="AR77" s="100"/>
      <c r="AS77" s="100"/>
      <c r="AT77" s="100"/>
      <c r="AU77" s="100"/>
      <c r="AV77" s="100"/>
      <c r="AW77" s="100"/>
      <c r="AX77" s="100"/>
      <c r="AY77" s="100"/>
      <c r="AZ77" s="100"/>
      <c r="BA77" s="100"/>
      <c r="BB77" s="100"/>
      <c r="BC77" s="100"/>
      <c r="BD77" s="100"/>
      <c r="BE77" s="100"/>
      <c r="BF77" s="100"/>
      <c r="BG77" s="100"/>
      <c r="BH77" s="100"/>
      <c r="BI77" s="100"/>
      <c r="BJ77" s="100"/>
      <c r="BK77" s="100"/>
      <c r="BL77" s="100"/>
    </row>
    <row r="78" spans="1:64" s="92" customFormat="1">
      <c r="A78" s="92" t="s">
        <v>213</v>
      </c>
      <c r="B78" s="92" t="s">
        <v>214</v>
      </c>
      <c r="C78" s="101">
        <v>1893.21</v>
      </c>
      <c r="D78" s="102">
        <v>18101036.010000002</v>
      </c>
      <c r="E78" s="101">
        <v>9561.0291568288794</v>
      </c>
      <c r="F78" s="102">
        <v>18604188.789999999</v>
      </c>
      <c r="G78" s="103">
        <v>9826.7961768636324</v>
      </c>
      <c r="H78" s="104">
        <v>1303.8168771557303</v>
      </c>
      <c r="I78" s="104">
        <v>169.45118079874922</v>
      </c>
      <c r="J78" s="104">
        <v>6386.3279931967381</v>
      </c>
      <c r="K78" s="104">
        <v>1573.3340094337129</v>
      </c>
      <c r="L78" s="104">
        <v>393.86611627870127</v>
      </c>
      <c r="M78" s="99">
        <v>2109282.13</v>
      </c>
      <c r="N78" s="105">
        <v>1114.1300384003887</v>
      </c>
      <c r="O78" s="113">
        <f t="shared" si="3"/>
        <v>12090660.019999998</v>
      </c>
      <c r="P78" s="113">
        <f>VLOOKUP(A78,'(3) LEA to SY Allocations'!$A$4:$F$299,6,)</f>
        <v>1531461.4000000001</v>
      </c>
      <c r="Q78" s="131">
        <f t="shared" si="4"/>
        <v>10559198.619999997</v>
      </c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0"/>
      <c r="AI78" s="100"/>
      <c r="AJ78" s="100"/>
      <c r="AK78" s="100"/>
      <c r="AL78" s="100"/>
      <c r="AM78" s="100"/>
      <c r="AN78" s="100"/>
      <c r="AO78" s="100"/>
      <c r="AP78" s="100"/>
      <c r="AQ78" s="100"/>
      <c r="AR78" s="100"/>
      <c r="AS78" s="100"/>
      <c r="AT78" s="100"/>
      <c r="AU78" s="100"/>
      <c r="AV78" s="100"/>
      <c r="AW78" s="100"/>
      <c r="AX78" s="100"/>
      <c r="AY78" s="100"/>
      <c r="AZ78" s="100"/>
      <c r="BA78" s="100"/>
      <c r="BB78" s="100"/>
      <c r="BC78" s="100"/>
      <c r="BD78" s="100"/>
      <c r="BE78" s="100"/>
      <c r="BF78" s="100"/>
      <c r="BG78" s="100"/>
      <c r="BH78" s="100"/>
      <c r="BI78" s="100"/>
      <c r="BJ78" s="100"/>
      <c r="BK78" s="100"/>
      <c r="BL78" s="100"/>
    </row>
    <row r="79" spans="1:64" s="92" customFormat="1">
      <c r="A79" s="92" t="s">
        <v>331</v>
      </c>
      <c r="B79" s="92" t="s">
        <v>332</v>
      </c>
      <c r="C79" s="101">
        <v>654.56999999999994</v>
      </c>
      <c r="D79" s="102">
        <v>6833767.6799999997</v>
      </c>
      <c r="E79" s="101">
        <v>10440.086896741373</v>
      </c>
      <c r="F79" s="102">
        <v>6950544.9100000001</v>
      </c>
      <c r="G79" s="103">
        <v>10618.489863574561</v>
      </c>
      <c r="H79" s="104">
        <v>2230.5176069786276</v>
      </c>
      <c r="I79" s="104">
        <v>308.14630979116066</v>
      </c>
      <c r="J79" s="104">
        <v>6616.0257573674335</v>
      </c>
      <c r="K79" s="104">
        <v>1432.5646149380509</v>
      </c>
      <c r="L79" s="104">
        <v>31.235574499289612</v>
      </c>
      <c r="M79" s="99">
        <v>452996.93</v>
      </c>
      <c r="N79" s="105">
        <v>692.05269107964011</v>
      </c>
      <c r="O79" s="113">
        <f t="shared" si="3"/>
        <v>4330651.9800000004</v>
      </c>
      <c r="P79" s="113">
        <f>VLOOKUP(A79,'(3) LEA to SY Allocations'!$A$4:$F$299,6,)</f>
        <v>0</v>
      </c>
      <c r="Q79" s="131">
        <f t="shared" si="4"/>
        <v>4330651.9800000004</v>
      </c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0"/>
      <c r="AI79" s="100"/>
      <c r="AJ79" s="100"/>
      <c r="AK79" s="100"/>
      <c r="AL79" s="100"/>
      <c r="AM79" s="100"/>
      <c r="AN79" s="100"/>
      <c r="AO79" s="100"/>
      <c r="AP79" s="100"/>
      <c r="AQ79" s="100"/>
      <c r="AR79" s="100"/>
      <c r="AS79" s="100"/>
      <c r="AT79" s="100"/>
      <c r="AU79" s="100"/>
      <c r="AV79" s="100"/>
      <c r="AW79" s="100"/>
      <c r="AX79" s="100"/>
      <c r="AY79" s="100"/>
      <c r="AZ79" s="100"/>
      <c r="BA79" s="100"/>
      <c r="BB79" s="100"/>
      <c r="BC79" s="100"/>
      <c r="BD79" s="100"/>
      <c r="BE79" s="100"/>
      <c r="BF79" s="100"/>
      <c r="BG79" s="100"/>
      <c r="BH79" s="100"/>
      <c r="BI79" s="100"/>
      <c r="BJ79" s="100"/>
      <c r="BK79" s="100"/>
      <c r="BL79" s="100"/>
    </row>
    <row r="80" spans="1:64" s="92" customFormat="1">
      <c r="A80" s="92" t="s">
        <v>283</v>
      </c>
      <c r="B80" s="92" t="s">
        <v>966</v>
      </c>
      <c r="C80" s="101">
        <v>284.7</v>
      </c>
      <c r="D80" s="102">
        <v>2710638.13</v>
      </c>
      <c r="E80" s="101">
        <v>9521.0331225851769</v>
      </c>
      <c r="F80" s="102">
        <v>2860080.98</v>
      </c>
      <c r="G80" s="103">
        <v>10045.946540217774</v>
      </c>
      <c r="H80" s="104">
        <v>1711.3805057955744</v>
      </c>
      <c r="I80" s="104">
        <v>269.76438356164385</v>
      </c>
      <c r="J80" s="104">
        <v>6322.8074113101529</v>
      </c>
      <c r="K80" s="104">
        <v>1670.7262381454161</v>
      </c>
      <c r="L80" s="104">
        <v>71.268001404987714</v>
      </c>
      <c r="M80" s="99">
        <v>476135.36</v>
      </c>
      <c r="N80" s="105">
        <v>1672.4108184053389</v>
      </c>
      <c r="O80" s="113">
        <f t="shared" si="3"/>
        <v>1800103.2700000005</v>
      </c>
      <c r="P80" s="113">
        <f>VLOOKUP(A80,'(3) LEA to SY Allocations'!$A$4:$F$299,6,)</f>
        <v>254479.00000000006</v>
      </c>
      <c r="Q80" s="131">
        <f t="shared" si="4"/>
        <v>1545624.2700000005</v>
      </c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0"/>
      <c r="AI80" s="100"/>
      <c r="AJ80" s="100"/>
      <c r="AK80" s="100"/>
      <c r="AL80" s="100"/>
      <c r="AM80" s="100"/>
      <c r="AN80" s="100"/>
      <c r="AO80" s="100"/>
      <c r="AP80" s="100"/>
      <c r="AQ80" s="100"/>
      <c r="AR80" s="100"/>
      <c r="AS80" s="100"/>
      <c r="AT80" s="100"/>
      <c r="AU80" s="100"/>
      <c r="AV80" s="100"/>
      <c r="AW80" s="100"/>
      <c r="AX80" s="100"/>
      <c r="AY80" s="100"/>
      <c r="AZ80" s="100"/>
      <c r="BA80" s="100"/>
      <c r="BB80" s="100"/>
      <c r="BC80" s="100"/>
      <c r="BD80" s="100"/>
      <c r="BE80" s="100"/>
      <c r="BF80" s="100"/>
      <c r="BG80" s="100"/>
      <c r="BH80" s="100"/>
      <c r="BI80" s="100"/>
      <c r="BJ80" s="100"/>
      <c r="BK80" s="100"/>
      <c r="BL80" s="100"/>
    </row>
    <row r="81" spans="1:64" s="92" customFormat="1">
      <c r="A81" s="92" t="s">
        <v>299</v>
      </c>
      <c r="B81" s="92" t="s">
        <v>300</v>
      </c>
      <c r="C81" s="101">
        <v>1221.68</v>
      </c>
      <c r="D81" s="102">
        <v>10874157.35</v>
      </c>
      <c r="E81" s="101">
        <v>8900.9866331608919</v>
      </c>
      <c r="F81" s="102">
        <v>11310972.82</v>
      </c>
      <c r="G81" s="103">
        <v>9258.5397321720902</v>
      </c>
      <c r="H81" s="104">
        <v>1374.0886975312683</v>
      </c>
      <c r="I81" s="104">
        <v>235.87853611420334</v>
      </c>
      <c r="J81" s="104">
        <v>6437.1316138432321</v>
      </c>
      <c r="K81" s="104">
        <v>1178.9413758103594</v>
      </c>
      <c r="L81" s="104">
        <v>32.499508873027303</v>
      </c>
      <c r="M81" s="99">
        <v>579425.51</v>
      </c>
      <c r="N81" s="105">
        <v>474.28582771265798</v>
      </c>
      <c r="O81" s="113">
        <f t="shared" si="3"/>
        <v>7864114.9500000002</v>
      </c>
      <c r="P81" s="113">
        <f>VLOOKUP(A81,'(3) LEA to SY Allocations'!$A$4:$F$299,6,)</f>
        <v>561527.52</v>
      </c>
      <c r="Q81" s="131">
        <f t="shared" si="4"/>
        <v>7302587.4299999997</v>
      </c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0"/>
      <c r="AI81" s="100"/>
      <c r="AJ81" s="100"/>
      <c r="AK81" s="100"/>
      <c r="AL81" s="100"/>
      <c r="AM81" s="100"/>
      <c r="AN81" s="100"/>
      <c r="AO81" s="100"/>
      <c r="AP81" s="100"/>
      <c r="AQ81" s="100"/>
      <c r="AR81" s="100"/>
      <c r="AS81" s="100"/>
      <c r="AT81" s="100"/>
      <c r="AU81" s="100"/>
      <c r="AV81" s="100"/>
      <c r="AW81" s="100"/>
      <c r="AX81" s="100"/>
      <c r="AY81" s="100"/>
      <c r="AZ81" s="100"/>
      <c r="BA81" s="100"/>
      <c r="BB81" s="100"/>
      <c r="BC81" s="100"/>
      <c r="BD81" s="100"/>
      <c r="BE81" s="100"/>
      <c r="BF81" s="100"/>
      <c r="BG81" s="100"/>
      <c r="BH81" s="100"/>
      <c r="BI81" s="100"/>
      <c r="BJ81" s="100"/>
      <c r="BK81" s="100"/>
      <c r="BL81" s="100"/>
    </row>
    <row r="82" spans="1:64" s="92" customFormat="1">
      <c r="A82" s="92" t="s">
        <v>151</v>
      </c>
      <c r="B82" s="92" t="s">
        <v>152</v>
      </c>
      <c r="C82" s="101">
        <v>1690.48</v>
      </c>
      <c r="D82" s="102">
        <v>15816044.4</v>
      </c>
      <c r="E82" s="101">
        <v>9355.9488429321846</v>
      </c>
      <c r="F82" s="102">
        <v>16397238.939999999</v>
      </c>
      <c r="G82" s="103">
        <v>9699.7532890066723</v>
      </c>
      <c r="H82" s="104">
        <v>1379.8459431640715</v>
      </c>
      <c r="I82" s="104">
        <v>183.24924873408736</v>
      </c>
      <c r="J82" s="104">
        <v>6698.510405328665</v>
      </c>
      <c r="K82" s="104">
        <v>1304.1306433675643</v>
      </c>
      <c r="L82" s="104">
        <v>134.01704841228528</v>
      </c>
      <c r="M82" s="99">
        <v>1246581.71</v>
      </c>
      <c r="N82" s="105">
        <v>737.41287090057256</v>
      </c>
      <c r="O82" s="113">
        <f t="shared" si="3"/>
        <v>11323697.870000001</v>
      </c>
      <c r="P82" s="113">
        <f>VLOOKUP(A82,'(3) LEA to SY Allocations'!$A$4:$F$299,6,)</f>
        <v>635301.16</v>
      </c>
      <c r="Q82" s="131">
        <f t="shared" si="4"/>
        <v>10688396.710000001</v>
      </c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0"/>
      <c r="AI82" s="100"/>
      <c r="AJ82" s="100"/>
      <c r="AK82" s="100"/>
      <c r="AL82" s="100"/>
      <c r="AM82" s="100"/>
      <c r="AN82" s="100"/>
      <c r="AO82" s="100"/>
      <c r="AP82" s="100"/>
      <c r="AQ82" s="100"/>
      <c r="AR82" s="100"/>
      <c r="AS82" s="100"/>
      <c r="AT82" s="100"/>
      <c r="AU82" s="100"/>
      <c r="AV82" s="100"/>
      <c r="AW82" s="100"/>
      <c r="AX82" s="100"/>
      <c r="AY82" s="100"/>
      <c r="AZ82" s="100"/>
      <c r="BA82" s="100"/>
      <c r="BB82" s="100"/>
      <c r="BC82" s="100"/>
      <c r="BD82" s="100"/>
      <c r="BE82" s="100"/>
      <c r="BF82" s="100"/>
      <c r="BG82" s="100"/>
      <c r="BH82" s="100"/>
      <c r="BI82" s="100"/>
      <c r="BJ82" s="100"/>
      <c r="BK82" s="100"/>
      <c r="BL82" s="100"/>
    </row>
    <row r="83" spans="1:64" s="92" customFormat="1">
      <c r="A83" s="92" t="s">
        <v>519</v>
      </c>
      <c r="B83" s="92" t="s">
        <v>520</v>
      </c>
      <c r="C83" s="101">
        <v>193.71</v>
      </c>
      <c r="D83" s="102">
        <v>3777521.12</v>
      </c>
      <c r="E83" s="101">
        <v>19500.909194156211</v>
      </c>
      <c r="F83" s="102">
        <v>3800999.23</v>
      </c>
      <c r="G83" s="103">
        <v>19622.111558515306</v>
      </c>
      <c r="H83" s="104">
        <v>738.85390532238898</v>
      </c>
      <c r="I83" s="104">
        <v>593.42470703629147</v>
      </c>
      <c r="J83" s="104">
        <v>9244.8798719735678</v>
      </c>
      <c r="K83" s="104">
        <v>9044.9530741830586</v>
      </c>
      <c r="L83" s="104">
        <v>0</v>
      </c>
      <c r="M83" s="99">
        <v>1462547.86</v>
      </c>
      <c r="N83" s="105">
        <v>7550.1928656238706</v>
      </c>
      <c r="O83" s="113">
        <f t="shared" si="3"/>
        <v>1790825.68</v>
      </c>
      <c r="P83" s="113">
        <f>VLOOKUP(A83,'(3) LEA to SY Allocations'!$A$4:$F$299,6,)</f>
        <v>329086.12000000005</v>
      </c>
      <c r="Q83" s="131">
        <f t="shared" si="4"/>
        <v>1461739.5599999998</v>
      </c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0"/>
      <c r="AI83" s="100"/>
      <c r="AJ83" s="100"/>
      <c r="AK83" s="100"/>
      <c r="AL83" s="100"/>
      <c r="AM83" s="100"/>
      <c r="AN83" s="100"/>
      <c r="AO83" s="100"/>
      <c r="AP83" s="100"/>
      <c r="AQ83" s="100"/>
      <c r="AR83" s="100"/>
      <c r="AS83" s="100"/>
      <c r="AT83" s="100"/>
      <c r="AU83" s="100"/>
      <c r="AV83" s="100"/>
      <c r="AW83" s="100"/>
      <c r="AX83" s="100"/>
      <c r="AY83" s="100"/>
      <c r="AZ83" s="100"/>
      <c r="BA83" s="100"/>
      <c r="BB83" s="100"/>
      <c r="BC83" s="100"/>
      <c r="BD83" s="100"/>
      <c r="BE83" s="100"/>
      <c r="BF83" s="100"/>
      <c r="BG83" s="100"/>
      <c r="BH83" s="100"/>
      <c r="BI83" s="100"/>
      <c r="BJ83" s="100"/>
      <c r="BK83" s="100"/>
      <c r="BL83" s="100"/>
    </row>
    <row r="84" spans="1:64" s="92" customFormat="1">
      <c r="A84" s="92" t="s">
        <v>419</v>
      </c>
      <c r="B84" s="92" t="s">
        <v>967</v>
      </c>
      <c r="C84" s="101">
        <v>212.69000000000003</v>
      </c>
      <c r="D84" s="102">
        <v>3414841.68</v>
      </c>
      <c r="E84" s="101">
        <v>16055.487705110723</v>
      </c>
      <c r="F84" s="102">
        <v>3429979.39</v>
      </c>
      <c r="G84" s="103">
        <v>16126.660350745215</v>
      </c>
      <c r="H84" s="104">
        <v>2327.5910950209222</v>
      </c>
      <c r="I84" s="104">
        <v>235.67713573745823</v>
      </c>
      <c r="J84" s="104">
        <v>10639.795806102777</v>
      </c>
      <c r="K84" s="104">
        <v>2603.5596407917624</v>
      </c>
      <c r="L84" s="104">
        <v>320.03667309229394</v>
      </c>
      <c r="M84" s="99">
        <v>86224.23</v>
      </c>
      <c r="N84" s="105">
        <v>405.39860830316417</v>
      </c>
      <c r="O84" s="113">
        <f t="shared" si="3"/>
        <v>2262978.17</v>
      </c>
      <c r="P84" s="113">
        <f>VLOOKUP(A84,'(3) LEA to SY Allocations'!$A$4:$F$299,6,)</f>
        <v>218828.48</v>
      </c>
      <c r="Q84" s="131">
        <f t="shared" si="4"/>
        <v>2044149.69</v>
      </c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0"/>
      <c r="AI84" s="100"/>
      <c r="AJ84" s="100"/>
      <c r="AK84" s="100"/>
      <c r="AL84" s="100"/>
      <c r="AM84" s="100"/>
      <c r="AN84" s="100"/>
      <c r="AO84" s="100"/>
      <c r="AP84" s="100"/>
      <c r="AQ84" s="100"/>
      <c r="AR84" s="100"/>
      <c r="AS84" s="100"/>
      <c r="AT84" s="100"/>
      <c r="AU84" s="100"/>
      <c r="AV84" s="100"/>
      <c r="AW84" s="100"/>
      <c r="AX84" s="100"/>
      <c r="AY84" s="100"/>
      <c r="AZ84" s="100"/>
      <c r="BA84" s="100"/>
      <c r="BB84" s="100"/>
      <c r="BC84" s="100"/>
      <c r="BD84" s="100"/>
      <c r="BE84" s="100"/>
      <c r="BF84" s="100"/>
      <c r="BG84" s="100"/>
      <c r="BH84" s="100"/>
      <c r="BI84" s="100"/>
      <c r="BJ84" s="100"/>
      <c r="BK84" s="100"/>
      <c r="BL84" s="100"/>
    </row>
    <row r="85" spans="1:64" s="92" customFormat="1">
      <c r="A85" s="92" t="s">
        <v>109</v>
      </c>
      <c r="B85" s="92" t="s">
        <v>110</v>
      </c>
      <c r="C85" s="101">
        <v>166.44</v>
      </c>
      <c r="D85" s="102">
        <v>1988370.95</v>
      </c>
      <c r="E85" s="101">
        <v>11946.472903148282</v>
      </c>
      <c r="F85" s="102">
        <v>2033860.52</v>
      </c>
      <c r="G85" s="103">
        <v>12219.78202355203</v>
      </c>
      <c r="H85" s="104">
        <v>3402.0743210766641</v>
      </c>
      <c r="I85" s="104">
        <v>322.70043258832015</v>
      </c>
      <c r="J85" s="104">
        <v>7020.5037250660889</v>
      </c>
      <c r="K85" s="104">
        <v>1393.6936433549627</v>
      </c>
      <c r="L85" s="104">
        <v>80.809901465993747</v>
      </c>
      <c r="M85" s="99">
        <v>276883.53000000003</v>
      </c>
      <c r="N85" s="105">
        <v>1663.5636265320838</v>
      </c>
      <c r="O85" s="113">
        <f t="shared" si="3"/>
        <v>1168492.6399999999</v>
      </c>
      <c r="P85" s="113">
        <f>VLOOKUP(A85,'(3) LEA to SY Allocations'!$A$4:$F$299,6,)</f>
        <v>159227.28000000003</v>
      </c>
      <c r="Q85" s="131">
        <f t="shared" si="4"/>
        <v>1009265.3599999999</v>
      </c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0"/>
      <c r="AI85" s="100"/>
      <c r="AJ85" s="100"/>
      <c r="AK85" s="100"/>
      <c r="AL85" s="100"/>
      <c r="AM85" s="100"/>
      <c r="AN85" s="100"/>
      <c r="AO85" s="100"/>
      <c r="AP85" s="100"/>
      <c r="AQ85" s="100"/>
      <c r="AR85" s="100"/>
      <c r="AS85" s="100"/>
      <c r="AT85" s="100"/>
      <c r="AU85" s="100"/>
      <c r="AV85" s="100"/>
      <c r="AW85" s="100"/>
      <c r="AX85" s="100"/>
      <c r="AY85" s="100"/>
      <c r="AZ85" s="100"/>
      <c r="BA85" s="100"/>
      <c r="BB85" s="100"/>
      <c r="BC85" s="100"/>
      <c r="BD85" s="100"/>
      <c r="BE85" s="100"/>
      <c r="BF85" s="100"/>
      <c r="BG85" s="100"/>
      <c r="BH85" s="100"/>
      <c r="BI85" s="100"/>
      <c r="BJ85" s="100"/>
      <c r="BK85" s="100"/>
      <c r="BL85" s="100"/>
    </row>
    <row r="86" spans="1:64" s="92" customFormat="1">
      <c r="A86" s="92" t="s">
        <v>453</v>
      </c>
      <c r="B86" s="92" t="s">
        <v>454</v>
      </c>
      <c r="C86" s="101">
        <v>55.05</v>
      </c>
      <c r="D86" s="102">
        <v>585744.34</v>
      </c>
      <c r="E86" s="101">
        <v>10640.224159854677</v>
      </c>
      <c r="F86" s="102">
        <v>617506.39</v>
      </c>
      <c r="G86" s="103">
        <v>11217.191462306995</v>
      </c>
      <c r="H86" s="104">
        <v>871.44432334241594</v>
      </c>
      <c r="I86" s="104">
        <v>137.05195277020891</v>
      </c>
      <c r="J86" s="104">
        <v>8162.9640326975468</v>
      </c>
      <c r="K86" s="104">
        <v>2045.7311534968212</v>
      </c>
      <c r="L86" s="104"/>
      <c r="M86" s="99">
        <v>86604.28</v>
      </c>
      <c r="N86" s="105">
        <v>1573.1930971843778</v>
      </c>
      <c r="O86" s="113">
        <f t="shared" si="3"/>
        <v>449371.16999999993</v>
      </c>
      <c r="P86" s="113">
        <f>VLOOKUP(A86,'(3) LEA to SY Allocations'!$A$4:$F$299,6,)</f>
        <v>86599.12000000001</v>
      </c>
      <c r="Q86" s="131">
        <f t="shared" si="4"/>
        <v>362772.04999999993</v>
      </c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0"/>
      <c r="AI86" s="100"/>
      <c r="AJ86" s="100"/>
      <c r="AK86" s="100"/>
      <c r="AL86" s="100"/>
      <c r="AM86" s="100"/>
      <c r="AN86" s="100"/>
      <c r="AO86" s="100"/>
      <c r="AP86" s="100"/>
      <c r="AQ86" s="100"/>
      <c r="AR86" s="100"/>
      <c r="AS86" s="100"/>
      <c r="AT86" s="100"/>
      <c r="AU86" s="100"/>
      <c r="AV86" s="100"/>
      <c r="AW86" s="100"/>
      <c r="AX86" s="100"/>
      <c r="AY86" s="100"/>
      <c r="AZ86" s="100"/>
      <c r="BA86" s="100"/>
      <c r="BB86" s="100"/>
      <c r="BC86" s="100"/>
      <c r="BD86" s="100"/>
      <c r="BE86" s="100"/>
      <c r="BF86" s="100"/>
      <c r="BG86" s="100"/>
      <c r="BH86" s="100"/>
      <c r="BI86" s="100"/>
      <c r="BJ86" s="100"/>
      <c r="BK86" s="100"/>
      <c r="BL86" s="100"/>
    </row>
    <row r="87" spans="1:64" s="92" customFormat="1">
      <c r="A87" s="92" t="s">
        <v>597</v>
      </c>
      <c r="B87" s="92" t="s">
        <v>598</v>
      </c>
      <c r="C87" s="101">
        <v>127.99000000000001</v>
      </c>
      <c r="D87" s="102">
        <v>1984877.1</v>
      </c>
      <c r="E87" s="101">
        <v>15508.063911243065</v>
      </c>
      <c r="F87" s="102">
        <v>1961258.28</v>
      </c>
      <c r="G87" s="103">
        <v>15323.527463083052</v>
      </c>
      <c r="H87" s="104">
        <v>3850.9600750058594</v>
      </c>
      <c r="I87" s="104">
        <v>249.97976404406592</v>
      </c>
      <c r="J87" s="104">
        <v>9136.0821157902956</v>
      </c>
      <c r="K87" s="104">
        <v>1885.7900617235721</v>
      </c>
      <c r="L87" s="104">
        <v>200.7154465192593</v>
      </c>
      <c r="M87" s="99">
        <v>363978.55</v>
      </c>
      <c r="N87" s="105">
        <v>2843.8045941089144</v>
      </c>
      <c r="O87" s="113">
        <f t="shared" si="3"/>
        <v>1169327.1499999999</v>
      </c>
      <c r="P87" s="113">
        <f>VLOOKUP(A87,'(3) LEA to SY Allocations'!$A$4:$F$299,6,)</f>
        <v>174092.44000000003</v>
      </c>
      <c r="Q87" s="131">
        <f t="shared" si="4"/>
        <v>995234.70999999985</v>
      </c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0"/>
      <c r="AI87" s="100"/>
      <c r="AJ87" s="100"/>
      <c r="AK87" s="100"/>
      <c r="AL87" s="100"/>
      <c r="AM87" s="100"/>
      <c r="AN87" s="100"/>
      <c r="AO87" s="100"/>
      <c r="AP87" s="100"/>
      <c r="AQ87" s="100"/>
      <c r="AR87" s="100"/>
      <c r="AS87" s="100"/>
      <c r="AT87" s="100"/>
      <c r="AU87" s="100"/>
      <c r="AV87" s="100"/>
      <c r="AW87" s="100"/>
      <c r="AX87" s="100"/>
      <c r="AY87" s="100"/>
      <c r="AZ87" s="100"/>
      <c r="BA87" s="100"/>
      <c r="BB87" s="100"/>
      <c r="BC87" s="100"/>
      <c r="BD87" s="100"/>
      <c r="BE87" s="100"/>
      <c r="BF87" s="100"/>
      <c r="BG87" s="100"/>
      <c r="BH87" s="100"/>
      <c r="BI87" s="100"/>
      <c r="BJ87" s="100"/>
      <c r="BK87" s="100"/>
      <c r="BL87" s="100"/>
    </row>
    <row r="88" spans="1:64" s="92" customFormat="1">
      <c r="A88" s="92" t="s">
        <v>355</v>
      </c>
      <c r="B88" s="92" t="s">
        <v>356</v>
      </c>
      <c r="C88" s="101">
        <v>664.54</v>
      </c>
      <c r="D88" s="102">
        <v>7427632.8799999999</v>
      </c>
      <c r="E88" s="101">
        <v>11177.10428266169</v>
      </c>
      <c r="F88" s="102">
        <v>7442821.3200000003</v>
      </c>
      <c r="G88" s="103">
        <v>11199.95985192765</v>
      </c>
      <c r="H88" s="104">
        <v>2571.388840400879</v>
      </c>
      <c r="I88" s="104">
        <v>157.3336894694074</v>
      </c>
      <c r="J88" s="104">
        <v>6722.2206037258857</v>
      </c>
      <c r="K88" s="104">
        <v>1703.6658139464892</v>
      </c>
      <c r="L88" s="104">
        <v>45.350904384988112</v>
      </c>
      <c r="M88" s="99">
        <v>1105145.33</v>
      </c>
      <c r="N88" s="105">
        <v>1663.0230384927922</v>
      </c>
      <c r="O88" s="113">
        <f t="shared" si="3"/>
        <v>4467184.4799999995</v>
      </c>
      <c r="P88" s="113">
        <f>VLOOKUP(A88,'(3) LEA to SY Allocations'!$A$4:$F$299,6,)</f>
        <v>0</v>
      </c>
      <c r="Q88" s="131">
        <f t="shared" si="4"/>
        <v>4467184.4799999995</v>
      </c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0"/>
      <c r="AI88" s="100"/>
      <c r="AJ88" s="100"/>
      <c r="AK88" s="100"/>
      <c r="AL88" s="100"/>
      <c r="AM88" s="100"/>
      <c r="AN88" s="100"/>
      <c r="AO88" s="100"/>
      <c r="AP88" s="100"/>
      <c r="AQ88" s="100"/>
      <c r="AR88" s="100"/>
      <c r="AS88" s="100"/>
      <c r="AT88" s="100"/>
      <c r="AU88" s="100"/>
      <c r="AV88" s="100"/>
      <c r="AW88" s="100"/>
      <c r="AX88" s="100"/>
      <c r="AY88" s="100"/>
      <c r="AZ88" s="100"/>
      <c r="BA88" s="100"/>
      <c r="BB88" s="100"/>
      <c r="BC88" s="100"/>
      <c r="BD88" s="100"/>
      <c r="BE88" s="100"/>
      <c r="BF88" s="100"/>
      <c r="BG88" s="100"/>
      <c r="BH88" s="100"/>
      <c r="BI88" s="100"/>
      <c r="BJ88" s="100"/>
      <c r="BK88" s="100"/>
      <c r="BL88" s="100"/>
    </row>
    <row r="89" spans="1:64" s="92" customFormat="1">
      <c r="A89" s="92" t="s">
        <v>351</v>
      </c>
      <c r="B89" s="92" t="s">
        <v>352</v>
      </c>
      <c r="C89" s="101">
        <v>291.33999999999992</v>
      </c>
      <c r="D89" s="102">
        <v>3601892.34</v>
      </c>
      <c r="E89" s="101">
        <v>12363.191940687859</v>
      </c>
      <c r="F89" s="102">
        <v>4005532.51</v>
      </c>
      <c r="G89" s="103">
        <v>13748.652811148489</v>
      </c>
      <c r="H89" s="104">
        <v>1213.2790553991904</v>
      </c>
      <c r="I89" s="104">
        <v>292.19417175808343</v>
      </c>
      <c r="J89" s="104">
        <v>9107.350792888039</v>
      </c>
      <c r="K89" s="104">
        <v>2938.1739548294099</v>
      </c>
      <c r="L89" s="104">
        <v>197.65483627376955</v>
      </c>
      <c r="M89" s="99">
        <v>1305972.6499999999</v>
      </c>
      <c r="N89" s="105">
        <v>4482.6410722866767</v>
      </c>
      <c r="O89" s="113">
        <f t="shared" si="3"/>
        <v>2653335.5800000005</v>
      </c>
      <c r="P89" s="113">
        <f>VLOOKUP(A89,'(3) LEA to SY Allocations'!$A$4:$F$299,6,)</f>
        <v>281698.2</v>
      </c>
      <c r="Q89" s="131">
        <f t="shared" si="4"/>
        <v>2371637.3800000004</v>
      </c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0"/>
      <c r="AI89" s="100"/>
      <c r="AJ89" s="100"/>
      <c r="AK89" s="100"/>
      <c r="AL89" s="100"/>
      <c r="AM89" s="100"/>
      <c r="AN89" s="100"/>
      <c r="AO89" s="100"/>
      <c r="AP89" s="100"/>
      <c r="AQ89" s="100"/>
      <c r="AR89" s="100"/>
      <c r="AS89" s="100"/>
      <c r="AT89" s="100"/>
      <c r="AU89" s="100"/>
      <c r="AV89" s="100"/>
      <c r="AW89" s="100"/>
      <c r="AX89" s="100"/>
      <c r="AY89" s="100"/>
      <c r="AZ89" s="100"/>
      <c r="BA89" s="100"/>
      <c r="BB89" s="100"/>
      <c r="BC89" s="100"/>
      <c r="BD89" s="100"/>
      <c r="BE89" s="100"/>
      <c r="BF89" s="100"/>
      <c r="BG89" s="100"/>
      <c r="BH89" s="100"/>
      <c r="BI89" s="100"/>
      <c r="BJ89" s="100"/>
      <c r="BK89" s="100"/>
      <c r="BL89" s="100"/>
    </row>
    <row r="90" spans="1:64" s="92" customFormat="1">
      <c r="A90" s="92" t="s">
        <v>347</v>
      </c>
      <c r="B90" s="92" t="s">
        <v>348</v>
      </c>
      <c r="C90" s="101">
        <v>5482.82</v>
      </c>
      <c r="D90" s="102">
        <v>48919794.210000001</v>
      </c>
      <c r="E90" s="101">
        <v>8922.3783035007546</v>
      </c>
      <c r="F90" s="102">
        <v>47965952.950000003</v>
      </c>
      <c r="G90" s="103">
        <v>8748.4092036579732</v>
      </c>
      <c r="H90" s="104">
        <v>470.89659153501304</v>
      </c>
      <c r="I90" s="104">
        <v>234.97036196701703</v>
      </c>
      <c r="J90" s="104">
        <v>6168.5084482073098</v>
      </c>
      <c r="K90" s="104">
        <v>1842.3001356965945</v>
      </c>
      <c r="L90" s="104">
        <v>31.733666252038187</v>
      </c>
      <c r="M90" s="99">
        <v>2465536.0099999998</v>
      </c>
      <c r="N90" s="105">
        <v>449.6839236013584</v>
      </c>
      <c r="O90" s="113">
        <f t="shared" si="3"/>
        <v>33820821.490000002</v>
      </c>
      <c r="P90" s="113">
        <f>VLOOKUP(A90,'(3) LEA to SY Allocations'!$A$4:$F$299,6,)</f>
        <v>713082.3600000001</v>
      </c>
      <c r="Q90" s="131">
        <f t="shared" si="4"/>
        <v>33107739.130000003</v>
      </c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0"/>
      <c r="AO90" s="100"/>
      <c r="AP90" s="100"/>
      <c r="AQ90" s="100"/>
      <c r="AR90" s="100"/>
      <c r="AS90" s="100"/>
      <c r="AT90" s="100"/>
      <c r="AU90" s="100"/>
      <c r="AV90" s="100"/>
      <c r="AW90" s="100"/>
      <c r="AX90" s="100"/>
      <c r="AY90" s="100"/>
      <c r="AZ90" s="100"/>
      <c r="BA90" s="100"/>
      <c r="BB90" s="100"/>
      <c r="BC90" s="100"/>
      <c r="BD90" s="100"/>
      <c r="BE90" s="100"/>
      <c r="BF90" s="100"/>
      <c r="BG90" s="100"/>
      <c r="BH90" s="100"/>
      <c r="BI90" s="100"/>
      <c r="BJ90" s="100"/>
      <c r="BK90" s="100"/>
      <c r="BL90" s="100"/>
    </row>
    <row r="91" spans="1:64" s="92" customFormat="1">
      <c r="A91" s="92" t="s">
        <v>113</v>
      </c>
      <c r="B91" s="92" t="s">
        <v>114</v>
      </c>
      <c r="C91" s="101">
        <v>1052.9999999999998</v>
      </c>
      <c r="D91" s="102">
        <v>9600395.4100000001</v>
      </c>
      <c r="E91" s="101">
        <v>9117.1846248812944</v>
      </c>
      <c r="F91" s="102">
        <v>9913287.1899999995</v>
      </c>
      <c r="G91" s="103">
        <v>9414.3278157644836</v>
      </c>
      <c r="H91" s="104">
        <v>1942.0204273504276</v>
      </c>
      <c r="I91" s="104">
        <v>339.50970560303898</v>
      </c>
      <c r="J91" s="104">
        <v>6239.3597815764497</v>
      </c>
      <c r="K91" s="104">
        <v>893.43790123456802</v>
      </c>
      <c r="L91" s="104"/>
      <c r="M91" s="99">
        <v>1498816.53</v>
      </c>
      <c r="N91" s="105">
        <v>1423.3775213675217</v>
      </c>
      <c r="O91" s="113">
        <f t="shared" si="3"/>
        <v>6570045.8499999996</v>
      </c>
      <c r="P91" s="113">
        <f>VLOOKUP(A91,'(3) LEA to SY Allocations'!$A$4:$F$299,6,)</f>
        <v>0</v>
      </c>
      <c r="Q91" s="131">
        <f t="shared" si="4"/>
        <v>6570045.8499999996</v>
      </c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0"/>
      <c r="AO91" s="100"/>
      <c r="AP91" s="100"/>
      <c r="AQ91" s="100"/>
      <c r="AR91" s="100"/>
      <c r="AS91" s="100"/>
      <c r="AT91" s="100"/>
      <c r="AU91" s="100"/>
      <c r="AV91" s="100"/>
      <c r="AW91" s="100"/>
      <c r="AX91" s="100"/>
      <c r="AY91" s="100"/>
      <c r="AZ91" s="100"/>
      <c r="BA91" s="100"/>
      <c r="BB91" s="100"/>
      <c r="BC91" s="100"/>
      <c r="BD91" s="100"/>
      <c r="BE91" s="100"/>
      <c r="BF91" s="100"/>
      <c r="BG91" s="100"/>
      <c r="BH91" s="100"/>
      <c r="BI91" s="100"/>
      <c r="BJ91" s="100"/>
      <c r="BK91" s="100"/>
      <c r="BL91" s="100"/>
    </row>
    <row r="92" spans="1:64" s="92" customFormat="1">
      <c r="A92" s="92" t="s">
        <v>485</v>
      </c>
      <c r="B92" s="92" t="s">
        <v>486</v>
      </c>
      <c r="C92" s="101">
        <v>1657.8300000000002</v>
      </c>
      <c r="D92" s="102">
        <v>16553809.279999999</v>
      </c>
      <c r="E92" s="101">
        <v>9985.2272428415454</v>
      </c>
      <c r="F92" s="102">
        <v>16318317.390000001</v>
      </c>
      <c r="G92" s="103">
        <v>9843.1789688930712</v>
      </c>
      <c r="H92" s="104">
        <v>2243.917488524155</v>
      </c>
      <c r="I92" s="104">
        <v>233.15950368855667</v>
      </c>
      <c r="J92" s="104">
        <v>6528.6600616468513</v>
      </c>
      <c r="K92" s="104">
        <v>837.4419150335076</v>
      </c>
      <c r="L92" s="104"/>
      <c r="M92" s="99">
        <v>1077151.97</v>
      </c>
      <c r="N92" s="105">
        <v>649.73608271053115</v>
      </c>
      <c r="O92" s="113">
        <f t="shared" si="3"/>
        <v>10823408.51</v>
      </c>
      <c r="P92" s="113">
        <f>VLOOKUP(A92,'(3) LEA to SY Allocations'!$A$4:$F$299,6,)</f>
        <v>0</v>
      </c>
      <c r="Q92" s="131">
        <f t="shared" si="4"/>
        <v>10823408.51</v>
      </c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0"/>
      <c r="AO92" s="100"/>
      <c r="AP92" s="100"/>
      <c r="AQ92" s="100"/>
      <c r="AR92" s="100"/>
      <c r="AS92" s="100"/>
      <c r="AT92" s="100"/>
      <c r="AU92" s="100"/>
      <c r="AV92" s="100"/>
      <c r="AW92" s="100"/>
      <c r="AX92" s="100"/>
      <c r="AY92" s="100"/>
      <c r="AZ92" s="100"/>
      <c r="BA92" s="100"/>
      <c r="BB92" s="100"/>
      <c r="BC92" s="100"/>
      <c r="BD92" s="100"/>
      <c r="BE92" s="100"/>
      <c r="BF92" s="100"/>
      <c r="BG92" s="100"/>
      <c r="BH92" s="100"/>
      <c r="BI92" s="100"/>
      <c r="BJ92" s="100"/>
      <c r="BK92" s="100"/>
      <c r="BL92" s="100"/>
    </row>
    <row r="93" spans="1:64" s="92" customFormat="1">
      <c r="A93" s="92" t="s">
        <v>413</v>
      </c>
      <c r="B93" s="92" t="s">
        <v>414</v>
      </c>
      <c r="C93" s="101">
        <v>20.77</v>
      </c>
      <c r="D93" s="102">
        <v>839128.4</v>
      </c>
      <c r="E93" s="101">
        <v>40400.982185844972</v>
      </c>
      <c r="F93" s="102">
        <v>966491.45</v>
      </c>
      <c r="G93" s="103">
        <v>46533.050072219543</v>
      </c>
      <c r="H93" s="104">
        <v>4115.9094848338955</v>
      </c>
      <c r="I93" s="104">
        <v>829.3726528647087</v>
      </c>
      <c r="J93" s="104">
        <v>19823.11603273953</v>
      </c>
      <c r="K93" s="104">
        <v>21764.651901781417</v>
      </c>
      <c r="L93" s="104"/>
      <c r="M93" s="99">
        <v>366921.85</v>
      </c>
      <c r="N93" s="105">
        <v>17665.953298025997</v>
      </c>
      <c r="O93" s="113">
        <f t="shared" si="3"/>
        <v>411726.12000000005</v>
      </c>
      <c r="P93" s="113">
        <f>VLOOKUP(A93,'(3) LEA to SY Allocations'!$A$4:$F$299,6,)</f>
        <v>71718.720000000001</v>
      </c>
      <c r="Q93" s="131">
        <f t="shared" si="4"/>
        <v>340007.4</v>
      </c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95"/>
      <c r="AP93" s="95"/>
      <c r="AQ93" s="95"/>
      <c r="AR93" s="95"/>
      <c r="AS93" s="95"/>
      <c r="AT93" s="100"/>
      <c r="AU93" s="100"/>
      <c r="AV93" s="100"/>
      <c r="AW93" s="100"/>
      <c r="AX93" s="100"/>
      <c r="AY93" s="100"/>
      <c r="AZ93" s="100"/>
      <c r="BA93" s="100"/>
      <c r="BB93" s="100"/>
      <c r="BC93" s="100"/>
      <c r="BD93" s="100"/>
      <c r="BE93" s="100"/>
      <c r="BF93" s="100"/>
      <c r="BG93" s="100"/>
      <c r="BH93" s="100"/>
      <c r="BI93" s="100"/>
      <c r="BJ93" s="100"/>
      <c r="BK93" s="100"/>
      <c r="BL93" s="100"/>
    </row>
    <row r="94" spans="1:64" s="92" customFormat="1">
      <c r="A94" s="92" t="s">
        <v>55</v>
      </c>
      <c r="B94" s="92" t="s">
        <v>56</v>
      </c>
      <c r="C94" s="101">
        <v>32.08</v>
      </c>
      <c r="D94" s="102">
        <v>861617.17</v>
      </c>
      <c r="E94" s="101">
        <v>26858.390586034915</v>
      </c>
      <c r="F94" s="102">
        <v>892652.84</v>
      </c>
      <c r="G94" s="103">
        <v>27825.836658354114</v>
      </c>
      <c r="H94" s="104">
        <v>8391.2905236907736</v>
      </c>
      <c r="I94" s="104">
        <v>260.28366583541145</v>
      </c>
      <c r="J94" s="104">
        <v>15090.193578553617</v>
      </c>
      <c r="K94" s="104">
        <v>4069.2621571072327</v>
      </c>
      <c r="L94" s="104">
        <v>14.806733167082296</v>
      </c>
      <c r="M94" s="99">
        <v>165207.93</v>
      </c>
      <c r="N94" s="105">
        <v>5149.8731296758106</v>
      </c>
      <c r="O94" s="113">
        <f t="shared" si="3"/>
        <v>484093.41000000003</v>
      </c>
      <c r="P94" s="113">
        <f>VLOOKUP(A94,'(3) LEA to SY Allocations'!$A$4:$F$299,6,)</f>
        <v>0</v>
      </c>
      <c r="Q94" s="131">
        <f t="shared" si="4"/>
        <v>484093.41000000003</v>
      </c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95"/>
      <c r="AP94" s="95"/>
      <c r="AQ94" s="95"/>
      <c r="AR94" s="95"/>
      <c r="AS94" s="95"/>
      <c r="AT94" s="100"/>
      <c r="AU94" s="100"/>
      <c r="AV94" s="100"/>
      <c r="AW94" s="100"/>
      <c r="AX94" s="100"/>
      <c r="AY94" s="100"/>
      <c r="AZ94" s="100"/>
      <c r="BA94" s="100"/>
      <c r="BB94" s="100"/>
      <c r="BC94" s="100"/>
      <c r="BD94" s="100"/>
      <c r="BE94" s="100"/>
      <c r="BF94" s="100"/>
      <c r="BG94" s="100"/>
      <c r="BH94" s="100"/>
      <c r="BI94" s="100"/>
      <c r="BJ94" s="100"/>
      <c r="BK94" s="100"/>
      <c r="BL94" s="100"/>
    </row>
    <row r="95" spans="1:64" s="92" customFormat="1">
      <c r="A95" s="92" t="s">
        <v>415</v>
      </c>
      <c r="B95" s="92" t="s">
        <v>416</v>
      </c>
      <c r="C95" s="101">
        <v>294.97999999999996</v>
      </c>
      <c r="D95" s="102">
        <v>3374741.85</v>
      </c>
      <c r="E95" s="101">
        <v>11440.578513797547</v>
      </c>
      <c r="F95" s="102">
        <v>3419023.75</v>
      </c>
      <c r="G95" s="103">
        <v>11590.696826903521</v>
      </c>
      <c r="H95" s="104">
        <v>1605.0415282392028</v>
      </c>
      <c r="I95" s="104">
        <v>204.51491626550953</v>
      </c>
      <c r="J95" s="104">
        <v>8150.0983456505528</v>
      </c>
      <c r="K95" s="104">
        <v>1492.6663841616382</v>
      </c>
      <c r="L95" s="104">
        <v>138.37565258661607</v>
      </c>
      <c r="M95" s="99">
        <v>545492.35</v>
      </c>
      <c r="N95" s="105">
        <v>1849.2519831853008</v>
      </c>
      <c r="O95" s="113">
        <f t="shared" si="3"/>
        <v>2404116.0099999998</v>
      </c>
      <c r="P95" s="113">
        <f>VLOOKUP(A95,'(3) LEA to SY Allocations'!$A$4:$F$299,6,)</f>
        <v>0</v>
      </c>
      <c r="Q95" s="131">
        <f t="shared" si="4"/>
        <v>2404116.0099999998</v>
      </c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95"/>
      <c r="AP95" s="95"/>
      <c r="AQ95" s="95"/>
      <c r="AR95" s="95"/>
      <c r="AS95" s="95"/>
      <c r="AT95" s="100"/>
      <c r="AU95" s="100"/>
      <c r="AV95" s="100"/>
      <c r="AW95" s="100"/>
      <c r="AX95" s="100"/>
      <c r="AY95" s="100"/>
      <c r="AZ95" s="100"/>
      <c r="BA95" s="100"/>
      <c r="BB95" s="100"/>
      <c r="BC95" s="100"/>
      <c r="BD95" s="100"/>
      <c r="BE95" s="100"/>
      <c r="BF95" s="100"/>
      <c r="BG95" s="100"/>
      <c r="BH95" s="100"/>
      <c r="BI95" s="100"/>
      <c r="BJ95" s="100"/>
      <c r="BK95" s="100"/>
      <c r="BL95" s="100"/>
    </row>
    <row r="96" spans="1:64" s="92" customFormat="1">
      <c r="A96" s="92" t="s">
        <v>85</v>
      </c>
      <c r="B96" s="92" t="s">
        <v>86</v>
      </c>
      <c r="C96" s="101">
        <v>1113.1999999999998</v>
      </c>
      <c r="D96" s="102">
        <v>11375163.050000001</v>
      </c>
      <c r="E96" s="101">
        <v>10218.436085159901</v>
      </c>
      <c r="F96" s="102">
        <v>11151155.369999999</v>
      </c>
      <c r="G96" s="103">
        <v>10017.207482932088</v>
      </c>
      <c r="H96" s="104">
        <v>1784.2486166007909</v>
      </c>
      <c r="I96" s="104">
        <v>297.73979518505212</v>
      </c>
      <c r="J96" s="104">
        <v>6225.9825278476474</v>
      </c>
      <c r="K96" s="104">
        <v>1549.7456970894718</v>
      </c>
      <c r="L96" s="104">
        <v>159.49084620912686</v>
      </c>
      <c r="M96" s="99">
        <v>717033.1</v>
      </c>
      <c r="N96" s="105">
        <v>644.11884656845143</v>
      </c>
      <c r="O96" s="113">
        <f t="shared" si="3"/>
        <v>6930763.75</v>
      </c>
      <c r="P96" s="113">
        <f>VLOOKUP(A96,'(3) LEA to SY Allocations'!$A$4:$F$299,6,)</f>
        <v>0</v>
      </c>
      <c r="Q96" s="131">
        <f t="shared" si="4"/>
        <v>6930763.75</v>
      </c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95"/>
      <c r="AP96" s="95"/>
      <c r="AQ96" s="95"/>
      <c r="AR96" s="95"/>
      <c r="AS96" s="95"/>
      <c r="AT96" s="100"/>
      <c r="AU96" s="100"/>
      <c r="AV96" s="100"/>
      <c r="AW96" s="100"/>
      <c r="AX96" s="100"/>
      <c r="AY96" s="100"/>
      <c r="AZ96" s="100"/>
      <c r="BA96" s="100"/>
      <c r="BB96" s="100"/>
      <c r="BC96" s="100"/>
      <c r="BD96" s="100"/>
      <c r="BE96" s="100"/>
      <c r="BF96" s="100"/>
      <c r="BG96" s="100"/>
      <c r="BH96" s="100"/>
      <c r="BI96" s="100"/>
      <c r="BJ96" s="100"/>
      <c r="BK96" s="100"/>
      <c r="BL96" s="100"/>
    </row>
    <row r="97" spans="1:64" s="92" customFormat="1">
      <c r="A97" s="92" t="s">
        <v>403</v>
      </c>
      <c r="B97" s="92" t="s">
        <v>404</v>
      </c>
      <c r="C97" s="101">
        <v>1369.6000000000001</v>
      </c>
      <c r="D97" s="102">
        <v>13956450.630000001</v>
      </c>
      <c r="E97" s="101">
        <v>10190.16547167056</v>
      </c>
      <c r="F97" s="102">
        <v>13753034.16</v>
      </c>
      <c r="G97" s="103">
        <v>10041.64293224299</v>
      </c>
      <c r="H97" s="104">
        <v>2030.9101416471963</v>
      </c>
      <c r="I97" s="104">
        <v>289.02491968457946</v>
      </c>
      <c r="J97" s="104">
        <v>6013.7329220210268</v>
      </c>
      <c r="K97" s="104">
        <v>1692.7905884929905</v>
      </c>
      <c r="L97" s="104">
        <v>15.18436039719626</v>
      </c>
      <c r="M97" s="99">
        <v>700345.13</v>
      </c>
      <c r="N97" s="105">
        <v>511.35012412383173</v>
      </c>
      <c r="O97" s="113">
        <f t="shared" si="3"/>
        <v>8236408.6099999994</v>
      </c>
      <c r="P97" s="113">
        <f>VLOOKUP(A97,'(3) LEA to SY Allocations'!$A$4:$F$299,6,)</f>
        <v>0</v>
      </c>
      <c r="Q97" s="131">
        <f t="shared" si="4"/>
        <v>8236408.6099999994</v>
      </c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95"/>
      <c r="AP97" s="95"/>
      <c r="AQ97" s="95"/>
      <c r="AR97" s="95"/>
      <c r="AS97" s="95"/>
      <c r="AT97" s="100"/>
      <c r="AU97" s="100"/>
      <c r="AV97" s="100"/>
      <c r="AW97" s="100"/>
      <c r="AX97" s="100"/>
      <c r="AY97" s="100"/>
      <c r="AZ97" s="100"/>
      <c r="BA97" s="100"/>
      <c r="BB97" s="100"/>
      <c r="BC97" s="100"/>
      <c r="BD97" s="100"/>
      <c r="BE97" s="100"/>
      <c r="BF97" s="100"/>
      <c r="BG97" s="100"/>
      <c r="BH97" s="100"/>
      <c r="BI97" s="100"/>
      <c r="BJ97" s="100"/>
      <c r="BK97" s="100"/>
      <c r="BL97" s="100"/>
    </row>
    <row r="98" spans="1:64" s="92" customFormat="1">
      <c r="A98" s="92" t="s">
        <v>455</v>
      </c>
      <c r="B98" s="92" t="s">
        <v>456</v>
      </c>
      <c r="C98" s="101">
        <v>44884.119999999988</v>
      </c>
      <c r="D98" s="102">
        <v>531774464.81999999</v>
      </c>
      <c r="E98" s="101">
        <v>11847.71952351968</v>
      </c>
      <c r="F98" s="102">
        <v>529216100.92000002</v>
      </c>
      <c r="G98" s="103">
        <v>11790.72021285034</v>
      </c>
      <c r="H98" s="104">
        <v>2843.6151572092767</v>
      </c>
      <c r="I98" s="104">
        <v>628.20585699352034</v>
      </c>
      <c r="J98" s="104">
        <v>6513.3539855521312</v>
      </c>
      <c r="K98" s="104">
        <v>1559.1875999796814</v>
      </c>
      <c r="L98" s="104">
        <v>246.35761311573009</v>
      </c>
      <c r="M98" s="99">
        <v>51333239.799999997</v>
      </c>
      <c r="N98" s="105">
        <v>1143.6837750188711</v>
      </c>
      <c r="O98" s="113">
        <f t="shared" si="3"/>
        <v>292346161.89000005</v>
      </c>
      <c r="P98" s="113">
        <f>VLOOKUP(A98,'(3) LEA to SY Allocations'!$A$4:$F$299,6,)</f>
        <v>0</v>
      </c>
      <c r="Q98" s="131">
        <f t="shared" si="4"/>
        <v>292346161.89000005</v>
      </c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0"/>
      <c r="AI98" s="100"/>
      <c r="AJ98" s="100"/>
      <c r="AK98" s="100"/>
      <c r="AL98" s="100"/>
      <c r="AM98" s="100"/>
      <c r="AN98" s="100"/>
      <c r="AO98" s="100"/>
      <c r="AP98" s="100"/>
      <c r="AQ98" s="100"/>
      <c r="AR98" s="100"/>
      <c r="AS98" s="100"/>
      <c r="AT98" s="100"/>
      <c r="AU98" s="100"/>
      <c r="AV98" s="100"/>
      <c r="AW98" s="100"/>
      <c r="AX98" s="100"/>
      <c r="AY98" s="100"/>
      <c r="AZ98" s="100"/>
      <c r="BA98" s="100"/>
      <c r="BB98" s="100"/>
      <c r="BC98" s="100"/>
      <c r="BD98" s="100"/>
      <c r="BE98" s="100"/>
      <c r="BF98" s="100"/>
      <c r="BG98" s="100"/>
      <c r="BH98" s="100"/>
      <c r="BI98" s="100"/>
      <c r="BJ98" s="100"/>
      <c r="BK98" s="100"/>
      <c r="BL98" s="100"/>
    </row>
    <row r="99" spans="1:64" s="92" customFormat="1">
      <c r="A99" s="92" t="s">
        <v>169</v>
      </c>
      <c r="B99" s="92" t="s">
        <v>170</v>
      </c>
      <c r="C99" s="101">
        <v>21565.369999999995</v>
      </c>
      <c r="D99" s="102">
        <v>201071231.27000001</v>
      </c>
      <c r="E99" s="101">
        <v>9323.801598117725</v>
      </c>
      <c r="F99" s="102">
        <v>205297755.91</v>
      </c>
      <c r="G99" s="103">
        <v>9519.788248937999</v>
      </c>
      <c r="H99" s="104">
        <v>1725.1497321863715</v>
      </c>
      <c r="I99" s="104">
        <v>290.43847937688992</v>
      </c>
      <c r="J99" s="104">
        <v>6203.5690943396767</v>
      </c>
      <c r="K99" s="104">
        <v>1283.0051763544986</v>
      </c>
      <c r="L99" s="104">
        <v>17.62576668056241</v>
      </c>
      <c r="M99" s="99">
        <v>17080663.77</v>
      </c>
      <c r="N99" s="105">
        <v>792.04130371980648</v>
      </c>
      <c r="O99" s="113">
        <f t="shared" si="3"/>
        <v>133782262.84</v>
      </c>
      <c r="P99" s="113">
        <f>VLOOKUP(A99,'(3) LEA to SY Allocations'!$A$4:$F$299,6,)</f>
        <v>6674792.1600000001</v>
      </c>
      <c r="Q99" s="131">
        <f t="shared" si="4"/>
        <v>127107470.68000001</v>
      </c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0"/>
      <c r="AI99" s="100"/>
      <c r="AJ99" s="100"/>
      <c r="AK99" s="100"/>
      <c r="AL99" s="100"/>
      <c r="AM99" s="100"/>
      <c r="AN99" s="100"/>
      <c r="AO99" s="100"/>
      <c r="AP99" s="100"/>
      <c r="AQ99" s="100"/>
      <c r="AR99" s="100"/>
      <c r="AS99" s="100"/>
      <c r="AT99" s="100"/>
      <c r="AU99" s="100"/>
      <c r="AV99" s="100"/>
      <c r="AW99" s="100"/>
      <c r="AX99" s="100"/>
      <c r="AY99" s="100"/>
      <c r="AZ99" s="100"/>
      <c r="BA99" s="100"/>
      <c r="BB99" s="100"/>
      <c r="BC99" s="100"/>
      <c r="BD99" s="100"/>
      <c r="BE99" s="100"/>
      <c r="BF99" s="100"/>
      <c r="BG99" s="100"/>
      <c r="BH99" s="100"/>
      <c r="BI99" s="100"/>
      <c r="BJ99" s="100"/>
      <c r="BK99" s="100"/>
      <c r="BL99" s="100"/>
    </row>
    <row r="100" spans="1:64" s="92" customFormat="1">
      <c r="A100" s="92" t="s">
        <v>157</v>
      </c>
      <c r="B100" s="92" t="s">
        <v>158</v>
      </c>
      <c r="C100" s="101">
        <v>4492.59</v>
      </c>
      <c r="D100" s="102">
        <v>41575226.43</v>
      </c>
      <c r="E100" s="101">
        <v>9254.1777526994447</v>
      </c>
      <c r="F100" s="102">
        <v>43051871.200000003</v>
      </c>
      <c r="G100" s="103">
        <v>9582.8622687581101</v>
      </c>
      <c r="H100" s="104">
        <v>1886.8753925909107</v>
      </c>
      <c r="I100" s="104">
        <v>400.99339356584943</v>
      </c>
      <c r="J100" s="104">
        <v>6382.5783189652284</v>
      </c>
      <c r="K100" s="104">
        <v>890.73939976717213</v>
      </c>
      <c r="L100" s="104">
        <v>21.675763868948646</v>
      </c>
      <c r="M100" s="99">
        <v>5149683.97</v>
      </c>
      <c r="N100" s="105">
        <v>1146.2617265319113</v>
      </c>
      <c r="O100" s="113">
        <f t="shared" si="3"/>
        <v>28674307.529999997</v>
      </c>
      <c r="P100" s="113">
        <f>VLOOKUP(A100,'(3) LEA to SY Allocations'!$A$4:$F$299,6,)</f>
        <v>700593.72000000009</v>
      </c>
      <c r="Q100" s="131">
        <f t="shared" si="4"/>
        <v>27973713.809999999</v>
      </c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0"/>
      <c r="AI100" s="100"/>
      <c r="AJ100" s="100"/>
      <c r="AK100" s="100"/>
      <c r="AL100" s="100"/>
      <c r="AM100" s="100"/>
      <c r="AN100" s="100"/>
      <c r="AO100" s="100"/>
      <c r="AP100" s="100"/>
      <c r="AQ100" s="100"/>
      <c r="AR100" s="100"/>
      <c r="AS100" s="100"/>
      <c r="AT100" s="100"/>
      <c r="AU100" s="100"/>
      <c r="AV100" s="100"/>
      <c r="AW100" s="100"/>
      <c r="AX100" s="100"/>
      <c r="AY100" s="100"/>
      <c r="AZ100" s="100"/>
      <c r="BA100" s="100"/>
      <c r="BB100" s="100"/>
      <c r="BC100" s="100"/>
      <c r="BD100" s="100"/>
      <c r="BE100" s="100"/>
      <c r="BF100" s="100"/>
      <c r="BG100" s="100"/>
      <c r="BH100" s="100"/>
      <c r="BI100" s="100"/>
      <c r="BJ100" s="100"/>
      <c r="BK100" s="100"/>
      <c r="BL100" s="100"/>
    </row>
    <row r="101" spans="1:64" s="92" customFormat="1">
      <c r="A101" s="92" t="s">
        <v>289</v>
      </c>
      <c r="B101" s="92" t="s">
        <v>290</v>
      </c>
      <c r="C101" s="101">
        <v>3984.3499999999995</v>
      </c>
      <c r="D101" s="102">
        <v>38617225.539999999</v>
      </c>
      <c r="E101" s="101">
        <v>9692.2272240139555</v>
      </c>
      <c r="F101" s="102">
        <v>40219364.43</v>
      </c>
      <c r="G101" s="103">
        <v>10094.335193946315</v>
      </c>
      <c r="H101" s="104">
        <v>2396.4343795098325</v>
      </c>
      <c r="I101" s="104">
        <v>1066.560555674075</v>
      </c>
      <c r="J101" s="104">
        <v>5968.4458217777064</v>
      </c>
      <c r="K101" s="104">
        <v>614.65500771769564</v>
      </c>
      <c r="L101" s="104">
        <v>48.239429267007175</v>
      </c>
      <c r="M101" s="99">
        <v>3595537.53</v>
      </c>
      <c r="N101" s="105">
        <v>902.41508150639379</v>
      </c>
      <c r="O101" s="113">
        <f t="shared" si="3"/>
        <v>23780377.110000003</v>
      </c>
      <c r="P101" s="113">
        <f>VLOOKUP(A101,'(3) LEA to SY Allocations'!$A$4:$F$299,6,)</f>
        <v>0</v>
      </c>
      <c r="Q101" s="131">
        <f t="shared" si="4"/>
        <v>23780377.110000003</v>
      </c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0"/>
      <c r="AI101" s="100"/>
      <c r="AJ101" s="100"/>
      <c r="AK101" s="100"/>
      <c r="AL101" s="100"/>
      <c r="AM101" s="100"/>
      <c r="AN101" s="100"/>
      <c r="AO101" s="100"/>
      <c r="AP101" s="100"/>
      <c r="AQ101" s="100"/>
      <c r="AR101" s="100"/>
      <c r="AS101" s="100"/>
      <c r="AT101" s="100"/>
      <c r="AU101" s="100"/>
      <c r="AV101" s="100"/>
      <c r="AW101" s="100"/>
      <c r="AX101" s="100"/>
      <c r="AY101" s="100"/>
      <c r="AZ101" s="100"/>
      <c r="BA101" s="100"/>
      <c r="BB101" s="100"/>
      <c r="BC101" s="100"/>
      <c r="BD101" s="100"/>
      <c r="BE101" s="100"/>
      <c r="BF101" s="100"/>
      <c r="BG101" s="100"/>
      <c r="BH101" s="100"/>
      <c r="BI101" s="100"/>
      <c r="BJ101" s="100"/>
      <c r="BK101" s="100"/>
      <c r="BL101" s="100"/>
    </row>
    <row r="102" spans="1:64" s="85" customFormat="1" ht="12">
      <c r="A102" s="92" t="s">
        <v>207</v>
      </c>
      <c r="B102" s="92" t="s">
        <v>208</v>
      </c>
      <c r="C102" s="101">
        <v>17853.82</v>
      </c>
      <c r="D102" s="102">
        <v>177474543.55000001</v>
      </c>
      <c r="E102" s="101">
        <v>9940.4241529263782</v>
      </c>
      <c r="F102" s="102">
        <v>179949291.56</v>
      </c>
      <c r="G102" s="103">
        <v>10079.035834348057</v>
      </c>
      <c r="H102" s="104">
        <v>1958.1981038231593</v>
      </c>
      <c r="I102" s="104">
        <v>422.35135898087913</v>
      </c>
      <c r="J102" s="104">
        <v>6266.1925128627945</v>
      </c>
      <c r="K102" s="104">
        <v>1332.4768066441804</v>
      </c>
      <c r="L102" s="104">
        <v>99.817052037043055</v>
      </c>
      <c r="M102" s="99">
        <v>7865350.6799999997</v>
      </c>
      <c r="N102" s="105">
        <v>440.54161406354496</v>
      </c>
      <c r="O102" s="113">
        <f t="shared" si="3"/>
        <v>111875473.21000002</v>
      </c>
      <c r="P102" s="113">
        <f>VLOOKUP(A102,'(3) LEA to SY Allocations'!$A$4:$F$299,6,)</f>
        <v>457891.20000000007</v>
      </c>
      <c r="Q102" s="131">
        <f t="shared" si="4"/>
        <v>111417582.01000002</v>
      </c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79"/>
      <c r="AI102" s="79"/>
      <c r="AJ102" s="79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</row>
    <row r="103" spans="1:64" s="85" customFormat="1" ht="12">
      <c r="A103" s="92" t="s">
        <v>555</v>
      </c>
      <c r="B103" s="92" t="s">
        <v>556</v>
      </c>
      <c r="C103" s="101">
        <v>1490.76</v>
      </c>
      <c r="D103" s="102">
        <v>13988566.630000001</v>
      </c>
      <c r="E103" s="101">
        <v>9383.513530011538</v>
      </c>
      <c r="F103" s="102">
        <v>14492903.539999999</v>
      </c>
      <c r="G103" s="103">
        <v>9721.8221175776107</v>
      </c>
      <c r="H103" s="104">
        <v>1935.648360567764</v>
      </c>
      <c r="I103" s="104">
        <v>563.27080147039101</v>
      </c>
      <c r="J103" s="104">
        <v>6201.1598983069034</v>
      </c>
      <c r="K103" s="104">
        <v>630.8300531272638</v>
      </c>
      <c r="L103" s="104">
        <v>390.91300410528862</v>
      </c>
      <c r="M103" s="99">
        <v>806719.68</v>
      </c>
      <c r="N103" s="105">
        <v>541.14658295097809</v>
      </c>
      <c r="O103" s="113">
        <f t="shared" si="3"/>
        <v>9244441.129999999</v>
      </c>
      <c r="P103" s="113">
        <f>VLOOKUP(A103,'(3) LEA to SY Allocations'!$A$4:$F$299,6,)</f>
        <v>0</v>
      </c>
      <c r="Q103" s="131">
        <f t="shared" si="4"/>
        <v>9244441.129999999</v>
      </c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</row>
    <row r="104" spans="1:64" s="92" customFormat="1">
      <c r="A104" s="92" t="s">
        <v>429</v>
      </c>
      <c r="B104" s="92" t="s">
        <v>430</v>
      </c>
      <c r="C104" s="101">
        <v>13918.96</v>
      </c>
      <c r="D104" s="102">
        <v>127277403.76000001</v>
      </c>
      <c r="E104" s="101">
        <v>9144.1748349014597</v>
      </c>
      <c r="F104" s="102">
        <v>134586879.96000001</v>
      </c>
      <c r="G104" s="103">
        <v>9669.3201187445047</v>
      </c>
      <c r="H104" s="104">
        <v>1907.3884076109134</v>
      </c>
      <c r="I104" s="104">
        <v>311.97376887353659</v>
      </c>
      <c r="J104" s="104">
        <v>6200.0416611585933</v>
      </c>
      <c r="K104" s="104">
        <v>1236.2716603826725</v>
      </c>
      <c r="L104" s="104">
        <v>13.644620718789335</v>
      </c>
      <c r="M104" s="99">
        <v>10589866.16</v>
      </c>
      <c r="N104" s="105">
        <v>760.82309023087942</v>
      </c>
      <c r="O104" s="113">
        <f t="shared" si="3"/>
        <v>86298131.88000001</v>
      </c>
      <c r="P104" s="113">
        <f>VLOOKUP(A104,'(3) LEA to SY Allocations'!$A$4:$F$299,6,)</f>
        <v>0</v>
      </c>
      <c r="Q104" s="131">
        <f t="shared" si="4"/>
        <v>86298131.88000001</v>
      </c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0"/>
      <c r="AI104" s="100"/>
      <c r="AJ104" s="100"/>
      <c r="AK104" s="100"/>
      <c r="AL104" s="100"/>
      <c r="AM104" s="100"/>
      <c r="AN104" s="100"/>
      <c r="AO104" s="100"/>
      <c r="AP104" s="100"/>
      <c r="AQ104" s="100"/>
      <c r="AR104" s="100"/>
      <c r="AS104" s="100"/>
      <c r="AT104" s="100"/>
      <c r="AU104" s="100"/>
      <c r="AV104" s="100"/>
      <c r="AW104" s="100"/>
      <c r="AX104" s="100"/>
      <c r="AY104" s="100"/>
      <c r="AZ104" s="100"/>
      <c r="BA104" s="100"/>
      <c r="BB104" s="100"/>
      <c r="BC104" s="100"/>
      <c r="BD104" s="100"/>
      <c r="BE104" s="100"/>
      <c r="BF104" s="100"/>
      <c r="BG104" s="100"/>
      <c r="BH104" s="100"/>
      <c r="BI104" s="100"/>
      <c r="BJ104" s="100"/>
      <c r="BK104" s="100"/>
      <c r="BL104" s="100"/>
    </row>
    <row r="105" spans="1:64" s="92" customFormat="1">
      <c r="A105" s="92" t="s">
        <v>473</v>
      </c>
      <c r="B105" s="92" t="s">
        <v>474</v>
      </c>
      <c r="C105" s="101">
        <v>54.68</v>
      </c>
      <c r="D105" s="102">
        <v>2436101.62</v>
      </c>
      <c r="E105" s="101">
        <v>44551.968178493051</v>
      </c>
      <c r="F105" s="102">
        <v>2551133.21</v>
      </c>
      <c r="G105" s="103">
        <v>46655.691477688371</v>
      </c>
      <c r="H105" s="104">
        <v>4335.3926481346016</v>
      </c>
      <c r="I105" s="104">
        <v>9813.0976591075341</v>
      </c>
      <c r="J105" s="104">
        <v>26285.262070226778</v>
      </c>
      <c r="K105" s="104">
        <v>1505.3891733723483</v>
      </c>
      <c r="L105" s="104">
        <v>4716.5499268471103</v>
      </c>
      <c r="M105" s="99">
        <v>311999.78000000003</v>
      </c>
      <c r="N105" s="105">
        <v>5705.9213606437461</v>
      </c>
      <c r="O105" s="113">
        <f t="shared" si="3"/>
        <v>1437278.1300000001</v>
      </c>
      <c r="P105" s="113">
        <f>VLOOKUP(A105,'(3) LEA to SY Allocations'!$A$4:$F$299,6,)</f>
        <v>2507.96</v>
      </c>
      <c r="Q105" s="131">
        <f t="shared" si="4"/>
        <v>1434770.1700000002</v>
      </c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0"/>
      <c r="BJ105" s="100"/>
      <c r="BK105" s="100"/>
      <c r="BL105" s="100"/>
    </row>
    <row r="106" spans="1:64" s="92" customFormat="1">
      <c r="A106" s="92" t="s">
        <v>35</v>
      </c>
      <c r="B106" s="92" t="s">
        <v>36</v>
      </c>
      <c r="C106" s="101">
        <v>17107.440000000002</v>
      </c>
      <c r="D106" s="102">
        <v>165160613.31999999</v>
      </c>
      <c r="E106" s="101">
        <v>9654.3149249683156</v>
      </c>
      <c r="F106" s="102">
        <v>171293033.37</v>
      </c>
      <c r="G106" s="103">
        <v>10012.780016764635</v>
      </c>
      <c r="H106" s="104">
        <v>2107.0648741132509</v>
      </c>
      <c r="I106" s="104">
        <v>955.41400992784418</v>
      </c>
      <c r="J106" s="104">
        <v>5928.188597475717</v>
      </c>
      <c r="K106" s="104">
        <v>828.08940612973061</v>
      </c>
      <c r="L106" s="104">
        <v>194.02312911809128</v>
      </c>
      <c r="M106" s="99">
        <v>13600825.1</v>
      </c>
      <c r="N106" s="105">
        <v>795.02398371702589</v>
      </c>
      <c r="O106" s="113">
        <f t="shared" si="3"/>
        <v>101416130.73999999</v>
      </c>
      <c r="P106" s="113">
        <f>VLOOKUP(A106,'(3) LEA to SY Allocations'!$A$4:$F$299,6,)</f>
        <v>0</v>
      </c>
      <c r="Q106" s="131">
        <f t="shared" si="4"/>
        <v>101416130.73999999</v>
      </c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0"/>
      <c r="BJ106" s="100"/>
      <c r="BK106" s="100"/>
      <c r="BL106" s="100"/>
    </row>
    <row r="107" spans="1:64" s="92" customFormat="1">
      <c r="A107" s="92" t="s">
        <v>541</v>
      </c>
      <c r="B107" s="92" t="s">
        <v>542</v>
      </c>
      <c r="C107" s="101">
        <v>2838.88</v>
      </c>
      <c r="D107" s="102">
        <v>28559256.940000001</v>
      </c>
      <c r="E107" s="101">
        <v>10060.043728512654</v>
      </c>
      <c r="F107" s="102">
        <v>30420526.68</v>
      </c>
      <c r="G107" s="103">
        <v>10715.67895789889</v>
      </c>
      <c r="H107" s="104">
        <v>2625.145078340754</v>
      </c>
      <c r="I107" s="104">
        <v>256.30961153694409</v>
      </c>
      <c r="J107" s="104">
        <v>6564.3327650340989</v>
      </c>
      <c r="K107" s="104">
        <v>1269.8915029870934</v>
      </c>
      <c r="L107" s="104"/>
      <c r="M107" s="99">
        <v>3892965.16</v>
      </c>
      <c r="N107" s="105">
        <v>1371.303175900355</v>
      </c>
      <c r="O107" s="113">
        <f t="shared" si="3"/>
        <v>18635353.000000004</v>
      </c>
      <c r="P107" s="113">
        <f>VLOOKUP(A107,'(3) LEA to SY Allocations'!$A$4:$F$299,6,)</f>
        <v>0</v>
      </c>
      <c r="Q107" s="131">
        <f t="shared" si="4"/>
        <v>18635353.000000004</v>
      </c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</row>
    <row r="108" spans="1:64" s="92" customFormat="1">
      <c r="A108" s="92" t="s">
        <v>441</v>
      </c>
      <c r="B108" s="92" t="s">
        <v>442</v>
      </c>
      <c r="C108" s="101">
        <v>3090.6500000000005</v>
      </c>
      <c r="D108" s="102">
        <v>28282682.780000001</v>
      </c>
      <c r="E108" s="101">
        <v>9151.0467959814268</v>
      </c>
      <c r="F108" s="102">
        <v>27899137.98</v>
      </c>
      <c r="G108" s="103">
        <v>9026.948370083961</v>
      </c>
      <c r="H108" s="104">
        <v>1833.0466633232488</v>
      </c>
      <c r="I108" s="104">
        <v>603.90649539740821</v>
      </c>
      <c r="J108" s="104">
        <v>5984.0579554462647</v>
      </c>
      <c r="K108" s="104">
        <v>605.93725591704003</v>
      </c>
      <c r="L108" s="104"/>
      <c r="M108" s="99">
        <v>2186100.21</v>
      </c>
      <c r="N108" s="105">
        <v>707.32700564606137</v>
      </c>
      <c r="O108" s="113">
        <f t="shared" si="3"/>
        <v>18494628.720000003</v>
      </c>
      <c r="P108" s="113">
        <f>VLOOKUP(A108,'(3) LEA to SY Allocations'!$A$4:$F$299,6,)</f>
        <v>0</v>
      </c>
      <c r="Q108" s="131">
        <f t="shared" si="4"/>
        <v>18494628.720000003</v>
      </c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0"/>
      <c r="AI108" s="100"/>
      <c r="AJ108" s="100"/>
      <c r="AK108" s="100"/>
      <c r="AL108" s="100"/>
      <c r="AM108" s="100"/>
      <c r="AN108" s="100"/>
      <c r="AO108" s="100"/>
      <c r="AP108" s="100"/>
      <c r="AQ108" s="100"/>
      <c r="AR108" s="100"/>
      <c r="AS108" s="100"/>
      <c r="AT108" s="100"/>
      <c r="AU108" s="100"/>
      <c r="AV108" s="100"/>
      <c r="AW108" s="100"/>
      <c r="AX108" s="100"/>
      <c r="AY108" s="100"/>
      <c r="AZ108" s="100"/>
      <c r="BA108" s="100"/>
      <c r="BB108" s="100"/>
      <c r="BC108" s="100"/>
      <c r="BD108" s="100"/>
      <c r="BE108" s="100"/>
      <c r="BF108" s="100"/>
      <c r="BG108" s="100"/>
      <c r="BH108" s="100"/>
      <c r="BI108" s="100"/>
      <c r="BJ108" s="100"/>
      <c r="BK108" s="100"/>
      <c r="BL108" s="100"/>
    </row>
    <row r="109" spans="1:64" s="92" customFormat="1">
      <c r="A109" s="92" t="s">
        <v>29</v>
      </c>
      <c r="B109" s="92" t="s">
        <v>30</v>
      </c>
      <c r="C109" s="101">
        <v>14323.6</v>
      </c>
      <c r="D109" s="102">
        <v>132499795.76000001</v>
      </c>
      <c r="E109" s="101">
        <v>9250.4535005166308</v>
      </c>
      <c r="F109" s="102">
        <v>134696828.09</v>
      </c>
      <c r="G109" s="103">
        <v>9403.8389853109547</v>
      </c>
      <c r="H109" s="104">
        <v>1752.7502785612553</v>
      </c>
      <c r="I109" s="104">
        <v>261.03529978497028</v>
      </c>
      <c r="J109" s="104">
        <v>6108.3695837638561</v>
      </c>
      <c r="K109" s="104">
        <v>1216.3147728224747</v>
      </c>
      <c r="L109" s="104">
        <v>65.369050378396494</v>
      </c>
      <c r="M109" s="99">
        <v>10908255.16</v>
      </c>
      <c r="N109" s="105">
        <v>761.55820883018237</v>
      </c>
      <c r="O109" s="113">
        <f t="shared" si="3"/>
        <v>87493842.569999978</v>
      </c>
      <c r="P109" s="113">
        <f>VLOOKUP(A109,'(3) LEA to SY Allocations'!$A$4:$F$299,6,)</f>
        <v>2642683.6000000006</v>
      </c>
      <c r="Q109" s="131">
        <f t="shared" si="4"/>
        <v>84851158.969999984</v>
      </c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0"/>
      <c r="BJ109" s="100"/>
      <c r="BK109" s="100"/>
      <c r="BL109" s="100"/>
    </row>
    <row r="110" spans="1:64" s="92" customFormat="1">
      <c r="A110" s="92" t="s">
        <v>521</v>
      </c>
      <c r="B110" s="92" t="s">
        <v>522</v>
      </c>
      <c r="C110" s="101">
        <v>7148.74</v>
      </c>
      <c r="D110" s="102">
        <v>63087914.450000003</v>
      </c>
      <c r="E110" s="101">
        <v>8825.0397202863733</v>
      </c>
      <c r="F110" s="102">
        <v>63414419.600000001</v>
      </c>
      <c r="G110" s="103">
        <v>8870.7128249173984</v>
      </c>
      <c r="H110" s="104">
        <v>1718.4045663991139</v>
      </c>
      <c r="I110" s="104">
        <v>460.19025730408441</v>
      </c>
      <c r="J110" s="104">
        <v>6074.9082369760263</v>
      </c>
      <c r="K110" s="104">
        <v>617.20976423817331</v>
      </c>
      <c r="L110" s="104"/>
      <c r="M110" s="99">
        <v>4100755.72</v>
      </c>
      <c r="N110" s="105">
        <v>573.63335636769557</v>
      </c>
      <c r="O110" s="113">
        <f t="shared" si="3"/>
        <v>43427939.509999998</v>
      </c>
      <c r="P110" s="113">
        <f>VLOOKUP(A110,'(3) LEA to SY Allocations'!$A$4:$F$299,6,)</f>
        <v>780305.9600000002</v>
      </c>
      <c r="Q110" s="131">
        <f t="shared" si="4"/>
        <v>42647633.549999997</v>
      </c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0"/>
      <c r="BJ110" s="100"/>
      <c r="BK110" s="100"/>
      <c r="BL110" s="100"/>
    </row>
    <row r="111" spans="1:64" s="92" customFormat="1">
      <c r="A111" s="92" t="s">
        <v>477</v>
      </c>
      <c r="B111" s="92" t="s">
        <v>478</v>
      </c>
      <c r="C111" s="101">
        <v>5821.83</v>
      </c>
      <c r="D111" s="102">
        <v>48317969.740000002</v>
      </c>
      <c r="E111" s="101">
        <v>8299.4470364129502</v>
      </c>
      <c r="F111" s="102">
        <v>49667438.009999998</v>
      </c>
      <c r="G111" s="103">
        <v>8531.2415529137743</v>
      </c>
      <c r="H111" s="104">
        <v>1628.957925600713</v>
      </c>
      <c r="I111" s="104">
        <v>540.07251671725214</v>
      </c>
      <c r="J111" s="104">
        <v>5775.9530800452785</v>
      </c>
      <c r="K111" s="104">
        <v>586.25803055053132</v>
      </c>
      <c r="L111" s="104"/>
      <c r="M111" s="99">
        <v>4202312.6900000004</v>
      </c>
      <c r="N111" s="105">
        <v>721.81988996586995</v>
      </c>
      <c r="O111" s="113">
        <f t="shared" si="3"/>
        <v>33626616.920000002</v>
      </c>
      <c r="P111" s="113">
        <f>VLOOKUP(A111,'(3) LEA to SY Allocations'!$A$4:$F$299,6,)</f>
        <v>0</v>
      </c>
      <c r="Q111" s="131">
        <f t="shared" si="4"/>
        <v>33626616.920000002</v>
      </c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0"/>
      <c r="AI111" s="100"/>
      <c r="AJ111" s="100"/>
      <c r="AK111" s="100"/>
      <c r="AL111" s="100"/>
      <c r="AM111" s="100"/>
      <c r="AN111" s="100"/>
      <c r="AO111" s="100"/>
      <c r="AP111" s="100"/>
      <c r="AQ111" s="100"/>
      <c r="AR111" s="100"/>
      <c r="AS111" s="100"/>
      <c r="AT111" s="100"/>
      <c r="AU111" s="100"/>
      <c r="AV111" s="100"/>
      <c r="AW111" s="100"/>
      <c r="AX111" s="100"/>
      <c r="AY111" s="100"/>
      <c r="AZ111" s="100"/>
      <c r="BA111" s="100"/>
      <c r="BB111" s="100"/>
      <c r="BC111" s="100"/>
      <c r="BD111" s="100"/>
      <c r="BE111" s="100"/>
      <c r="BF111" s="100"/>
      <c r="BG111" s="100"/>
      <c r="BH111" s="100"/>
      <c r="BI111" s="100"/>
      <c r="BJ111" s="100"/>
      <c r="BK111" s="100"/>
      <c r="BL111" s="100"/>
    </row>
    <row r="112" spans="1:64" s="92" customFormat="1">
      <c r="A112" s="92" t="s">
        <v>219</v>
      </c>
      <c r="B112" s="92" t="s">
        <v>220</v>
      </c>
      <c r="C112" s="101">
        <v>16350.400000000003</v>
      </c>
      <c r="D112" s="102">
        <v>140963240.12</v>
      </c>
      <c r="E112" s="101">
        <v>8621.3939793521859</v>
      </c>
      <c r="F112" s="102">
        <v>144918812.21000001</v>
      </c>
      <c r="G112" s="103">
        <v>8863.319075374302</v>
      </c>
      <c r="H112" s="104">
        <v>1667.4783057295231</v>
      </c>
      <c r="I112" s="104">
        <v>795.74838169096768</v>
      </c>
      <c r="J112" s="104">
        <v>5800.5072138907917</v>
      </c>
      <c r="K112" s="104">
        <v>584.9296206820627</v>
      </c>
      <c r="L112" s="104">
        <v>14.655553380957038</v>
      </c>
      <c r="M112" s="99">
        <v>14546538.140000001</v>
      </c>
      <c r="N112" s="105">
        <v>889.67475658087858</v>
      </c>
      <c r="O112" s="113">
        <f t="shared" si="3"/>
        <v>94840613.150000021</v>
      </c>
      <c r="P112" s="113">
        <f>VLOOKUP(A112,'(3) LEA to SY Allocations'!$A$4:$F$299,6,)</f>
        <v>0</v>
      </c>
      <c r="Q112" s="131">
        <f t="shared" si="4"/>
        <v>94840613.150000021</v>
      </c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0"/>
      <c r="AI112" s="100"/>
      <c r="AJ112" s="100"/>
      <c r="AK112" s="100"/>
      <c r="AL112" s="100"/>
      <c r="AM112" s="100"/>
      <c r="AN112" s="100"/>
      <c r="AO112" s="100"/>
      <c r="AP112" s="100"/>
      <c r="AQ112" s="100"/>
      <c r="AR112" s="100"/>
      <c r="AS112" s="100"/>
      <c r="AT112" s="100"/>
      <c r="AU112" s="100"/>
      <c r="AV112" s="100"/>
      <c r="AW112" s="100"/>
      <c r="AX112" s="100"/>
      <c r="AY112" s="100"/>
      <c r="AZ112" s="100"/>
      <c r="BA112" s="100"/>
      <c r="BB112" s="100"/>
      <c r="BC112" s="100"/>
      <c r="BD112" s="100"/>
      <c r="BE112" s="100"/>
      <c r="BF112" s="100"/>
      <c r="BG112" s="100"/>
      <c r="BH112" s="100"/>
      <c r="BI112" s="100"/>
      <c r="BJ112" s="100"/>
      <c r="BK112" s="100"/>
      <c r="BL112" s="100"/>
    </row>
    <row r="113" spans="1:64" s="92" customFormat="1">
      <c r="A113" s="108" t="s">
        <v>469</v>
      </c>
      <c r="B113" s="92" t="s">
        <v>470</v>
      </c>
      <c r="C113" s="101">
        <v>8744.65</v>
      </c>
      <c r="D113" s="102">
        <v>85812174.920000002</v>
      </c>
      <c r="E113" s="101">
        <v>9813.1057183535086</v>
      </c>
      <c r="F113" s="102">
        <v>89117878.780000001</v>
      </c>
      <c r="G113" s="103">
        <v>10191.131581023827</v>
      </c>
      <c r="H113" s="104">
        <v>2250.5792890510197</v>
      </c>
      <c r="I113" s="104">
        <v>829.51041036519484</v>
      </c>
      <c r="J113" s="104">
        <v>6211.0407174672528</v>
      </c>
      <c r="K113" s="104">
        <v>898.96856249249527</v>
      </c>
      <c r="L113" s="104">
        <v>1.0326016478646944</v>
      </c>
      <c r="M113" s="99">
        <v>11655928.380000001</v>
      </c>
      <c r="N113" s="105">
        <v>1332.9210866072401</v>
      </c>
      <c r="O113" s="113">
        <f t="shared" si="3"/>
        <v>54313377.210000008</v>
      </c>
      <c r="P113" s="113">
        <f>VLOOKUP(A113,'(3) LEA to SY Allocations'!$A$4:$F$299,6,)</f>
        <v>0</v>
      </c>
      <c r="Q113" s="131">
        <f t="shared" si="4"/>
        <v>54313377.210000008</v>
      </c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</row>
    <row r="114" spans="1:64" s="92" customFormat="1">
      <c r="A114" s="92" t="s">
        <v>251</v>
      </c>
      <c r="B114" s="92" t="s">
        <v>252</v>
      </c>
      <c r="C114" s="101">
        <v>23564.7</v>
      </c>
      <c r="D114" s="102">
        <v>212191057.19</v>
      </c>
      <c r="E114" s="101">
        <v>9004.615258840553</v>
      </c>
      <c r="F114" s="102">
        <v>217346759.34999999</v>
      </c>
      <c r="G114" s="103">
        <v>9223.4044715188393</v>
      </c>
      <c r="H114" s="104">
        <v>1751.4182926156498</v>
      </c>
      <c r="I114" s="104">
        <v>667.92775507432714</v>
      </c>
      <c r="J114" s="104">
        <v>5909.4142789850903</v>
      </c>
      <c r="K114" s="104">
        <v>700.70476305660588</v>
      </c>
      <c r="L114" s="104">
        <v>193.93938178716468</v>
      </c>
      <c r="M114" s="99">
        <v>22172068.18</v>
      </c>
      <c r="N114" s="105">
        <v>940.90178020513736</v>
      </c>
      <c r="O114" s="113">
        <f t="shared" si="3"/>
        <v>139253574.65999997</v>
      </c>
      <c r="P114" s="113">
        <f>VLOOKUP(A114,'(3) LEA to SY Allocations'!$A$4:$F$299,6,)</f>
        <v>0</v>
      </c>
      <c r="Q114" s="131">
        <f t="shared" si="4"/>
        <v>139253574.65999997</v>
      </c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0"/>
      <c r="BJ114" s="100"/>
      <c r="BK114" s="100"/>
      <c r="BL114" s="100"/>
    </row>
    <row r="115" spans="1:64" s="92" customFormat="1">
      <c r="A115" s="92" t="s">
        <v>231</v>
      </c>
      <c r="B115" s="92" t="s">
        <v>232</v>
      </c>
      <c r="C115" s="101">
        <v>26515.87</v>
      </c>
      <c r="D115" s="102">
        <v>249129929.16</v>
      </c>
      <c r="E115" s="101">
        <v>9395.5027370401203</v>
      </c>
      <c r="F115" s="102">
        <v>246099885.24000001</v>
      </c>
      <c r="G115" s="103">
        <v>9281.2298913820305</v>
      </c>
      <c r="H115" s="104">
        <v>1838.2288968832629</v>
      </c>
      <c r="I115" s="104">
        <v>277.03858066885988</v>
      </c>
      <c r="J115" s="104">
        <v>6101.753914542498</v>
      </c>
      <c r="K115" s="104">
        <v>1059.5665090377952</v>
      </c>
      <c r="L115" s="104">
        <v>4.6419902496127792</v>
      </c>
      <c r="M115" s="99">
        <v>19602854.600000001</v>
      </c>
      <c r="N115" s="105">
        <v>739.28762661756912</v>
      </c>
      <c r="O115" s="113">
        <f t="shared" si="3"/>
        <v>161793313.56999999</v>
      </c>
      <c r="P115" s="113">
        <f>VLOOKUP(A115,'(3) LEA to SY Allocations'!$A$4:$F$299,6,)</f>
        <v>3642221.4800000004</v>
      </c>
      <c r="Q115" s="131">
        <f t="shared" si="4"/>
        <v>158151092.09</v>
      </c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0"/>
      <c r="AI115" s="100"/>
      <c r="AJ115" s="100"/>
      <c r="AK115" s="100"/>
      <c r="AL115" s="100"/>
      <c r="AM115" s="100"/>
      <c r="AN115" s="100"/>
      <c r="AO115" s="100"/>
      <c r="AP115" s="100"/>
      <c r="AQ115" s="100"/>
      <c r="AR115" s="100"/>
      <c r="AS115" s="100"/>
      <c r="AT115" s="100"/>
      <c r="AU115" s="100"/>
      <c r="AV115" s="100"/>
      <c r="AW115" s="100"/>
      <c r="AX115" s="100"/>
      <c r="AY115" s="100"/>
      <c r="AZ115" s="100"/>
      <c r="BA115" s="100"/>
      <c r="BB115" s="100"/>
      <c r="BC115" s="100"/>
      <c r="BD115" s="100"/>
      <c r="BE115" s="100"/>
      <c r="BF115" s="100"/>
      <c r="BG115" s="100"/>
      <c r="BH115" s="100"/>
      <c r="BI115" s="100"/>
      <c r="BJ115" s="100"/>
      <c r="BK115" s="100"/>
      <c r="BL115" s="100"/>
    </row>
    <row r="116" spans="1:64" s="92" customFormat="1">
      <c r="A116" s="92" t="s">
        <v>345</v>
      </c>
      <c r="B116" s="92" t="s">
        <v>346</v>
      </c>
      <c r="C116" s="101">
        <v>18882.869999999995</v>
      </c>
      <c r="D116" s="102">
        <v>176968701.47999999</v>
      </c>
      <c r="E116" s="101">
        <v>9371.9175887987385</v>
      </c>
      <c r="F116" s="102">
        <v>178595383.30000001</v>
      </c>
      <c r="G116" s="103">
        <v>9458.0634882303402</v>
      </c>
      <c r="H116" s="104">
        <v>1927.3504562600922</v>
      </c>
      <c r="I116" s="104">
        <v>583.25986515820978</v>
      </c>
      <c r="J116" s="104">
        <v>6258.4303583088813</v>
      </c>
      <c r="K116" s="104">
        <v>648.73887496974794</v>
      </c>
      <c r="L116" s="104">
        <v>40.283933533408863</v>
      </c>
      <c r="M116" s="99">
        <v>12333884.16</v>
      </c>
      <c r="N116" s="105">
        <v>653.17847128111373</v>
      </c>
      <c r="O116" s="113">
        <f t="shared" si="3"/>
        <v>118177126.86</v>
      </c>
      <c r="P116" s="113">
        <f>VLOOKUP(A116,'(3) LEA to SY Allocations'!$A$4:$F$299,6,)</f>
        <v>0</v>
      </c>
      <c r="Q116" s="131">
        <f t="shared" si="4"/>
        <v>118177126.86</v>
      </c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0"/>
      <c r="AI116" s="100"/>
      <c r="AJ116" s="100"/>
      <c r="AK116" s="100"/>
      <c r="AL116" s="100"/>
      <c r="AM116" s="100"/>
      <c r="AN116" s="100"/>
      <c r="AO116" s="100"/>
      <c r="AP116" s="100"/>
      <c r="AQ116" s="100"/>
      <c r="AR116" s="100"/>
      <c r="AS116" s="100"/>
      <c r="AT116" s="100"/>
      <c r="AU116" s="100"/>
      <c r="AV116" s="100"/>
      <c r="AW116" s="100"/>
      <c r="AX116" s="100"/>
      <c r="AY116" s="100"/>
      <c r="AZ116" s="100"/>
      <c r="BA116" s="100"/>
      <c r="BB116" s="100"/>
      <c r="BC116" s="100"/>
      <c r="BD116" s="100"/>
      <c r="BE116" s="100"/>
      <c r="BF116" s="100"/>
      <c r="BG116" s="100"/>
      <c r="BH116" s="100"/>
      <c r="BI116" s="100"/>
      <c r="BJ116" s="100"/>
      <c r="BK116" s="100"/>
      <c r="BL116" s="100"/>
    </row>
    <row r="117" spans="1:64" s="92" customFormat="1">
      <c r="A117" s="92" t="s">
        <v>49</v>
      </c>
      <c r="B117" s="92" t="s">
        <v>50</v>
      </c>
      <c r="C117" s="101">
        <v>5242.09</v>
      </c>
      <c r="D117" s="102">
        <v>51981211.740000002</v>
      </c>
      <c r="E117" s="101">
        <v>9916.1234812832281</v>
      </c>
      <c r="F117" s="102">
        <v>53525931.270000003</v>
      </c>
      <c r="G117" s="103">
        <v>10210.799751625784</v>
      </c>
      <c r="H117" s="104">
        <v>1886.3625653126901</v>
      </c>
      <c r="I117" s="104">
        <v>342.39860246581037</v>
      </c>
      <c r="J117" s="104">
        <v>6486.1902504535401</v>
      </c>
      <c r="K117" s="104">
        <v>1490.4566995225186</v>
      </c>
      <c r="L117" s="104">
        <v>5.3916338712231191</v>
      </c>
      <c r="M117" s="99">
        <v>5682187.4800000004</v>
      </c>
      <c r="N117" s="105">
        <v>1083.9545830002919</v>
      </c>
      <c r="O117" s="113">
        <f t="shared" si="3"/>
        <v>34001193.049999997</v>
      </c>
      <c r="P117" s="113">
        <f>VLOOKUP(A117,'(3) LEA to SY Allocations'!$A$4:$F$299,6,)</f>
        <v>969132.76000000013</v>
      </c>
      <c r="Q117" s="131">
        <f t="shared" si="4"/>
        <v>33032060.289999995</v>
      </c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0"/>
      <c r="BJ117" s="100"/>
      <c r="BK117" s="100"/>
      <c r="BL117" s="100"/>
    </row>
    <row r="118" spans="1:64" s="92" customFormat="1">
      <c r="A118" s="92" t="s">
        <v>31</v>
      </c>
      <c r="B118" s="92" t="s">
        <v>32</v>
      </c>
      <c r="C118" s="101">
        <v>3887.25</v>
      </c>
      <c r="D118" s="102">
        <v>35731851.409999996</v>
      </c>
      <c r="E118" s="101">
        <v>9192.064161039294</v>
      </c>
      <c r="F118" s="102">
        <v>36934695.149999999</v>
      </c>
      <c r="G118" s="103">
        <v>9501.4972409801267</v>
      </c>
      <c r="H118" s="104">
        <v>1981.3434304456878</v>
      </c>
      <c r="I118" s="104">
        <v>776.88679915107105</v>
      </c>
      <c r="J118" s="104">
        <v>6182.1652479259119</v>
      </c>
      <c r="K118" s="104">
        <v>549.638955559843</v>
      </c>
      <c r="L118" s="104">
        <v>11.462807897613995</v>
      </c>
      <c r="M118" s="99">
        <v>2469408.9</v>
      </c>
      <c r="N118" s="105">
        <v>635.25857611421952</v>
      </c>
      <c r="O118" s="113">
        <f t="shared" si="3"/>
        <v>24031621.859999999</v>
      </c>
      <c r="P118" s="113">
        <f>VLOOKUP(A118,'(3) LEA to SY Allocations'!$A$4:$F$299,6,)</f>
        <v>0</v>
      </c>
      <c r="Q118" s="131">
        <f t="shared" si="4"/>
        <v>24031621.859999999</v>
      </c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0"/>
      <c r="BJ118" s="100"/>
      <c r="BK118" s="100"/>
      <c r="BL118" s="100"/>
    </row>
    <row r="119" spans="1:64" s="92" customFormat="1">
      <c r="A119" s="92" t="s">
        <v>335</v>
      </c>
      <c r="B119" s="92" t="s">
        <v>336</v>
      </c>
      <c r="C119" s="101">
        <v>6533.7100000000009</v>
      </c>
      <c r="D119" s="102">
        <v>62809721.189999998</v>
      </c>
      <c r="E119" s="101">
        <v>9613.1786060293452</v>
      </c>
      <c r="F119" s="102">
        <v>63291215.950000003</v>
      </c>
      <c r="G119" s="103">
        <v>9686.8725348997723</v>
      </c>
      <c r="H119" s="104">
        <v>1956.6021249795288</v>
      </c>
      <c r="I119" s="104">
        <v>375.64296242104405</v>
      </c>
      <c r="J119" s="104">
        <v>6300.8795232723805</v>
      </c>
      <c r="K119" s="104">
        <v>1014.0975556001107</v>
      </c>
      <c r="L119" s="104">
        <v>39.650368626706722</v>
      </c>
      <c r="M119" s="99">
        <v>5306338.9000000004</v>
      </c>
      <c r="N119" s="105">
        <v>812.14790677884378</v>
      </c>
      <c r="O119" s="113">
        <f t="shared" si="3"/>
        <v>41168119.54999999</v>
      </c>
      <c r="P119" s="113">
        <f>VLOOKUP(A119,'(3) LEA to SY Allocations'!$A$4:$F$299,6,)</f>
        <v>0</v>
      </c>
      <c r="Q119" s="131">
        <f t="shared" si="4"/>
        <v>41168119.54999999</v>
      </c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0"/>
      <c r="AJ119" s="100"/>
      <c r="AK119" s="100"/>
      <c r="AL119" s="100"/>
      <c r="AM119" s="100"/>
      <c r="AN119" s="100"/>
      <c r="AO119" s="100"/>
      <c r="AP119" s="100"/>
      <c r="AQ119" s="100"/>
      <c r="AR119" s="100"/>
      <c r="AS119" s="100"/>
      <c r="AT119" s="100"/>
      <c r="AU119" s="100"/>
      <c r="AV119" s="100"/>
      <c r="AW119" s="100"/>
      <c r="AX119" s="100"/>
      <c r="AY119" s="100"/>
      <c r="AZ119" s="100"/>
      <c r="BA119" s="100"/>
      <c r="BB119" s="100"/>
      <c r="BC119" s="100"/>
      <c r="BD119" s="100"/>
      <c r="BE119" s="100"/>
      <c r="BF119" s="100"/>
      <c r="BG119" s="100"/>
      <c r="BH119" s="100"/>
      <c r="BI119" s="100"/>
      <c r="BJ119" s="100"/>
      <c r="BK119" s="100"/>
      <c r="BL119" s="100"/>
    </row>
    <row r="120" spans="1:64" s="92" customFormat="1">
      <c r="A120" s="92" t="s">
        <v>73</v>
      </c>
      <c r="B120" s="92" t="s">
        <v>74</v>
      </c>
      <c r="C120" s="101">
        <v>11425.160000000002</v>
      </c>
      <c r="D120" s="102">
        <v>113491637.16</v>
      </c>
      <c r="E120" s="101">
        <v>9933.4833962937919</v>
      </c>
      <c r="F120" s="102">
        <v>113101043.84</v>
      </c>
      <c r="G120" s="103">
        <v>9899.2962759383663</v>
      </c>
      <c r="H120" s="104">
        <v>1244.8604859800648</v>
      </c>
      <c r="I120" s="104">
        <v>330.1725743884549</v>
      </c>
      <c r="J120" s="104">
        <v>6444.0057609696469</v>
      </c>
      <c r="K120" s="104">
        <v>1819.4688582041738</v>
      </c>
      <c r="L120" s="104">
        <v>60.788596396024197</v>
      </c>
      <c r="M120" s="99">
        <v>11520178.710000001</v>
      </c>
      <c r="N120" s="105">
        <v>1008.3166196359613</v>
      </c>
      <c r="O120" s="113">
        <f t="shared" si="3"/>
        <v>73623796.859999985</v>
      </c>
      <c r="P120" s="113">
        <f>VLOOKUP(A120,'(3) LEA to SY Allocations'!$A$4:$F$299,6,)</f>
        <v>3919891.0000000009</v>
      </c>
      <c r="Q120" s="131">
        <f t="shared" si="4"/>
        <v>69703905.859999985</v>
      </c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0"/>
      <c r="AJ120" s="100"/>
      <c r="AK120" s="100"/>
      <c r="AL120" s="100"/>
      <c r="AM120" s="100"/>
      <c r="AN120" s="100"/>
      <c r="AO120" s="100"/>
      <c r="AP120" s="100"/>
      <c r="AQ120" s="100"/>
      <c r="AR120" s="100"/>
      <c r="AS120" s="100"/>
      <c r="AT120" s="100"/>
      <c r="AU120" s="100"/>
      <c r="AV120" s="100"/>
      <c r="AW120" s="100"/>
      <c r="AX120" s="100"/>
      <c r="AY120" s="100"/>
      <c r="AZ120" s="100"/>
      <c r="BA120" s="100"/>
      <c r="BB120" s="100"/>
      <c r="BC120" s="100"/>
      <c r="BD120" s="100"/>
      <c r="BE120" s="100"/>
      <c r="BF120" s="100"/>
      <c r="BG120" s="100"/>
      <c r="BH120" s="100"/>
      <c r="BI120" s="100"/>
      <c r="BJ120" s="100"/>
      <c r="BK120" s="100"/>
      <c r="BL120" s="100"/>
    </row>
    <row r="121" spans="1:64" s="92" customFormat="1">
      <c r="A121" s="92" t="s">
        <v>483</v>
      </c>
      <c r="B121" s="92" t="s">
        <v>484</v>
      </c>
      <c r="C121" s="101">
        <v>9892.4500000000007</v>
      </c>
      <c r="D121" s="102">
        <v>91552133.170000002</v>
      </c>
      <c r="E121" s="101">
        <v>9254.7481331722665</v>
      </c>
      <c r="F121" s="102">
        <v>92984340.519999996</v>
      </c>
      <c r="G121" s="103">
        <v>9399.5259536313042</v>
      </c>
      <c r="H121" s="104">
        <v>1547.3916036977691</v>
      </c>
      <c r="I121" s="104">
        <v>274.5948516292728</v>
      </c>
      <c r="J121" s="104">
        <v>6307.4321255098575</v>
      </c>
      <c r="K121" s="104">
        <v>1158.146576429499</v>
      </c>
      <c r="L121" s="104">
        <v>111.96079636490452</v>
      </c>
      <c r="M121" s="99">
        <v>8621546.4700000007</v>
      </c>
      <c r="N121" s="105">
        <v>871.52792988592307</v>
      </c>
      <c r="O121" s="113">
        <f t="shared" si="3"/>
        <v>62395956.929999992</v>
      </c>
      <c r="P121" s="113">
        <f>VLOOKUP(A121,'(3) LEA to SY Allocations'!$A$4:$F$299,6,)</f>
        <v>1943571.2000000002</v>
      </c>
      <c r="Q121" s="131">
        <f t="shared" si="4"/>
        <v>60452385.729999989</v>
      </c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0"/>
      <c r="BJ121" s="100"/>
      <c r="BK121" s="100"/>
      <c r="BL121" s="100"/>
    </row>
    <row r="122" spans="1:64" s="92" customFormat="1">
      <c r="A122" s="92" t="s">
        <v>123</v>
      </c>
      <c r="B122" s="92" t="s">
        <v>124</v>
      </c>
      <c r="C122" s="101">
        <v>36.72</v>
      </c>
      <c r="D122" s="102">
        <v>398834.49</v>
      </c>
      <c r="E122" s="101">
        <v>10861.505718954248</v>
      </c>
      <c r="F122" s="102">
        <v>439484.93</v>
      </c>
      <c r="G122" s="103">
        <v>11968.543845315904</v>
      </c>
      <c r="H122" s="104">
        <v>3653.9264705882351</v>
      </c>
      <c r="I122" s="104">
        <v>0.38752723311546838</v>
      </c>
      <c r="J122" s="104">
        <v>8239.6386165577351</v>
      </c>
      <c r="K122" s="104">
        <v>74.591230936819173</v>
      </c>
      <c r="L122" s="104"/>
      <c r="M122" s="99">
        <v>70168.639999999999</v>
      </c>
      <c r="N122" s="105">
        <v>1910.9106753812637</v>
      </c>
      <c r="O122" s="113">
        <f t="shared" si="3"/>
        <v>302559.53000000003</v>
      </c>
      <c r="P122" s="113">
        <f>VLOOKUP(A122,'(3) LEA to SY Allocations'!$A$4:$F$299,6,)</f>
        <v>2230.7600000000002</v>
      </c>
      <c r="Q122" s="131">
        <f t="shared" si="4"/>
        <v>300328.77</v>
      </c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0"/>
      <c r="BJ122" s="100"/>
      <c r="BK122" s="100"/>
      <c r="BL122" s="100"/>
    </row>
    <row r="123" spans="1:64" s="92" customFormat="1">
      <c r="A123" s="92" t="s">
        <v>143</v>
      </c>
      <c r="B123" s="92" t="s">
        <v>144</v>
      </c>
      <c r="C123" s="101">
        <v>95.7</v>
      </c>
      <c r="D123" s="102">
        <v>1919089.7</v>
      </c>
      <c r="E123" s="101">
        <v>20053.183908045976</v>
      </c>
      <c r="F123" s="102">
        <v>1927400.81</v>
      </c>
      <c r="G123" s="103">
        <v>20140.029362591431</v>
      </c>
      <c r="H123" s="104">
        <v>2776.3797283176591</v>
      </c>
      <c r="I123" s="104">
        <v>635.22016718913278</v>
      </c>
      <c r="J123" s="104">
        <v>15760.236468129569</v>
      </c>
      <c r="K123" s="104">
        <v>968.19299895506799</v>
      </c>
      <c r="L123" s="104"/>
      <c r="M123" s="99">
        <v>305053.78000000003</v>
      </c>
      <c r="N123" s="105">
        <v>3187.6048066875655</v>
      </c>
      <c r="O123" s="113">
        <f t="shared" si="3"/>
        <v>1508254.63</v>
      </c>
      <c r="P123" s="113">
        <f>VLOOKUP(A123,'(3) LEA to SY Allocations'!$A$4:$F$299,6,)</f>
        <v>0</v>
      </c>
      <c r="Q123" s="131">
        <f t="shared" si="4"/>
        <v>1508254.63</v>
      </c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  <c r="BH123" s="100"/>
      <c r="BI123" s="100"/>
      <c r="BJ123" s="100"/>
      <c r="BK123" s="100"/>
      <c r="BL123" s="100"/>
    </row>
    <row r="124" spans="1:64" s="92" customFormat="1">
      <c r="A124" s="92" t="s">
        <v>527</v>
      </c>
      <c r="B124" s="92" t="s">
        <v>528</v>
      </c>
      <c r="C124" s="101">
        <v>158.67000000000002</v>
      </c>
      <c r="D124" s="102">
        <v>2856799.48</v>
      </c>
      <c r="E124" s="101">
        <v>18004.66049032583</v>
      </c>
      <c r="F124" s="102">
        <v>2789839.18</v>
      </c>
      <c r="G124" s="103">
        <v>17582.65065859961</v>
      </c>
      <c r="H124" s="104">
        <v>3340.3890464486039</v>
      </c>
      <c r="I124" s="104">
        <v>230.90729186361628</v>
      </c>
      <c r="J124" s="104">
        <v>10875.457238293313</v>
      </c>
      <c r="K124" s="104">
        <v>3135.8970819940755</v>
      </c>
      <c r="L124" s="104"/>
      <c r="M124" s="99">
        <v>326347.23</v>
      </c>
      <c r="N124" s="105">
        <v>2056.7670637171486</v>
      </c>
      <c r="O124" s="113">
        <f t="shared" si="3"/>
        <v>1725608.8</v>
      </c>
      <c r="P124" s="113">
        <f>VLOOKUP(A124,'(3) LEA to SY Allocations'!$A$4:$F$299,6,)</f>
        <v>103073.04000000001</v>
      </c>
      <c r="Q124" s="131">
        <f t="shared" si="4"/>
        <v>1622535.76</v>
      </c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  <c r="BH124" s="100"/>
      <c r="BI124" s="100"/>
      <c r="BJ124" s="100"/>
      <c r="BK124" s="100"/>
      <c r="BL124" s="100"/>
    </row>
    <row r="125" spans="1:64" s="92" customFormat="1">
      <c r="A125" s="92" t="s">
        <v>149</v>
      </c>
      <c r="B125" s="92" t="s">
        <v>150</v>
      </c>
      <c r="C125" s="101">
        <v>2910.3</v>
      </c>
      <c r="D125" s="102">
        <v>26401502.800000001</v>
      </c>
      <c r="E125" s="101">
        <v>9071.7461430093117</v>
      </c>
      <c r="F125" s="102">
        <v>27319447.510000002</v>
      </c>
      <c r="G125" s="103">
        <v>9387.158543792737</v>
      </c>
      <c r="H125" s="104">
        <v>1623.4772841287836</v>
      </c>
      <c r="I125" s="104">
        <v>293.11711851011921</v>
      </c>
      <c r="J125" s="104">
        <v>6272.9171941037002</v>
      </c>
      <c r="K125" s="104">
        <v>1117.5176511012608</v>
      </c>
      <c r="L125" s="104">
        <v>80.12929594887126</v>
      </c>
      <c r="M125" s="99">
        <v>2776181.67</v>
      </c>
      <c r="N125" s="105">
        <v>953.91597773425417</v>
      </c>
      <c r="O125" s="113">
        <f t="shared" si="3"/>
        <v>18256070.91</v>
      </c>
      <c r="P125" s="113">
        <f>VLOOKUP(A125,'(3) LEA to SY Allocations'!$A$4:$F$299,6,)</f>
        <v>461312.24000000005</v>
      </c>
      <c r="Q125" s="131">
        <f t="shared" si="4"/>
        <v>17794758.670000002</v>
      </c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0"/>
      <c r="BJ125" s="100"/>
      <c r="BK125" s="100"/>
      <c r="BL125" s="100"/>
    </row>
    <row r="126" spans="1:64" s="92" customFormat="1">
      <c r="A126" s="92" t="s">
        <v>237</v>
      </c>
      <c r="B126" s="92" t="s">
        <v>238</v>
      </c>
      <c r="C126" s="101">
        <v>727.15</v>
      </c>
      <c r="D126" s="102">
        <v>6855408.4800000004</v>
      </c>
      <c r="E126" s="101">
        <v>9427.7775974695742</v>
      </c>
      <c r="F126" s="102">
        <v>6830828.4699999997</v>
      </c>
      <c r="G126" s="103">
        <v>9393.9743794265287</v>
      </c>
      <c r="H126" s="104">
        <v>1552.2524238465244</v>
      </c>
      <c r="I126" s="104">
        <v>229.75663893281993</v>
      </c>
      <c r="J126" s="104">
        <v>6806.8332393591418</v>
      </c>
      <c r="K126" s="104">
        <v>783.32326205047104</v>
      </c>
      <c r="L126" s="104">
        <v>21.808815237571338</v>
      </c>
      <c r="M126" s="99">
        <v>253588.29</v>
      </c>
      <c r="N126" s="105">
        <v>348.74274908890879</v>
      </c>
      <c r="O126" s="113">
        <f t="shared" si="3"/>
        <v>4949588.79</v>
      </c>
      <c r="P126" s="113">
        <f>VLOOKUP(A126,'(3) LEA to SY Allocations'!$A$4:$F$299,6,)</f>
        <v>279880.24000000005</v>
      </c>
      <c r="Q126" s="131">
        <f t="shared" si="4"/>
        <v>4669708.55</v>
      </c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0"/>
      <c r="BJ126" s="100"/>
      <c r="BK126" s="100"/>
      <c r="BL126" s="100"/>
    </row>
    <row r="127" spans="1:64" s="92" customFormat="1">
      <c r="A127" s="92" t="s">
        <v>89</v>
      </c>
      <c r="B127" s="92" t="s">
        <v>90</v>
      </c>
      <c r="C127" s="101">
        <v>901.25000000000011</v>
      </c>
      <c r="D127" s="102">
        <v>8117559.4299999997</v>
      </c>
      <c r="E127" s="101">
        <v>9007.000754507626</v>
      </c>
      <c r="F127" s="102">
        <v>8256241.0199999996</v>
      </c>
      <c r="G127" s="103">
        <v>9160.877692094311</v>
      </c>
      <c r="H127" s="104">
        <v>1744.0311012482662</v>
      </c>
      <c r="I127" s="104">
        <v>278.97923994452145</v>
      </c>
      <c r="J127" s="104">
        <v>6227.9655922330103</v>
      </c>
      <c r="K127" s="104">
        <v>909.90175866851575</v>
      </c>
      <c r="L127" s="104">
        <v>0</v>
      </c>
      <c r="M127" s="99">
        <v>706154.41</v>
      </c>
      <c r="N127" s="105">
        <v>783.5277780859916</v>
      </c>
      <c r="O127" s="113">
        <f t="shared" si="3"/>
        <v>5612953.9900000012</v>
      </c>
      <c r="P127" s="113">
        <f>VLOOKUP(A127,'(3) LEA to SY Allocations'!$A$4:$F$299,6,)</f>
        <v>0</v>
      </c>
      <c r="Q127" s="131">
        <f t="shared" si="4"/>
        <v>5612953.9900000012</v>
      </c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0"/>
      <c r="AP127" s="100"/>
      <c r="AQ127" s="100"/>
      <c r="AR127" s="100"/>
      <c r="AS127" s="100"/>
      <c r="AT127" s="100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</row>
    <row r="128" spans="1:64" s="92" customFormat="1">
      <c r="A128" s="92" t="s">
        <v>599</v>
      </c>
      <c r="B128" s="92" t="s">
        <v>600</v>
      </c>
      <c r="C128" s="101">
        <v>69.25</v>
      </c>
      <c r="D128" s="102">
        <v>1816825.15</v>
      </c>
      <c r="E128" s="101">
        <v>26235.742238267147</v>
      </c>
      <c r="F128" s="102">
        <v>1894139.59</v>
      </c>
      <c r="G128" s="103">
        <v>27352.196245487365</v>
      </c>
      <c r="H128" s="104">
        <v>18.972996389891698</v>
      </c>
      <c r="I128" s="104">
        <v>146.18425992779783</v>
      </c>
      <c r="J128" s="104">
        <v>21212.361155234656</v>
      </c>
      <c r="K128" s="104">
        <v>4681.1471480144401</v>
      </c>
      <c r="L128" s="104">
        <v>1293.5306859205775</v>
      </c>
      <c r="M128" s="99">
        <v>342964.86</v>
      </c>
      <c r="N128" s="105">
        <v>4952.5611552346572</v>
      </c>
      <c r="O128" s="113">
        <f t="shared" si="3"/>
        <v>1468956.01</v>
      </c>
      <c r="P128" s="113">
        <f>VLOOKUP(A128,'(3) LEA to SY Allocations'!$A$4:$F$299,6,)</f>
        <v>0</v>
      </c>
      <c r="Q128" s="131">
        <f t="shared" si="4"/>
        <v>1468956.01</v>
      </c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0"/>
      <c r="AH128" s="100"/>
      <c r="AI128" s="100"/>
      <c r="AJ128" s="100"/>
      <c r="AK128" s="100"/>
      <c r="AL128" s="100"/>
      <c r="AM128" s="100"/>
      <c r="AN128" s="100"/>
      <c r="AO128" s="100"/>
      <c r="AP128" s="100"/>
      <c r="AQ128" s="100"/>
      <c r="AR128" s="100"/>
      <c r="AS128" s="100"/>
      <c r="AT128" s="100"/>
      <c r="AU128" s="100"/>
      <c r="AV128" s="100"/>
      <c r="AW128" s="100"/>
      <c r="AX128" s="100"/>
      <c r="AY128" s="100"/>
      <c r="AZ128" s="100"/>
      <c r="BA128" s="100"/>
      <c r="BB128" s="100"/>
      <c r="BC128" s="100"/>
      <c r="BD128" s="100"/>
      <c r="BE128" s="100"/>
      <c r="BF128" s="100"/>
      <c r="BG128" s="100"/>
      <c r="BH128" s="100"/>
      <c r="BI128" s="100"/>
      <c r="BJ128" s="100"/>
      <c r="BK128" s="100"/>
      <c r="BL128" s="100"/>
    </row>
    <row r="129" spans="1:64" s="92" customFormat="1">
      <c r="A129" s="92" t="s">
        <v>43</v>
      </c>
      <c r="B129" s="92" t="s">
        <v>44</v>
      </c>
      <c r="C129" s="101">
        <v>87.38</v>
      </c>
      <c r="D129" s="102">
        <v>1639409.78</v>
      </c>
      <c r="E129" s="101">
        <v>18761.842298008698</v>
      </c>
      <c r="F129" s="102">
        <v>1669833.5</v>
      </c>
      <c r="G129" s="103">
        <v>19110.019455252921</v>
      </c>
      <c r="H129" s="104">
        <v>549.20885786221106</v>
      </c>
      <c r="I129" s="104">
        <v>299.33211261158158</v>
      </c>
      <c r="J129" s="104">
        <v>17346.129091325245</v>
      </c>
      <c r="K129" s="104">
        <v>854.3972304875258</v>
      </c>
      <c r="L129" s="104">
        <v>60.95216296635386</v>
      </c>
      <c r="M129" s="99">
        <v>534355.82999999996</v>
      </c>
      <c r="N129" s="105">
        <v>6115.3104829480426</v>
      </c>
      <c r="O129" s="113">
        <f t="shared" si="3"/>
        <v>1515704.7599999998</v>
      </c>
      <c r="P129" s="113">
        <f>VLOOKUP(A129,'(3) LEA to SY Allocations'!$A$4:$F$299,6,)</f>
        <v>0</v>
      </c>
      <c r="Q129" s="131">
        <f t="shared" si="4"/>
        <v>1515704.7599999998</v>
      </c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</row>
    <row r="130" spans="1:64" s="92" customFormat="1">
      <c r="A130" s="92" t="s">
        <v>71</v>
      </c>
      <c r="B130" s="92" t="s">
        <v>72</v>
      </c>
      <c r="C130" s="101">
        <v>81.89</v>
      </c>
      <c r="D130" s="102">
        <v>987840.43</v>
      </c>
      <c r="E130" s="101">
        <v>12063.016607644402</v>
      </c>
      <c r="F130" s="102">
        <v>958019.06</v>
      </c>
      <c r="G130" s="103">
        <v>11698.852851386006</v>
      </c>
      <c r="H130" s="104">
        <v>1860.4368054707536</v>
      </c>
      <c r="I130" s="104">
        <v>220.79924288679936</v>
      </c>
      <c r="J130" s="104">
        <v>8009.1188179264864</v>
      </c>
      <c r="K130" s="104">
        <v>1454.2951520332153</v>
      </c>
      <c r="L130" s="104">
        <v>154.20283306875075</v>
      </c>
      <c r="M130" s="99">
        <v>198341.06</v>
      </c>
      <c r="N130" s="105">
        <v>2422.0424960312612</v>
      </c>
      <c r="O130" s="113">
        <f t="shared" si="3"/>
        <v>655866.74</v>
      </c>
      <c r="P130" s="113">
        <f>VLOOKUP(A130,'(3) LEA to SY Allocations'!$A$4:$F$299,6,)</f>
        <v>62523.960000000006</v>
      </c>
      <c r="Q130" s="131">
        <f t="shared" si="4"/>
        <v>593342.78</v>
      </c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0"/>
      <c r="BJ130" s="100"/>
      <c r="BK130" s="100"/>
      <c r="BL130" s="100"/>
    </row>
    <row r="131" spans="1:64" s="92" customFormat="1">
      <c r="A131" s="92" t="s">
        <v>539</v>
      </c>
      <c r="B131" s="92" t="s">
        <v>540</v>
      </c>
      <c r="C131" s="101">
        <v>173.62</v>
      </c>
      <c r="D131" s="102">
        <v>2246533.71</v>
      </c>
      <c r="E131" s="101">
        <v>12939.371673770302</v>
      </c>
      <c r="F131" s="102">
        <v>2330136.15</v>
      </c>
      <c r="G131" s="103">
        <v>13420.897074069806</v>
      </c>
      <c r="H131" s="104">
        <v>1903.6106439350306</v>
      </c>
      <c r="I131" s="104">
        <v>145.76068425296626</v>
      </c>
      <c r="J131" s="104">
        <v>10647.773528395346</v>
      </c>
      <c r="K131" s="104">
        <v>629.74835848404564</v>
      </c>
      <c r="L131" s="104">
        <v>94.003859002419077</v>
      </c>
      <c r="M131" s="99">
        <v>366853.53</v>
      </c>
      <c r="N131" s="105">
        <v>2112.9681488307801</v>
      </c>
      <c r="O131" s="113">
        <f t="shared" si="3"/>
        <v>1848666.44</v>
      </c>
      <c r="P131" s="113">
        <f>VLOOKUP(A131,'(3) LEA to SY Allocations'!$A$4:$F$299,6,)</f>
        <v>85053.840000000011</v>
      </c>
      <c r="Q131" s="131">
        <f t="shared" si="4"/>
        <v>1763612.5999999999</v>
      </c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0"/>
      <c r="AH131" s="100"/>
      <c r="AI131" s="100"/>
      <c r="AJ131" s="100"/>
      <c r="AK131" s="100"/>
      <c r="AL131" s="100"/>
      <c r="AM131" s="100"/>
      <c r="AN131" s="100"/>
      <c r="AO131" s="100"/>
      <c r="AP131" s="100"/>
      <c r="AQ131" s="100"/>
      <c r="AR131" s="100"/>
      <c r="AS131" s="100"/>
      <c r="AT131" s="100"/>
      <c r="AU131" s="100"/>
      <c r="AV131" s="100"/>
      <c r="AW131" s="100"/>
      <c r="AX131" s="100"/>
      <c r="AY131" s="100"/>
      <c r="AZ131" s="100"/>
      <c r="BA131" s="100"/>
      <c r="BB131" s="100"/>
      <c r="BC131" s="100"/>
      <c r="BD131" s="100"/>
      <c r="BE131" s="100"/>
      <c r="BF131" s="100"/>
      <c r="BG131" s="100"/>
      <c r="BH131" s="100"/>
      <c r="BI131" s="100"/>
      <c r="BJ131" s="100"/>
      <c r="BK131" s="100"/>
      <c r="BL131" s="100"/>
    </row>
    <row r="132" spans="1:64" s="92" customFormat="1">
      <c r="A132" s="92" t="s">
        <v>183</v>
      </c>
      <c r="B132" s="92" t="s">
        <v>184</v>
      </c>
      <c r="C132" s="101">
        <v>70.660000000000011</v>
      </c>
      <c r="D132" s="102">
        <v>1849751.57</v>
      </c>
      <c r="E132" s="101">
        <v>26178.1994056043</v>
      </c>
      <c r="F132" s="102">
        <v>1939802.71</v>
      </c>
      <c r="G132" s="103">
        <v>27452.628219643357</v>
      </c>
      <c r="H132" s="104">
        <v>1851.4906594961785</v>
      </c>
      <c r="I132" s="104">
        <v>362.47636569487685</v>
      </c>
      <c r="J132" s="104">
        <v>21414.48414944805</v>
      </c>
      <c r="K132" s="104">
        <v>3749.4030568921598</v>
      </c>
      <c r="L132" s="104">
        <v>74.77398811208603</v>
      </c>
      <c r="M132" s="99">
        <v>691243.97</v>
      </c>
      <c r="N132" s="105">
        <v>9782.6771865270293</v>
      </c>
      <c r="O132" s="113">
        <f t="shared" si="3"/>
        <v>1513147.4499999995</v>
      </c>
      <c r="P132" s="113">
        <f>VLOOKUP(A132,'(3) LEA to SY Allocations'!$A$4:$F$299,6,)</f>
        <v>185820.64</v>
      </c>
      <c r="Q132" s="131">
        <f t="shared" si="4"/>
        <v>1327326.8099999996</v>
      </c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0"/>
      <c r="AH132" s="100"/>
      <c r="AI132" s="100"/>
      <c r="AJ132" s="100"/>
      <c r="AK132" s="100"/>
      <c r="AL132" s="100"/>
      <c r="AM132" s="100"/>
      <c r="AN132" s="100"/>
      <c r="AO132" s="100"/>
      <c r="AP132" s="100"/>
      <c r="AQ132" s="100"/>
      <c r="AR132" s="100"/>
      <c r="AS132" s="100"/>
      <c r="AT132" s="100"/>
      <c r="AU132" s="100"/>
      <c r="AV132" s="100"/>
      <c r="AW132" s="100"/>
      <c r="AX132" s="100"/>
      <c r="AY132" s="100"/>
      <c r="AZ132" s="100"/>
      <c r="BA132" s="100"/>
      <c r="BB132" s="100"/>
      <c r="BC132" s="100"/>
      <c r="BD132" s="100"/>
      <c r="BE132" s="100"/>
      <c r="BF132" s="100"/>
      <c r="BG132" s="100"/>
      <c r="BH132" s="100"/>
      <c r="BI132" s="100"/>
      <c r="BJ132" s="100"/>
      <c r="BK132" s="100"/>
      <c r="BL132" s="100"/>
    </row>
    <row r="133" spans="1:64" s="92" customFormat="1">
      <c r="A133" s="92" t="s">
        <v>239</v>
      </c>
      <c r="B133" s="92" t="s">
        <v>240</v>
      </c>
      <c r="C133" s="101">
        <v>120.5</v>
      </c>
      <c r="D133" s="102">
        <v>2005648.7</v>
      </c>
      <c r="E133" s="101">
        <v>16644.387551867221</v>
      </c>
      <c r="F133" s="102">
        <v>2144984.84</v>
      </c>
      <c r="G133" s="103">
        <v>17800.704066390041</v>
      </c>
      <c r="H133" s="104">
        <v>817.69676348547728</v>
      </c>
      <c r="I133" s="104">
        <v>129.61136929460582</v>
      </c>
      <c r="J133" s="104">
        <v>14002.470954356844</v>
      </c>
      <c r="K133" s="104">
        <v>2305.2398340248965</v>
      </c>
      <c r="L133" s="104">
        <v>545.68514522821579</v>
      </c>
      <c r="M133" s="99">
        <v>906778.22</v>
      </c>
      <c r="N133" s="105">
        <v>7525.1304564315351</v>
      </c>
      <c r="O133" s="113">
        <f t="shared" si="3"/>
        <v>1687297.7499999998</v>
      </c>
      <c r="P133" s="113">
        <f>VLOOKUP(A133,'(3) LEA to SY Allocations'!$A$4:$F$299,6,)</f>
        <v>249071.08000000002</v>
      </c>
      <c r="Q133" s="131">
        <f t="shared" si="4"/>
        <v>1438226.6699999997</v>
      </c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0"/>
      <c r="BJ133" s="100"/>
      <c r="BK133" s="100"/>
      <c r="BL133" s="100"/>
    </row>
    <row r="134" spans="1:64" s="92" customFormat="1">
      <c r="A134" s="92" t="s">
        <v>445</v>
      </c>
      <c r="B134" s="92" t="s">
        <v>446</v>
      </c>
      <c r="C134" s="101">
        <v>27.21</v>
      </c>
      <c r="D134" s="102">
        <v>541656.56000000006</v>
      </c>
      <c r="E134" s="101">
        <v>19906.525542080119</v>
      </c>
      <c r="F134" s="102">
        <v>531316.89</v>
      </c>
      <c r="G134" s="103">
        <v>19526.53031973539</v>
      </c>
      <c r="H134" s="104">
        <v>23.581771407570745</v>
      </c>
      <c r="I134" s="104">
        <v>47.963983829474465</v>
      </c>
      <c r="J134" s="104">
        <v>15816.29584711503</v>
      </c>
      <c r="K134" s="104">
        <v>3307.2609334803378</v>
      </c>
      <c r="L134" s="104">
        <v>331.42778390297684</v>
      </c>
      <c r="M134" s="99">
        <v>127839.13</v>
      </c>
      <c r="N134" s="105">
        <v>4698.2407203234106</v>
      </c>
      <c r="O134" s="113">
        <f t="shared" si="3"/>
        <v>430361.41</v>
      </c>
      <c r="P134" s="113">
        <f>VLOOKUP(A134,'(3) LEA to SY Allocations'!$A$4:$F$299,6,)</f>
        <v>0</v>
      </c>
      <c r="Q134" s="131">
        <f t="shared" si="4"/>
        <v>430361.41</v>
      </c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0"/>
      <c r="BJ134" s="100"/>
      <c r="BK134" s="100"/>
      <c r="BL134" s="100"/>
    </row>
    <row r="135" spans="1:64" s="92" customFormat="1">
      <c r="A135" s="92" t="s">
        <v>185</v>
      </c>
      <c r="B135" s="92" t="s">
        <v>186</v>
      </c>
      <c r="C135" s="101">
        <v>1005.1600000000001</v>
      </c>
      <c r="D135" s="102">
        <v>9828522.9199999999</v>
      </c>
      <c r="E135" s="101">
        <v>9778.0680886625014</v>
      </c>
      <c r="F135" s="102">
        <v>10044879.050000001</v>
      </c>
      <c r="G135" s="103">
        <v>9993.3135520713113</v>
      </c>
      <c r="H135" s="104">
        <v>1700.9995622587446</v>
      </c>
      <c r="I135" s="104">
        <v>161.96995503203465</v>
      </c>
      <c r="J135" s="104">
        <v>6416.3890624378209</v>
      </c>
      <c r="K135" s="104">
        <v>1662.41335707748</v>
      </c>
      <c r="L135" s="104">
        <v>51.5416152652314</v>
      </c>
      <c r="M135" s="99">
        <v>1451881.38</v>
      </c>
      <c r="N135" s="105">
        <v>1444.4281308448403</v>
      </c>
      <c r="O135" s="113">
        <f t="shared" si="3"/>
        <v>6449497.6300000008</v>
      </c>
      <c r="P135" s="113">
        <f>VLOOKUP(A135,'(3) LEA to SY Allocations'!$A$4:$F$299,6,)</f>
        <v>240125.80000000005</v>
      </c>
      <c r="Q135" s="131">
        <f t="shared" si="4"/>
        <v>6209371.830000001</v>
      </c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0"/>
      <c r="AH135" s="100"/>
      <c r="AI135" s="100"/>
      <c r="AJ135" s="100"/>
      <c r="AK135" s="100"/>
      <c r="AL135" s="100"/>
      <c r="AM135" s="100"/>
      <c r="AN135" s="100"/>
      <c r="AO135" s="100"/>
      <c r="AP135" s="100"/>
      <c r="AQ135" s="100"/>
      <c r="AR135" s="100"/>
      <c r="AS135" s="100"/>
      <c r="AT135" s="100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</row>
    <row r="136" spans="1:64" s="92" customFormat="1">
      <c r="A136" s="92" t="s">
        <v>587</v>
      </c>
      <c r="B136" s="92" t="s">
        <v>588</v>
      </c>
      <c r="C136" s="101">
        <v>1160.5</v>
      </c>
      <c r="D136" s="102">
        <v>11350899.25</v>
      </c>
      <c r="E136" s="101">
        <v>9781.0420077552772</v>
      </c>
      <c r="F136" s="102">
        <v>11682260.43</v>
      </c>
      <c r="G136" s="103">
        <v>10066.575122791899</v>
      </c>
      <c r="H136" s="104">
        <v>1733.375450236967</v>
      </c>
      <c r="I136" s="104">
        <v>318.38789314950452</v>
      </c>
      <c r="J136" s="104">
        <v>6893.1270228349858</v>
      </c>
      <c r="K136" s="104">
        <v>931.51596725549314</v>
      </c>
      <c r="L136" s="104">
        <v>190.16878931495046</v>
      </c>
      <c r="M136" s="99">
        <v>878455.31</v>
      </c>
      <c r="N136" s="105">
        <v>756.96278328306767</v>
      </c>
      <c r="O136" s="113">
        <f t="shared" si="3"/>
        <v>7999473.9100000011</v>
      </c>
      <c r="P136" s="113">
        <f>VLOOKUP(A136,'(3) LEA to SY Allocations'!$A$4:$F$299,6,)</f>
        <v>102483.08000000002</v>
      </c>
      <c r="Q136" s="131">
        <f t="shared" si="4"/>
        <v>7896990.830000001</v>
      </c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0"/>
      <c r="AH136" s="100"/>
      <c r="AI136" s="100"/>
      <c r="AJ136" s="100"/>
      <c r="AK136" s="100"/>
      <c r="AL136" s="100"/>
      <c r="AM136" s="100"/>
      <c r="AN136" s="100"/>
      <c r="AO136" s="100"/>
      <c r="AP136" s="100"/>
      <c r="AQ136" s="100"/>
      <c r="AR136" s="100"/>
      <c r="AS136" s="100"/>
      <c r="AT136" s="100"/>
      <c r="AU136" s="100"/>
      <c r="AV136" s="100"/>
      <c r="AW136" s="100"/>
      <c r="AX136" s="100"/>
      <c r="AY136" s="100"/>
      <c r="AZ136" s="100"/>
      <c r="BA136" s="100"/>
      <c r="BB136" s="100"/>
      <c r="BC136" s="100"/>
      <c r="BD136" s="100"/>
      <c r="BE136" s="100"/>
      <c r="BF136" s="100"/>
      <c r="BG136" s="100"/>
      <c r="BH136" s="100"/>
      <c r="BI136" s="100"/>
      <c r="BJ136" s="100"/>
      <c r="BK136" s="100"/>
      <c r="BL136" s="100"/>
    </row>
    <row r="137" spans="1:64" s="92" customFormat="1">
      <c r="A137" s="92" t="s">
        <v>267</v>
      </c>
      <c r="B137" s="92" t="s">
        <v>268</v>
      </c>
      <c r="C137" s="101">
        <v>313.74999999999994</v>
      </c>
      <c r="D137" s="102">
        <v>3846360.75</v>
      </c>
      <c r="E137" s="101">
        <v>12259.317131474107</v>
      </c>
      <c r="F137" s="102">
        <v>3790946.01</v>
      </c>
      <c r="G137" s="103">
        <v>12082.696446215141</v>
      </c>
      <c r="H137" s="104">
        <v>1205.015362549801</v>
      </c>
      <c r="I137" s="104">
        <v>72.599936254980094</v>
      </c>
      <c r="J137" s="104">
        <v>8873.6641912350624</v>
      </c>
      <c r="K137" s="104">
        <v>1647.8805737051796</v>
      </c>
      <c r="L137" s="104">
        <v>283.53638247011958</v>
      </c>
      <c r="M137" s="99">
        <v>245405.55</v>
      </c>
      <c r="N137" s="105">
        <v>782.1690836653388</v>
      </c>
      <c r="O137" s="113">
        <f t="shared" si="3"/>
        <v>2784112.14</v>
      </c>
      <c r="P137" s="113">
        <f>VLOOKUP(A137,'(3) LEA to SY Allocations'!$A$4:$F$299,6,)</f>
        <v>225937.72000000003</v>
      </c>
      <c r="Q137" s="131">
        <f t="shared" si="4"/>
        <v>2558174.42</v>
      </c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</row>
    <row r="138" spans="1:64" s="85" customFormat="1" ht="12">
      <c r="A138" s="92" t="s">
        <v>319</v>
      </c>
      <c r="B138" s="92" t="s">
        <v>320</v>
      </c>
      <c r="C138" s="101">
        <v>762.33000000000015</v>
      </c>
      <c r="D138" s="102">
        <v>6618370.4100000001</v>
      </c>
      <c r="E138" s="101">
        <v>8681.7656526701012</v>
      </c>
      <c r="F138" s="102">
        <v>6963395.1600000001</v>
      </c>
      <c r="G138" s="103">
        <v>9134.3580339223154</v>
      </c>
      <c r="H138" s="104">
        <v>766.32339013288197</v>
      </c>
      <c r="I138" s="104">
        <v>178.00585048469821</v>
      </c>
      <c r="J138" s="104">
        <v>6621.1910852255569</v>
      </c>
      <c r="K138" s="104">
        <v>1453.8068684165648</v>
      </c>
      <c r="L138" s="104">
        <v>115.03083966261327</v>
      </c>
      <c r="M138" s="99">
        <v>909021.35</v>
      </c>
      <c r="N138" s="105">
        <v>1192.4249996720578</v>
      </c>
      <c r="O138" s="113">
        <f t="shared" ref="O138:O201" si="5">J138*C138</f>
        <v>5047532.5999999996</v>
      </c>
      <c r="P138" s="113">
        <f>VLOOKUP(A138,'(3) LEA to SY Allocations'!$A$4:$F$299,6,)</f>
        <v>451738.24000000005</v>
      </c>
      <c r="Q138" s="131">
        <f t="shared" ref="Q138:Q201" si="6">O138-P138</f>
        <v>4595794.3599999994</v>
      </c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</row>
    <row r="139" spans="1:64" s="92" customFormat="1">
      <c r="A139" s="92" t="s">
        <v>161</v>
      </c>
      <c r="B139" s="92" t="s">
        <v>162</v>
      </c>
      <c r="C139" s="101">
        <v>39.049999999999997</v>
      </c>
      <c r="D139" s="102">
        <v>570004.31999999995</v>
      </c>
      <c r="E139" s="101">
        <v>14596.781562099872</v>
      </c>
      <c r="F139" s="102">
        <v>643330.14</v>
      </c>
      <c r="G139" s="103">
        <v>16474.523431498081</v>
      </c>
      <c r="H139" s="104">
        <v>3816.3482714468632</v>
      </c>
      <c r="I139" s="104">
        <v>180.83738796414855</v>
      </c>
      <c r="J139" s="104">
        <v>10557.624071702943</v>
      </c>
      <c r="K139" s="104">
        <v>1785.193085787452</v>
      </c>
      <c r="L139" s="104">
        <v>134.52061459667092</v>
      </c>
      <c r="M139" s="99">
        <v>106624.65</v>
      </c>
      <c r="N139" s="105">
        <v>2730.4647887323945</v>
      </c>
      <c r="O139" s="113">
        <f t="shared" si="5"/>
        <v>412275.21999999991</v>
      </c>
      <c r="P139" s="113">
        <f>VLOOKUP(A139,'(3) LEA to SY Allocations'!$A$4:$F$299,6,)</f>
        <v>0</v>
      </c>
      <c r="Q139" s="131">
        <f t="shared" si="6"/>
        <v>412275.21999999991</v>
      </c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100"/>
      <c r="BB139" s="100"/>
      <c r="BC139" s="100"/>
      <c r="BD139" s="100"/>
      <c r="BE139" s="100"/>
      <c r="BF139" s="100"/>
      <c r="BG139" s="100"/>
      <c r="BH139" s="100"/>
      <c r="BI139" s="100"/>
      <c r="BJ139" s="100"/>
      <c r="BK139" s="100"/>
      <c r="BL139" s="100"/>
    </row>
    <row r="140" spans="1:64" s="92" customFormat="1">
      <c r="A140" s="92" t="s">
        <v>305</v>
      </c>
      <c r="B140" s="92" t="s">
        <v>306</v>
      </c>
      <c r="C140" s="101">
        <v>585.70000000000005</v>
      </c>
      <c r="D140" s="102">
        <v>5706737.5999999996</v>
      </c>
      <c r="E140" s="101">
        <v>9743.4481816629668</v>
      </c>
      <c r="F140" s="102">
        <v>5616158.1600000001</v>
      </c>
      <c r="G140" s="103">
        <v>9588.7965852825673</v>
      </c>
      <c r="H140" s="104">
        <v>976.96769677309192</v>
      </c>
      <c r="I140" s="104">
        <v>323.1214614990609</v>
      </c>
      <c r="J140" s="104">
        <v>6802.2961072221278</v>
      </c>
      <c r="K140" s="104">
        <v>1470.9662967389449</v>
      </c>
      <c r="L140" s="104">
        <v>15.445023049342666</v>
      </c>
      <c r="M140" s="99">
        <v>814049.57</v>
      </c>
      <c r="N140" s="105">
        <v>1389.8746286494791</v>
      </c>
      <c r="O140" s="113">
        <f t="shared" si="5"/>
        <v>3984104.8300000005</v>
      </c>
      <c r="P140" s="113">
        <f>VLOOKUP(A140,'(3) LEA to SY Allocations'!$A$4:$F$299,6,)</f>
        <v>241802.2</v>
      </c>
      <c r="Q140" s="131">
        <f t="shared" si="6"/>
        <v>3742302.6300000004</v>
      </c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100"/>
      <c r="BB140" s="100"/>
      <c r="BC140" s="100"/>
      <c r="BD140" s="100"/>
      <c r="BE140" s="100"/>
      <c r="BF140" s="100"/>
      <c r="BG140" s="100"/>
      <c r="BH140" s="100"/>
      <c r="BI140" s="100"/>
      <c r="BJ140" s="100"/>
      <c r="BK140" s="100"/>
      <c r="BL140" s="100"/>
    </row>
    <row r="141" spans="1:64" s="92" customFormat="1">
      <c r="A141" s="92" t="s">
        <v>301</v>
      </c>
      <c r="B141" s="92" t="s">
        <v>302</v>
      </c>
      <c r="C141" s="101">
        <v>315.97000000000003</v>
      </c>
      <c r="D141" s="102">
        <v>4085905.91</v>
      </c>
      <c r="E141" s="101">
        <v>12931.309649650282</v>
      </c>
      <c r="F141" s="102">
        <v>4004960.13</v>
      </c>
      <c r="G141" s="103">
        <v>12675.127796942746</v>
      </c>
      <c r="H141" s="104">
        <v>1882.6573725353671</v>
      </c>
      <c r="I141" s="104">
        <v>130.73801310250971</v>
      </c>
      <c r="J141" s="104">
        <v>8626.7688704623852</v>
      </c>
      <c r="K141" s="104">
        <v>2034.9635408424851</v>
      </c>
      <c r="L141" s="104"/>
      <c r="M141" s="99">
        <v>803963.51</v>
      </c>
      <c r="N141" s="105">
        <v>2544.4298825837895</v>
      </c>
      <c r="O141" s="113">
        <f t="shared" si="5"/>
        <v>2725800.16</v>
      </c>
      <c r="P141" s="113">
        <f>VLOOKUP(A141,'(3) LEA to SY Allocations'!$A$4:$F$299,6,)</f>
        <v>173566.92</v>
      </c>
      <c r="Q141" s="131">
        <f t="shared" si="6"/>
        <v>2552233.2400000002</v>
      </c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100"/>
      <c r="BB141" s="100"/>
      <c r="BC141" s="100"/>
      <c r="BD141" s="100"/>
      <c r="BE141" s="100"/>
      <c r="BF141" s="100"/>
      <c r="BG141" s="100"/>
      <c r="BH141" s="100"/>
      <c r="BI141" s="100"/>
      <c r="BJ141" s="100"/>
      <c r="BK141" s="100"/>
      <c r="BL141" s="100"/>
    </row>
    <row r="142" spans="1:64" s="92" customFormat="1">
      <c r="A142" s="92" t="s">
        <v>19</v>
      </c>
      <c r="B142" s="92" t="s">
        <v>20</v>
      </c>
      <c r="C142" s="101">
        <v>581.76</v>
      </c>
      <c r="D142" s="102">
        <v>5429018.9800000004</v>
      </c>
      <c r="E142" s="101">
        <v>9332.0595778327843</v>
      </c>
      <c r="F142" s="102">
        <v>5441116.2699999996</v>
      </c>
      <c r="G142" s="103">
        <v>9352.8538744499438</v>
      </c>
      <c r="H142" s="104">
        <v>948.17154840484056</v>
      </c>
      <c r="I142" s="104">
        <v>355.65920654565451</v>
      </c>
      <c r="J142" s="104">
        <v>6687.3922407865794</v>
      </c>
      <c r="K142" s="104">
        <v>1282.401815181518</v>
      </c>
      <c r="L142" s="104">
        <v>79.229063531353148</v>
      </c>
      <c r="M142" s="99">
        <v>334606.2</v>
      </c>
      <c r="N142" s="105">
        <v>575.1619224422443</v>
      </c>
      <c r="O142" s="113">
        <f t="shared" si="5"/>
        <v>3890457.3100000005</v>
      </c>
      <c r="P142" s="113">
        <f>VLOOKUP(A142,'(3) LEA to SY Allocations'!$A$4:$F$299,6,)</f>
        <v>254341.84000000003</v>
      </c>
      <c r="Q142" s="131">
        <f t="shared" si="6"/>
        <v>3636115.4700000007</v>
      </c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100"/>
      <c r="BB142" s="100"/>
      <c r="BC142" s="100"/>
      <c r="BD142" s="100"/>
      <c r="BE142" s="100"/>
      <c r="BF142" s="100"/>
      <c r="BG142" s="100"/>
      <c r="BH142" s="100"/>
      <c r="BI142" s="100"/>
      <c r="BJ142" s="100"/>
      <c r="BK142" s="100"/>
      <c r="BL142" s="100"/>
    </row>
    <row r="143" spans="1:64" s="92" customFormat="1">
      <c r="A143" s="92" t="s">
        <v>595</v>
      </c>
      <c r="B143" s="92" t="s">
        <v>596</v>
      </c>
      <c r="C143" s="101">
        <v>752.13</v>
      </c>
      <c r="D143" s="102">
        <v>7199665.8099999996</v>
      </c>
      <c r="E143" s="101">
        <v>9572.3688856979516</v>
      </c>
      <c r="F143" s="102">
        <v>7148329.3399999999</v>
      </c>
      <c r="G143" s="103">
        <v>9504.11410261524</v>
      </c>
      <c r="H143" s="104">
        <v>709.18842487335974</v>
      </c>
      <c r="I143" s="104">
        <v>114.0489675986864</v>
      </c>
      <c r="J143" s="104">
        <v>6971.0429579992824</v>
      </c>
      <c r="K143" s="104">
        <v>1691.0493930570512</v>
      </c>
      <c r="L143" s="104">
        <v>18.784359086859983</v>
      </c>
      <c r="M143" s="99">
        <v>836803.15</v>
      </c>
      <c r="N143" s="105">
        <v>1112.5778123462699</v>
      </c>
      <c r="O143" s="113">
        <f t="shared" si="5"/>
        <v>5243130.54</v>
      </c>
      <c r="P143" s="113">
        <f>VLOOKUP(A143,'(3) LEA to SY Allocations'!$A$4:$F$299,6,)</f>
        <v>558029.60000000009</v>
      </c>
      <c r="Q143" s="131">
        <f t="shared" si="6"/>
        <v>4685100.9399999995</v>
      </c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64" s="92" customFormat="1">
      <c r="A144" s="92" t="s">
        <v>47</v>
      </c>
      <c r="B144" s="92" t="s">
        <v>48</v>
      </c>
      <c r="C144" s="101">
        <v>83.64</v>
      </c>
      <c r="D144" s="102">
        <v>1264887.92</v>
      </c>
      <c r="E144" s="101">
        <v>15123.002391200382</v>
      </c>
      <c r="F144" s="102">
        <v>1292895.51</v>
      </c>
      <c r="G144" s="103">
        <v>15457.86119081779</v>
      </c>
      <c r="H144" s="104">
        <v>2507.5325203252037</v>
      </c>
      <c r="I144" s="104">
        <v>1246.5527259684361</v>
      </c>
      <c r="J144" s="104">
        <v>9500.6712099473934</v>
      </c>
      <c r="K144" s="104">
        <v>2177.9385461501679</v>
      </c>
      <c r="L144" s="104">
        <v>25.16618842659015</v>
      </c>
      <c r="M144" s="99">
        <v>264744.78000000003</v>
      </c>
      <c r="N144" s="105">
        <v>3165.2890961262556</v>
      </c>
      <c r="O144" s="113">
        <f t="shared" si="5"/>
        <v>794636.14</v>
      </c>
      <c r="P144" s="113">
        <f>VLOOKUP(A144,'(3) LEA to SY Allocations'!$A$4:$F$299,6,)</f>
        <v>25264.960000000003</v>
      </c>
      <c r="Q144" s="131">
        <f t="shared" si="6"/>
        <v>769371.18</v>
      </c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100"/>
      <c r="BB144" s="100"/>
      <c r="BC144" s="100"/>
      <c r="BD144" s="100"/>
      <c r="BE144" s="100"/>
      <c r="BF144" s="100"/>
      <c r="BG144" s="100"/>
      <c r="BH144" s="100"/>
      <c r="BI144" s="100"/>
      <c r="BJ144" s="100"/>
      <c r="BK144" s="100"/>
      <c r="BL144" s="100"/>
    </row>
    <row r="145" spans="1:64" s="92" customFormat="1">
      <c r="A145" s="92" t="s">
        <v>529</v>
      </c>
      <c r="B145" s="92" t="s">
        <v>530</v>
      </c>
      <c r="C145" s="101">
        <v>859.0100000000001</v>
      </c>
      <c r="D145" s="102">
        <v>8120808.8600000003</v>
      </c>
      <c r="E145" s="101">
        <v>9453.6837289437826</v>
      </c>
      <c r="F145" s="102">
        <v>8147038.4699999997</v>
      </c>
      <c r="G145" s="103">
        <v>9484.2184258623292</v>
      </c>
      <c r="H145" s="104">
        <v>1095.3707058125049</v>
      </c>
      <c r="I145" s="104">
        <v>243.00323628362884</v>
      </c>
      <c r="J145" s="104">
        <v>6539.5606570354248</v>
      </c>
      <c r="K145" s="104">
        <v>1605.8181744100766</v>
      </c>
      <c r="L145" s="104">
        <v>0.46565232069475321</v>
      </c>
      <c r="M145" s="99">
        <v>867492.68</v>
      </c>
      <c r="N145" s="105">
        <v>1009.8749490692774</v>
      </c>
      <c r="O145" s="113">
        <f t="shared" si="5"/>
        <v>5617548.0000000009</v>
      </c>
      <c r="P145" s="113">
        <f>VLOOKUP(A145,'(3) LEA to SY Allocations'!$A$4:$F$299,6,)</f>
        <v>550805.52</v>
      </c>
      <c r="Q145" s="131">
        <f t="shared" si="6"/>
        <v>5066742.4800000004</v>
      </c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100"/>
      <c r="BB145" s="100"/>
      <c r="BC145" s="100"/>
      <c r="BD145" s="100"/>
      <c r="BE145" s="100"/>
      <c r="BF145" s="100"/>
      <c r="BG145" s="100"/>
      <c r="BH145" s="100"/>
      <c r="BI145" s="100"/>
      <c r="BJ145" s="100"/>
      <c r="BK145" s="100"/>
      <c r="BL145" s="100"/>
    </row>
    <row r="146" spans="1:64" s="92" customFormat="1">
      <c r="A146" s="92" t="s">
        <v>365</v>
      </c>
      <c r="B146" s="92" t="s">
        <v>366</v>
      </c>
      <c r="C146" s="101">
        <v>876.7600000000001</v>
      </c>
      <c r="D146" s="102">
        <v>7862584.6900000004</v>
      </c>
      <c r="E146" s="101">
        <v>8967.7730393722341</v>
      </c>
      <c r="F146" s="102">
        <v>8251769.1500000004</v>
      </c>
      <c r="G146" s="103">
        <v>9411.6624275742506</v>
      </c>
      <c r="H146" s="104">
        <v>1084.0822802135133</v>
      </c>
      <c r="I146" s="104">
        <v>174.88869245859755</v>
      </c>
      <c r="J146" s="104">
        <v>6402.9522104110583</v>
      </c>
      <c r="K146" s="104">
        <v>1749.7392444910804</v>
      </c>
      <c r="L146" s="104"/>
      <c r="M146" s="99">
        <v>545623.52</v>
      </c>
      <c r="N146" s="105">
        <v>622.31798895935026</v>
      </c>
      <c r="O146" s="113">
        <f t="shared" si="5"/>
        <v>5613852.3799999999</v>
      </c>
      <c r="P146" s="113">
        <f>VLOOKUP(A146,'(3) LEA to SY Allocations'!$A$4:$F$299,6,)</f>
        <v>510891.56000000006</v>
      </c>
      <c r="Q146" s="131">
        <f t="shared" si="6"/>
        <v>5102960.82</v>
      </c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100"/>
      <c r="BB146" s="100"/>
      <c r="BC146" s="100"/>
      <c r="BD146" s="100"/>
      <c r="BE146" s="100"/>
      <c r="BF146" s="100"/>
      <c r="BG146" s="100"/>
      <c r="BH146" s="100"/>
      <c r="BI146" s="100"/>
      <c r="BJ146" s="100"/>
      <c r="BK146" s="100"/>
      <c r="BL146" s="100"/>
    </row>
    <row r="147" spans="1:64" s="92" customFormat="1">
      <c r="A147" s="92" t="s">
        <v>393</v>
      </c>
      <c r="B147" s="92" t="s">
        <v>394</v>
      </c>
      <c r="C147" s="101">
        <v>294.95</v>
      </c>
      <c r="D147" s="102">
        <v>3360504.16</v>
      </c>
      <c r="E147" s="101">
        <v>11393.470622139346</v>
      </c>
      <c r="F147" s="102">
        <v>3462392.05</v>
      </c>
      <c r="G147" s="103">
        <v>11738.911849466011</v>
      </c>
      <c r="H147" s="104">
        <v>1238.3798270893371</v>
      </c>
      <c r="I147" s="104">
        <v>162.00939142227497</v>
      </c>
      <c r="J147" s="104">
        <v>8209.1923715884041</v>
      </c>
      <c r="K147" s="104">
        <v>1955.0790642481772</v>
      </c>
      <c r="L147" s="104">
        <v>174.25119511781659</v>
      </c>
      <c r="M147" s="99">
        <v>407641.07</v>
      </c>
      <c r="N147" s="105">
        <v>1382.0683844719445</v>
      </c>
      <c r="O147" s="113">
        <f t="shared" si="5"/>
        <v>2421301.2899999996</v>
      </c>
      <c r="P147" s="113">
        <f>VLOOKUP(A147,'(3) LEA to SY Allocations'!$A$4:$F$299,6,)</f>
        <v>209932.48000000004</v>
      </c>
      <c r="Q147" s="131">
        <f t="shared" si="6"/>
        <v>2211368.8099999996</v>
      </c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100"/>
      <c r="BB147" s="100"/>
      <c r="BC147" s="100"/>
      <c r="BD147" s="100"/>
      <c r="BE147" s="100"/>
      <c r="BF147" s="100"/>
      <c r="BG147" s="100"/>
      <c r="BH147" s="100"/>
      <c r="BI147" s="100"/>
      <c r="BJ147" s="100"/>
      <c r="BK147" s="100"/>
      <c r="BL147" s="100"/>
    </row>
    <row r="148" spans="1:64" s="92" customFormat="1">
      <c r="A148" s="92" t="s">
        <v>79</v>
      </c>
      <c r="B148" s="92" t="s">
        <v>80</v>
      </c>
      <c r="C148" s="101">
        <v>2814.1400000000003</v>
      </c>
      <c r="D148" s="102">
        <v>26726371.510000002</v>
      </c>
      <c r="E148" s="101">
        <v>9497.1719637260394</v>
      </c>
      <c r="F148" s="102">
        <v>27585819.739999998</v>
      </c>
      <c r="G148" s="103">
        <v>9802.5754724356266</v>
      </c>
      <c r="H148" s="104">
        <v>1246.9239412395971</v>
      </c>
      <c r="I148" s="104">
        <v>228.97746025428731</v>
      </c>
      <c r="J148" s="104">
        <v>6632.0473963626564</v>
      </c>
      <c r="K148" s="104">
        <v>1165.1602692119081</v>
      </c>
      <c r="L148" s="104">
        <v>529.46640536718144</v>
      </c>
      <c r="M148" s="99">
        <v>2076659.13</v>
      </c>
      <c r="N148" s="105">
        <v>737.93739117456835</v>
      </c>
      <c r="O148" s="113">
        <f t="shared" si="5"/>
        <v>18663509.860000007</v>
      </c>
      <c r="P148" s="113">
        <f>VLOOKUP(A148,'(3) LEA to SY Allocations'!$A$4:$F$299,6,)</f>
        <v>729727.28000000014</v>
      </c>
      <c r="Q148" s="131">
        <f t="shared" si="6"/>
        <v>17933782.580000006</v>
      </c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100"/>
      <c r="BB148" s="100"/>
      <c r="BC148" s="100"/>
      <c r="BD148" s="100"/>
      <c r="BE148" s="100"/>
      <c r="BF148" s="100"/>
      <c r="BG148" s="100"/>
      <c r="BH148" s="100"/>
      <c r="BI148" s="100"/>
      <c r="BJ148" s="100"/>
      <c r="BK148" s="100"/>
      <c r="BL148" s="100"/>
    </row>
    <row r="149" spans="1:64" s="92" customFormat="1">
      <c r="A149" s="92" t="s">
        <v>583</v>
      </c>
      <c r="B149" s="92" t="s">
        <v>584</v>
      </c>
      <c r="C149" s="101">
        <v>386.89</v>
      </c>
      <c r="D149" s="102">
        <v>5202501.1100000003</v>
      </c>
      <c r="E149" s="101">
        <v>13446.977461293909</v>
      </c>
      <c r="F149" s="102">
        <v>5375639.0300000003</v>
      </c>
      <c r="G149" s="103">
        <v>13894.489467290445</v>
      </c>
      <c r="H149" s="104">
        <v>2450.6475742459097</v>
      </c>
      <c r="I149" s="104">
        <v>562.1036211843159</v>
      </c>
      <c r="J149" s="104">
        <v>8073.6608855230188</v>
      </c>
      <c r="K149" s="104">
        <v>2601.8434697200755</v>
      </c>
      <c r="L149" s="104">
        <v>206.23391661712631</v>
      </c>
      <c r="M149" s="99">
        <v>854262.98</v>
      </c>
      <c r="N149" s="105">
        <v>2208.025485280054</v>
      </c>
      <c r="O149" s="113">
        <f t="shared" si="5"/>
        <v>3123618.6600000006</v>
      </c>
      <c r="P149" s="113">
        <f>VLOOKUP(A149,'(3) LEA to SY Allocations'!$A$4:$F$299,6,)</f>
        <v>44306.080000000002</v>
      </c>
      <c r="Q149" s="131">
        <f t="shared" si="6"/>
        <v>3079312.5800000005</v>
      </c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100"/>
      <c r="BB149" s="100"/>
      <c r="BC149" s="100"/>
      <c r="BD149" s="100"/>
      <c r="BE149" s="100"/>
      <c r="BF149" s="100"/>
      <c r="BG149" s="100"/>
      <c r="BH149" s="100"/>
      <c r="BI149" s="100"/>
      <c r="BJ149" s="100"/>
      <c r="BK149" s="100"/>
      <c r="BL149" s="100"/>
    </row>
    <row r="150" spans="1:64" s="92" customFormat="1">
      <c r="A150" s="92" t="s">
        <v>77</v>
      </c>
      <c r="B150" s="92" t="s">
        <v>78</v>
      </c>
      <c r="C150" s="101">
        <v>3363.6099999999997</v>
      </c>
      <c r="D150" s="102">
        <v>31861172.190000001</v>
      </c>
      <c r="E150" s="101">
        <v>9472.3146232767776</v>
      </c>
      <c r="F150" s="102">
        <v>32727752.719999999</v>
      </c>
      <c r="G150" s="103">
        <v>9729.9486920302897</v>
      </c>
      <c r="H150" s="104">
        <v>1349.3550084581746</v>
      </c>
      <c r="I150" s="104">
        <v>148.38697708711774</v>
      </c>
      <c r="J150" s="104">
        <v>6386.5674647179676</v>
      </c>
      <c r="K150" s="104">
        <v>1593.8278129747505</v>
      </c>
      <c r="L150" s="104">
        <v>251.81142879227974</v>
      </c>
      <c r="M150" s="99">
        <v>3410365.43</v>
      </c>
      <c r="N150" s="105">
        <v>1013.9003719218341</v>
      </c>
      <c r="O150" s="113">
        <f t="shared" si="5"/>
        <v>21481922.190000001</v>
      </c>
      <c r="P150" s="113">
        <f>VLOOKUP(A150,'(3) LEA to SY Allocations'!$A$4:$F$299,6,)</f>
        <v>1071020.52</v>
      </c>
      <c r="Q150" s="131">
        <f t="shared" si="6"/>
        <v>20410901.670000002</v>
      </c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100"/>
      <c r="BB150" s="100"/>
      <c r="BC150" s="100"/>
      <c r="BD150" s="100"/>
      <c r="BE150" s="100"/>
      <c r="BF150" s="100"/>
      <c r="BG150" s="100"/>
      <c r="BH150" s="100"/>
      <c r="BI150" s="100"/>
      <c r="BJ150" s="100"/>
      <c r="BK150" s="100"/>
      <c r="BL150" s="100"/>
    </row>
    <row r="151" spans="1:64" s="92" customFormat="1">
      <c r="A151" s="92" t="s">
        <v>491</v>
      </c>
      <c r="B151" s="92" t="s">
        <v>492</v>
      </c>
      <c r="C151" s="101">
        <v>83.78</v>
      </c>
      <c r="D151" s="102">
        <v>1819571.37</v>
      </c>
      <c r="E151" s="101">
        <v>21718.445571735498</v>
      </c>
      <c r="F151" s="102">
        <v>1998967.19</v>
      </c>
      <c r="G151" s="103">
        <v>23859.718190498927</v>
      </c>
      <c r="H151" s="104">
        <v>3240.7328718071135</v>
      </c>
      <c r="I151" s="104">
        <v>362.0491764144187</v>
      </c>
      <c r="J151" s="104">
        <v>17631.037121031277</v>
      </c>
      <c r="K151" s="104">
        <v>2213.2160420148007</v>
      </c>
      <c r="L151" s="104">
        <v>412.68297923132013</v>
      </c>
      <c r="M151" s="99">
        <v>368492.75</v>
      </c>
      <c r="N151" s="105">
        <v>4398.337908808785</v>
      </c>
      <c r="O151" s="113">
        <f t="shared" si="5"/>
        <v>1477128.2900000005</v>
      </c>
      <c r="P151" s="113">
        <f>VLOOKUP(A151,'(3) LEA to SY Allocations'!$A$4:$F$299,6,)</f>
        <v>126097.12000000002</v>
      </c>
      <c r="Q151" s="131">
        <f t="shared" si="6"/>
        <v>1351031.1700000004</v>
      </c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0"/>
      <c r="AP151" s="100"/>
      <c r="AQ151" s="100"/>
      <c r="AR151" s="100"/>
      <c r="AS151" s="100"/>
      <c r="AT151" s="100"/>
      <c r="AU151" s="100"/>
      <c r="AV151" s="100"/>
      <c r="AW151" s="100"/>
      <c r="AX151" s="100"/>
      <c r="AY151" s="100"/>
      <c r="AZ151" s="100"/>
      <c r="BA151" s="100"/>
      <c r="BB151" s="100"/>
      <c r="BC151" s="100"/>
      <c r="BD151" s="100"/>
      <c r="BE151" s="100"/>
      <c r="BF151" s="100"/>
      <c r="BG151" s="100"/>
      <c r="BH151" s="100"/>
      <c r="BI151" s="100"/>
      <c r="BJ151" s="100"/>
      <c r="BK151" s="100"/>
      <c r="BL151" s="100"/>
    </row>
    <row r="152" spans="1:64" s="92" customFormat="1">
      <c r="A152" s="92" t="s">
        <v>427</v>
      </c>
      <c r="B152" s="92" t="s">
        <v>428</v>
      </c>
      <c r="C152" s="101">
        <v>652.80000000000007</v>
      </c>
      <c r="D152" s="102">
        <v>6563150.2199999997</v>
      </c>
      <c r="E152" s="101">
        <v>10053.845312499998</v>
      </c>
      <c r="F152" s="102">
        <v>6533067.1200000001</v>
      </c>
      <c r="G152" s="103">
        <v>10007.76213235294</v>
      </c>
      <c r="H152" s="104">
        <v>1516.6450061274509</v>
      </c>
      <c r="I152" s="104">
        <v>169.07979473039214</v>
      </c>
      <c r="J152" s="104">
        <v>7177.671905637254</v>
      </c>
      <c r="K152" s="104">
        <v>1140.2643075980391</v>
      </c>
      <c r="L152" s="104">
        <v>4.1011182598039211</v>
      </c>
      <c r="M152" s="99">
        <v>550625.30000000005</v>
      </c>
      <c r="N152" s="105">
        <v>843.48238357843138</v>
      </c>
      <c r="O152" s="113">
        <f t="shared" si="5"/>
        <v>4685584.22</v>
      </c>
      <c r="P152" s="113">
        <f>VLOOKUP(A152,'(3) LEA to SY Allocations'!$A$4:$F$299,6,)</f>
        <v>419678.72000000003</v>
      </c>
      <c r="Q152" s="131">
        <f t="shared" si="6"/>
        <v>4265905.5</v>
      </c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0"/>
      <c r="AP152" s="100"/>
      <c r="AQ152" s="100"/>
      <c r="AR152" s="100"/>
      <c r="AS152" s="100"/>
      <c r="AT152" s="100"/>
      <c r="AU152" s="100"/>
      <c r="AV152" s="100"/>
      <c r="AW152" s="100"/>
      <c r="AX152" s="100"/>
      <c r="AY152" s="100"/>
      <c r="AZ152" s="100"/>
      <c r="BA152" s="100"/>
      <c r="BB152" s="100"/>
      <c r="BC152" s="100"/>
      <c r="BD152" s="100"/>
      <c r="BE152" s="100"/>
      <c r="BF152" s="100"/>
      <c r="BG152" s="100"/>
      <c r="BH152" s="100"/>
      <c r="BI152" s="100"/>
      <c r="BJ152" s="100"/>
      <c r="BK152" s="100"/>
      <c r="BL152" s="100"/>
    </row>
    <row r="153" spans="1:64" s="92" customFormat="1">
      <c r="A153" s="90" t="s">
        <v>21</v>
      </c>
      <c r="B153" s="92" t="s">
        <v>22</v>
      </c>
      <c r="C153" s="101">
        <v>65.22</v>
      </c>
      <c r="D153" s="102">
        <v>1999955.22</v>
      </c>
      <c r="E153" s="101">
        <v>30664.753449862004</v>
      </c>
      <c r="F153" s="102">
        <v>2146450.0499999998</v>
      </c>
      <c r="G153" s="103">
        <v>32910.917663293469</v>
      </c>
      <c r="H153" s="104">
        <v>2858.1977920883164</v>
      </c>
      <c r="I153" s="104">
        <v>451.60104262496174</v>
      </c>
      <c r="J153" s="104">
        <v>26282.948788715115</v>
      </c>
      <c r="K153" s="104">
        <v>3244.850965961361</v>
      </c>
      <c r="L153" s="104">
        <v>73.319073903710517</v>
      </c>
      <c r="M153" s="99">
        <v>834243.2</v>
      </c>
      <c r="N153" s="105">
        <v>12791.217417969947</v>
      </c>
      <c r="O153" s="113">
        <f t="shared" si="5"/>
        <v>1714173.9199999997</v>
      </c>
      <c r="P153" s="113">
        <f>VLOOKUP(A153,'(3) LEA to SY Allocations'!$A$4:$F$299,6,)</f>
        <v>215186.60000000003</v>
      </c>
      <c r="Q153" s="131">
        <f t="shared" si="6"/>
        <v>1498987.3199999996</v>
      </c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0"/>
      <c r="AP153" s="100"/>
      <c r="AQ153" s="100"/>
      <c r="AR153" s="100"/>
      <c r="AS153" s="100"/>
      <c r="AT153" s="100"/>
      <c r="AU153" s="100"/>
      <c r="AV153" s="100"/>
      <c r="AW153" s="100"/>
      <c r="AX153" s="100"/>
      <c r="AY153" s="100"/>
      <c r="AZ153" s="100"/>
      <c r="BA153" s="100"/>
      <c r="BB153" s="100"/>
      <c r="BC153" s="100"/>
      <c r="BD153" s="100"/>
      <c r="BE153" s="100"/>
      <c r="BF153" s="100"/>
      <c r="BG153" s="100"/>
      <c r="BH153" s="100"/>
      <c r="BI153" s="100"/>
      <c r="BJ153" s="100"/>
      <c r="BK153" s="100"/>
      <c r="BL153" s="100"/>
    </row>
    <row r="154" spans="1:64" s="92" customFormat="1">
      <c r="A154" s="92" t="s">
        <v>117</v>
      </c>
      <c r="B154" s="92" t="s">
        <v>118</v>
      </c>
      <c r="C154" s="101">
        <v>104.50999999999999</v>
      </c>
      <c r="D154" s="102">
        <v>2159605.44</v>
      </c>
      <c r="E154" s="101">
        <v>20664.103339393361</v>
      </c>
      <c r="F154" s="102">
        <v>2228442.64</v>
      </c>
      <c r="G154" s="103">
        <v>21322.769495742039</v>
      </c>
      <c r="H154" s="104">
        <v>2476.2915510477469</v>
      </c>
      <c r="I154" s="104">
        <v>743.70184671323318</v>
      </c>
      <c r="J154" s="104">
        <v>16549.217586833798</v>
      </c>
      <c r="K154" s="104">
        <v>1502.1989283322171</v>
      </c>
      <c r="L154" s="104">
        <v>51.359582815041627</v>
      </c>
      <c r="M154" s="99">
        <v>324062.77</v>
      </c>
      <c r="N154" s="105">
        <v>3100.7824131662046</v>
      </c>
      <c r="O154" s="113">
        <f t="shared" si="5"/>
        <v>1729558.73</v>
      </c>
      <c r="P154" s="113">
        <f>VLOOKUP(A154,'(3) LEA to SY Allocations'!$A$4:$F$299,6,)</f>
        <v>57921.16</v>
      </c>
      <c r="Q154" s="131">
        <f t="shared" si="6"/>
        <v>1671637.57</v>
      </c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0"/>
      <c r="AP154" s="100"/>
      <c r="AQ154" s="100"/>
      <c r="AR154" s="100"/>
      <c r="AS154" s="100"/>
      <c r="AT154" s="100"/>
      <c r="AU154" s="100"/>
      <c r="AV154" s="100"/>
      <c r="AW154" s="100"/>
      <c r="AX154" s="100"/>
      <c r="AY154" s="100"/>
      <c r="AZ154" s="100"/>
      <c r="BA154" s="100"/>
      <c r="BB154" s="100"/>
      <c r="BC154" s="100"/>
      <c r="BD154" s="100"/>
      <c r="BE154" s="100"/>
      <c r="BF154" s="100"/>
      <c r="BG154" s="100"/>
      <c r="BH154" s="100"/>
      <c r="BI154" s="100"/>
      <c r="BJ154" s="100"/>
      <c r="BK154" s="100"/>
      <c r="BL154" s="100"/>
    </row>
    <row r="155" spans="1:64" s="92" customFormat="1">
      <c r="A155" s="92" t="s">
        <v>357</v>
      </c>
      <c r="B155" s="92" t="s">
        <v>358</v>
      </c>
      <c r="C155" s="101">
        <v>210.83</v>
      </c>
      <c r="D155" s="102">
        <v>3144231.33</v>
      </c>
      <c r="E155" s="101">
        <v>14913.585969738651</v>
      </c>
      <c r="F155" s="102">
        <v>3382967.01</v>
      </c>
      <c r="G155" s="103">
        <v>16045.947018925199</v>
      </c>
      <c r="H155" s="104">
        <v>2921.2416164682445</v>
      </c>
      <c r="I155" s="104">
        <v>225.13878480292178</v>
      </c>
      <c r="J155" s="104">
        <v>10943.506948726463</v>
      </c>
      <c r="K155" s="104">
        <v>1956.0596689275715</v>
      </c>
      <c r="L155" s="104"/>
      <c r="M155" s="99">
        <v>545103.07999999996</v>
      </c>
      <c r="N155" s="105">
        <v>2585.510031779158</v>
      </c>
      <c r="O155" s="113">
        <f t="shared" si="5"/>
        <v>2307219.5700000003</v>
      </c>
      <c r="P155" s="113">
        <f>VLOOKUP(A155,'(3) LEA to SY Allocations'!$A$4:$F$299,6,)</f>
        <v>203921.28000000003</v>
      </c>
      <c r="Q155" s="131">
        <f t="shared" si="6"/>
        <v>2103298.29</v>
      </c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0"/>
      <c r="AP155" s="100"/>
      <c r="AQ155" s="100"/>
      <c r="AR155" s="100"/>
      <c r="AS155" s="100"/>
      <c r="AT155" s="100"/>
      <c r="AU155" s="100"/>
      <c r="AV155" s="100"/>
      <c r="AW155" s="100"/>
      <c r="AX155" s="100"/>
      <c r="AY155" s="100"/>
      <c r="AZ155" s="100"/>
      <c r="BA155" s="100"/>
      <c r="BB155" s="100"/>
      <c r="BC155" s="100"/>
      <c r="BD155" s="100"/>
      <c r="BE155" s="100"/>
      <c r="BF155" s="100"/>
      <c r="BG155" s="100"/>
      <c r="BH155" s="100"/>
      <c r="BI155" s="100"/>
      <c r="BJ155" s="100"/>
      <c r="BK155" s="100"/>
      <c r="BL155" s="100"/>
    </row>
    <row r="156" spans="1:64" s="92" customFormat="1">
      <c r="A156" s="92" t="s">
        <v>589</v>
      </c>
      <c r="B156" s="92" t="s">
        <v>590</v>
      </c>
      <c r="C156" s="101">
        <v>241.85</v>
      </c>
      <c r="D156" s="102">
        <v>3281311.59</v>
      </c>
      <c r="E156" s="101">
        <v>13567.548439115153</v>
      </c>
      <c r="F156" s="102">
        <v>3404074.22</v>
      </c>
      <c r="G156" s="103">
        <v>14075.146661153609</v>
      </c>
      <c r="H156" s="104">
        <v>1735.7111432706222</v>
      </c>
      <c r="I156" s="104">
        <v>235.1215216043002</v>
      </c>
      <c r="J156" s="104">
        <v>9676.9859003514575</v>
      </c>
      <c r="K156" s="104">
        <v>1707.3728344014887</v>
      </c>
      <c r="L156" s="104">
        <v>719.95526152573905</v>
      </c>
      <c r="M156" s="99">
        <v>474654.87</v>
      </c>
      <c r="N156" s="105">
        <v>1962.6002480876577</v>
      </c>
      <c r="O156" s="113">
        <f t="shared" si="5"/>
        <v>2340379.04</v>
      </c>
      <c r="P156" s="113">
        <f>VLOOKUP(A156,'(3) LEA to SY Allocations'!$A$4:$F$299,6,)</f>
        <v>202497.92000000004</v>
      </c>
      <c r="Q156" s="131">
        <f t="shared" si="6"/>
        <v>2137881.12</v>
      </c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0"/>
      <c r="AP156" s="100"/>
      <c r="AQ156" s="100"/>
      <c r="AR156" s="100"/>
      <c r="AS156" s="100"/>
      <c r="AT156" s="100"/>
      <c r="AU156" s="100"/>
      <c r="AV156" s="100"/>
      <c r="AW156" s="100"/>
      <c r="AX156" s="100"/>
      <c r="AY156" s="100"/>
      <c r="AZ156" s="100"/>
      <c r="BA156" s="100"/>
      <c r="BB156" s="100"/>
      <c r="BC156" s="100"/>
      <c r="BD156" s="100"/>
      <c r="BE156" s="100"/>
      <c r="BF156" s="100"/>
      <c r="BG156" s="100"/>
      <c r="BH156" s="100"/>
      <c r="BI156" s="100"/>
      <c r="BJ156" s="100"/>
      <c r="BK156" s="100"/>
      <c r="BL156" s="100"/>
    </row>
    <row r="157" spans="1:64" s="92" customFormat="1">
      <c r="A157" s="92" t="s">
        <v>203</v>
      </c>
      <c r="B157" s="92" t="s">
        <v>204</v>
      </c>
      <c r="C157" s="101">
        <v>124.03999999999998</v>
      </c>
      <c r="D157" s="102">
        <v>2409193.9</v>
      </c>
      <c r="E157" s="101">
        <v>19422.717671718805</v>
      </c>
      <c r="F157" s="102">
        <v>2487488.34</v>
      </c>
      <c r="G157" s="103">
        <v>20053.920831989682</v>
      </c>
      <c r="H157" s="104">
        <v>3410.7338761689789</v>
      </c>
      <c r="I157" s="104">
        <v>269.99274427604007</v>
      </c>
      <c r="J157" s="104">
        <v>14287.588439213159</v>
      </c>
      <c r="K157" s="104">
        <v>1917.2688648822966</v>
      </c>
      <c r="L157" s="104">
        <v>168.33690744920997</v>
      </c>
      <c r="M157" s="99">
        <v>605344.96</v>
      </c>
      <c r="N157" s="105">
        <v>4880.2399226056114</v>
      </c>
      <c r="O157" s="113">
        <f t="shared" si="5"/>
        <v>1772232.47</v>
      </c>
      <c r="P157" s="113">
        <f>VLOOKUP(A157,'(3) LEA to SY Allocations'!$A$4:$F$299,6,)</f>
        <v>179104.28000000003</v>
      </c>
      <c r="Q157" s="131">
        <f t="shared" si="6"/>
        <v>1593128.19</v>
      </c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0"/>
      <c r="AP157" s="100"/>
      <c r="AQ157" s="100"/>
      <c r="AR157" s="100"/>
      <c r="AS157" s="100"/>
      <c r="AT157" s="100"/>
      <c r="AU157" s="100"/>
      <c r="AV157" s="100"/>
      <c r="AW157" s="100"/>
      <c r="AX157" s="100"/>
      <c r="AY157" s="100"/>
      <c r="AZ157" s="100"/>
      <c r="BA157" s="100"/>
      <c r="BB157" s="100"/>
      <c r="BC157" s="100"/>
      <c r="BD157" s="100"/>
      <c r="BE157" s="100"/>
      <c r="BF157" s="100"/>
      <c r="BG157" s="100"/>
      <c r="BH157" s="100"/>
      <c r="BI157" s="100"/>
      <c r="BJ157" s="100"/>
      <c r="BK157" s="100"/>
      <c r="BL157" s="100"/>
    </row>
    <row r="158" spans="1:64" s="92" customFormat="1">
      <c r="A158" s="92" t="s">
        <v>127</v>
      </c>
      <c r="B158" s="92" t="s">
        <v>128</v>
      </c>
      <c r="C158" s="101">
        <v>568.46999999999991</v>
      </c>
      <c r="D158" s="102">
        <v>5732345.6799999997</v>
      </c>
      <c r="E158" s="101">
        <v>10083.81388639682</v>
      </c>
      <c r="F158" s="102">
        <v>5915370.5199999996</v>
      </c>
      <c r="G158" s="103">
        <v>10405.774306471758</v>
      </c>
      <c r="H158" s="104">
        <v>1278.0516122222812</v>
      </c>
      <c r="I158" s="104">
        <v>382.87735500554123</v>
      </c>
      <c r="J158" s="104">
        <v>7419.7192463982274</v>
      </c>
      <c r="K158" s="104">
        <v>1325.1260928457091</v>
      </c>
      <c r="L158" s="104"/>
      <c r="M158" s="99">
        <v>350217.84</v>
      </c>
      <c r="N158" s="105">
        <v>616.07092722571122</v>
      </c>
      <c r="O158" s="113">
        <f t="shared" si="5"/>
        <v>4217887.8</v>
      </c>
      <c r="P158" s="113">
        <f>VLOOKUP(A158,'(3) LEA to SY Allocations'!$A$4:$F$299,6,)</f>
        <v>459715.56000000006</v>
      </c>
      <c r="Q158" s="131">
        <f t="shared" si="6"/>
        <v>3758172.2399999998</v>
      </c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0"/>
      <c r="AP158" s="100"/>
      <c r="AQ158" s="100"/>
      <c r="AR158" s="100"/>
      <c r="AS158" s="100"/>
      <c r="AT158" s="100"/>
      <c r="AU158" s="100"/>
      <c r="AV158" s="100"/>
      <c r="AW158" s="100"/>
      <c r="AX158" s="100"/>
      <c r="AY158" s="100"/>
      <c r="AZ158" s="100"/>
      <c r="BA158" s="100"/>
      <c r="BB158" s="100"/>
      <c r="BC158" s="100"/>
      <c r="BD158" s="100"/>
      <c r="BE158" s="100"/>
      <c r="BF158" s="100"/>
      <c r="BG158" s="100"/>
      <c r="BH158" s="100"/>
      <c r="BI158" s="100"/>
      <c r="BJ158" s="100"/>
      <c r="BK158" s="100"/>
      <c r="BL158" s="100"/>
    </row>
    <row r="159" spans="1:64" s="92" customFormat="1">
      <c r="A159" s="92" t="s">
        <v>487</v>
      </c>
      <c r="B159" s="92" t="s">
        <v>488</v>
      </c>
      <c r="C159" s="101">
        <v>211.99</v>
      </c>
      <c r="D159" s="102">
        <v>2113098.1</v>
      </c>
      <c r="E159" s="101">
        <v>9967.9140525496477</v>
      </c>
      <c r="F159" s="102">
        <v>2127672.38</v>
      </c>
      <c r="G159" s="103">
        <v>10036.66389924053</v>
      </c>
      <c r="H159" s="104">
        <v>2285.4548799471672</v>
      </c>
      <c r="I159" s="104">
        <v>113.72781734987498</v>
      </c>
      <c r="J159" s="104">
        <v>6289.2847304118104</v>
      </c>
      <c r="K159" s="104">
        <v>1314.747252228879</v>
      </c>
      <c r="L159" s="104">
        <v>33.449219302797296</v>
      </c>
      <c r="M159" s="99">
        <v>242107.17</v>
      </c>
      <c r="N159" s="105">
        <v>1142.068824001132</v>
      </c>
      <c r="O159" s="113">
        <f t="shared" si="5"/>
        <v>1333265.4699999997</v>
      </c>
      <c r="P159" s="113">
        <f>VLOOKUP(A159,'(3) LEA to SY Allocations'!$A$4:$F$299,6,)</f>
        <v>65767.600000000006</v>
      </c>
      <c r="Q159" s="131">
        <f t="shared" si="6"/>
        <v>1267497.8699999996</v>
      </c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95"/>
      <c r="AP159" s="100"/>
      <c r="AQ159" s="100"/>
      <c r="AR159" s="100"/>
      <c r="AS159" s="100"/>
      <c r="AT159" s="100"/>
      <c r="AU159" s="100"/>
      <c r="AV159" s="100"/>
      <c r="AW159" s="100"/>
      <c r="AX159" s="100"/>
      <c r="AY159" s="100"/>
      <c r="AZ159" s="100"/>
      <c r="BA159" s="100"/>
      <c r="BB159" s="100"/>
      <c r="BC159" s="100"/>
      <c r="BD159" s="100"/>
      <c r="BE159" s="100"/>
      <c r="BF159" s="100"/>
      <c r="BG159" s="100"/>
      <c r="BH159" s="100"/>
      <c r="BI159" s="100"/>
      <c r="BJ159" s="100"/>
      <c r="BK159" s="100"/>
      <c r="BL159" s="100"/>
    </row>
    <row r="160" spans="1:64" s="92" customFormat="1">
      <c r="A160" s="92" t="s">
        <v>195</v>
      </c>
      <c r="B160" s="92" t="s">
        <v>196</v>
      </c>
      <c r="C160" s="101">
        <v>203.54</v>
      </c>
      <c r="D160" s="102">
        <v>1835177.76</v>
      </c>
      <c r="E160" s="101">
        <v>9016.3002849562745</v>
      </c>
      <c r="F160" s="102">
        <v>1916921.91</v>
      </c>
      <c r="G160" s="103">
        <v>9417.9124987717405</v>
      </c>
      <c r="H160" s="104">
        <v>2338.6538272575417</v>
      </c>
      <c r="I160" s="104">
        <v>257.53105040778223</v>
      </c>
      <c r="J160" s="104">
        <v>6300.4373587501241</v>
      </c>
      <c r="K160" s="104">
        <v>520.54043431266587</v>
      </c>
      <c r="L160" s="104">
        <v>0.74982804362778821</v>
      </c>
      <c r="M160" s="99">
        <v>320670.07</v>
      </c>
      <c r="N160" s="105">
        <v>1575.4646261177165</v>
      </c>
      <c r="O160" s="113">
        <f t="shared" si="5"/>
        <v>1282391.0200000003</v>
      </c>
      <c r="P160" s="113">
        <f>VLOOKUP(A160,'(3) LEA to SY Allocations'!$A$4:$F$299,6,)</f>
        <v>0</v>
      </c>
      <c r="Q160" s="131">
        <f t="shared" si="6"/>
        <v>1282391.0200000003</v>
      </c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95"/>
      <c r="AP160" s="100"/>
      <c r="AQ160" s="100"/>
      <c r="AR160" s="100"/>
      <c r="AS160" s="100"/>
      <c r="AT160" s="100"/>
      <c r="AU160" s="100"/>
      <c r="AV160" s="100"/>
      <c r="AW160" s="100"/>
      <c r="AX160" s="100"/>
      <c r="AY160" s="100"/>
      <c r="AZ160" s="100"/>
      <c r="BA160" s="100"/>
      <c r="BB160" s="100"/>
      <c r="BC160" s="100"/>
      <c r="BD160" s="100"/>
      <c r="BE160" s="100"/>
      <c r="BF160" s="100"/>
      <c r="BG160" s="100"/>
      <c r="BH160" s="100"/>
      <c r="BI160" s="100"/>
      <c r="BJ160" s="100"/>
      <c r="BK160" s="100"/>
      <c r="BL160" s="100"/>
    </row>
    <row r="161" spans="1:64" s="92" customFormat="1">
      <c r="A161" s="92" t="s">
        <v>467</v>
      </c>
      <c r="B161" s="92" t="s">
        <v>468</v>
      </c>
      <c r="C161" s="101">
        <v>4163.34</v>
      </c>
      <c r="D161" s="102">
        <v>40655631.579999998</v>
      </c>
      <c r="E161" s="101">
        <v>9765.1480734218185</v>
      </c>
      <c r="F161" s="102">
        <v>40966273.619999997</v>
      </c>
      <c r="G161" s="103">
        <v>9839.7617345688795</v>
      </c>
      <c r="H161" s="104">
        <v>1327.0259983570879</v>
      </c>
      <c r="I161" s="104">
        <v>156.66844408575807</v>
      </c>
      <c r="J161" s="104">
        <v>6595.4504412322794</v>
      </c>
      <c r="K161" s="104">
        <v>1406.0502361085091</v>
      </c>
      <c r="L161" s="104">
        <v>354.5666147852445</v>
      </c>
      <c r="M161" s="99">
        <v>2359301.2200000002</v>
      </c>
      <c r="N161" s="105">
        <v>566.68473389153905</v>
      </c>
      <c r="O161" s="113">
        <f t="shared" si="5"/>
        <v>27459102.640000001</v>
      </c>
      <c r="P161" s="113">
        <f>VLOOKUP(A161,'(3) LEA to SY Allocations'!$A$4:$F$299,6,)</f>
        <v>1932731.4400000002</v>
      </c>
      <c r="Q161" s="131">
        <f t="shared" si="6"/>
        <v>25526371.199999999</v>
      </c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95"/>
      <c r="AP161" s="100"/>
      <c r="AQ161" s="100"/>
      <c r="AR161" s="100"/>
      <c r="AS161" s="100"/>
      <c r="AT161" s="100"/>
      <c r="AU161" s="100"/>
      <c r="AV161" s="100"/>
      <c r="AW161" s="100"/>
      <c r="AX161" s="100"/>
      <c r="AY161" s="100"/>
      <c r="AZ161" s="100"/>
      <c r="BA161" s="100"/>
      <c r="BB161" s="100"/>
      <c r="BC161" s="100"/>
      <c r="BD161" s="100"/>
      <c r="BE161" s="100"/>
      <c r="BF161" s="100"/>
      <c r="BG161" s="100"/>
      <c r="BH161" s="100"/>
      <c r="BI161" s="100"/>
      <c r="BJ161" s="100"/>
      <c r="BK161" s="100"/>
      <c r="BL161" s="100"/>
    </row>
    <row r="162" spans="1:64" s="92" customFormat="1">
      <c r="A162" s="92" t="s">
        <v>277</v>
      </c>
      <c r="B162" s="92" t="s">
        <v>968</v>
      </c>
      <c r="C162" s="101">
        <v>180.98</v>
      </c>
      <c r="D162" s="102">
        <v>2661153.46</v>
      </c>
      <c r="E162" s="101">
        <v>14704.130069620953</v>
      </c>
      <c r="F162" s="102">
        <v>2804349.98</v>
      </c>
      <c r="G162" s="103">
        <v>15495.358492651123</v>
      </c>
      <c r="H162" s="104">
        <v>2426.7130069620953</v>
      </c>
      <c r="I162" s="104">
        <v>485.01342689799969</v>
      </c>
      <c r="J162" s="104">
        <v>10642.904796110068</v>
      </c>
      <c r="K162" s="104">
        <v>1940.7272626809597</v>
      </c>
      <c r="L162" s="104"/>
      <c r="M162" s="99">
        <v>477131.05</v>
      </c>
      <c r="N162" s="105">
        <v>2636.3744612664382</v>
      </c>
      <c r="O162" s="113">
        <f t="shared" si="5"/>
        <v>1926152.91</v>
      </c>
      <c r="P162" s="113">
        <f>VLOOKUP(A162,'(3) LEA to SY Allocations'!$A$4:$F$299,6,)</f>
        <v>133566.72000000003</v>
      </c>
      <c r="Q162" s="131">
        <f t="shared" si="6"/>
        <v>1792586.19</v>
      </c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95"/>
      <c r="AP162" s="100"/>
      <c r="AQ162" s="100"/>
      <c r="AR162" s="100"/>
      <c r="AS162" s="100"/>
      <c r="AT162" s="100"/>
      <c r="AU162" s="100"/>
      <c r="AV162" s="100"/>
      <c r="AW162" s="100"/>
      <c r="AX162" s="100"/>
      <c r="AY162" s="100"/>
      <c r="AZ162" s="100"/>
      <c r="BA162" s="100"/>
      <c r="BB162" s="100"/>
      <c r="BC162" s="100"/>
      <c r="BD162" s="100"/>
      <c r="BE162" s="100"/>
      <c r="BF162" s="100"/>
      <c r="BG162" s="100"/>
      <c r="BH162" s="100"/>
      <c r="BI162" s="100"/>
      <c r="BJ162" s="100"/>
      <c r="BK162" s="100"/>
      <c r="BL162" s="100"/>
    </row>
    <row r="163" spans="1:64" s="92" customFormat="1">
      <c r="A163" s="92" t="s">
        <v>397</v>
      </c>
      <c r="B163" s="92" t="s">
        <v>398</v>
      </c>
      <c r="C163" s="101">
        <v>715.52</v>
      </c>
      <c r="D163" s="102">
        <v>7104430.7999999998</v>
      </c>
      <c r="E163" s="101">
        <v>9929.0457289803217</v>
      </c>
      <c r="F163" s="102">
        <v>7500327.1699999999</v>
      </c>
      <c r="G163" s="103">
        <v>10482.344546623435</v>
      </c>
      <c r="H163" s="104">
        <v>2552.8151414355993</v>
      </c>
      <c r="I163" s="104">
        <v>148.12189736135957</v>
      </c>
      <c r="J163" s="104">
        <v>6394.730755254921</v>
      </c>
      <c r="K163" s="104">
        <v>1386.0183223389981</v>
      </c>
      <c r="L163" s="104">
        <v>0.65843023255813959</v>
      </c>
      <c r="M163" s="99">
        <v>1073568.93</v>
      </c>
      <c r="N163" s="105">
        <v>1500.4038042262969</v>
      </c>
      <c r="O163" s="113">
        <f t="shared" si="5"/>
        <v>4575557.7500000009</v>
      </c>
      <c r="P163" s="113">
        <f>VLOOKUP(A163,'(3) LEA to SY Allocations'!$A$4:$F$299,6,)</f>
        <v>0</v>
      </c>
      <c r="Q163" s="131">
        <f t="shared" si="6"/>
        <v>4575557.7500000009</v>
      </c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95"/>
      <c r="AP163" s="100"/>
      <c r="AQ163" s="100"/>
      <c r="AR163" s="100"/>
      <c r="AS163" s="100"/>
      <c r="AT163" s="100"/>
      <c r="AU163" s="100"/>
      <c r="AV163" s="100"/>
      <c r="AW163" s="100"/>
      <c r="AX163" s="100"/>
      <c r="AY163" s="100"/>
      <c r="AZ163" s="100"/>
      <c r="BA163" s="100"/>
      <c r="BB163" s="100"/>
      <c r="BC163" s="100"/>
      <c r="BD163" s="100"/>
      <c r="BE163" s="100"/>
      <c r="BF163" s="100"/>
      <c r="BG163" s="100"/>
      <c r="BH163" s="100"/>
      <c r="BI163" s="100"/>
      <c r="BJ163" s="100"/>
      <c r="BK163" s="100"/>
      <c r="BL163" s="100"/>
    </row>
    <row r="164" spans="1:64" s="92" customFormat="1">
      <c r="A164" s="92" t="s">
        <v>337</v>
      </c>
      <c r="B164" s="92" t="s">
        <v>338</v>
      </c>
      <c r="C164" s="101">
        <v>2136.6</v>
      </c>
      <c r="D164" s="102">
        <v>20180848.620000001</v>
      </c>
      <c r="E164" s="101">
        <v>9445.3096602078076</v>
      </c>
      <c r="F164" s="102">
        <v>19985011.559999999</v>
      </c>
      <c r="G164" s="103">
        <v>9353.6513900589725</v>
      </c>
      <c r="H164" s="104">
        <v>1482.2019048956283</v>
      </c>
      <c r="I164" s="104">
        <v>222.21693344566137</v>
      </c>
      <c r="J164" s="104">
        <v>6565.3307029860525</v>
      </c>
      <c r="K164" s="104">
        <v>1016.0218056725637</v>
      </c>
      <c r="L164" s="104">
        <v>67.880043059065812</v>
      </c>
      <c r="M164" s="99">
        <v>976299</v>
      </c>
      <c r="N164" s="105">
        <v>456.94046616119067</v>
      </c>
      <c r="O164" s="113">
        <f t="shared" si="5"/>
        <v>14027485.58</v>
      </c>
      <c r="P164" s="113">
        <f>VLOOKUP(A164,'(3) LEA to SY Allocations'!$A$4:$F$299,6,)</f>
        <v>45647.280000000006</v>
      </c>
      <c r="Q164" s="131">
        <f t="shared" si="6"/>
        <v>13981838.300000001</v>
      </c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95"/>
      <c r="AP164" s="100"/>
      <c r="AQ164" s="100"/>
      <c r="AR164" s="100"/>
      <c r="AS164" s="100"/>
      <c r="AT164" s="100"/>
      <c r="AU164" s="100"/>
      <c r="AV164" s="100"/>
      <c r="AW164" s="100"/>
      <c r="AX164" s="100"/>
      <c r="AY164" s="100"/>
      <c r="AZ164" s="100"/>
      <c r="BA164" s="100"/>
      <c r="BB164" s="100"/>
      <c r="BC164" s="100"/>
      <c r="BD164" s="100"/>
      <c r="BE164" s="100"/>
      <c r="BF164" s="100"/>
      <c r="BG164" s="100"/>
      <c r="BH164" s="100"/>
      <c r="BI164" s="100"/>
      <c r="BJ164" s="100"/>
      <c r="BK164" s="100"/>
      <c r="BL164" s="100"/>
    </row>
    <row r="165" spans="1:64" s="92" customFormat="1">
      <c r="A165" s="92" t="s">
        <v>211</v>
      </c>
      <c r="B165" s="92" t="s">
        <v>212</v>
      </c>
      <c r="C165" s="101">
        <v>342.43</v>
      </c>
      <c r="D165" s="102">
        <v>4269894.3899999997</v>
      </c>
      <c r="E165" s="101">
        <v>12469.39342347341</v>
      </c>
      <c r="F165" s="102">
        <v>4285269.1100000003</v>
      </c>
      <c r="G165" s="103">
        <v>12514.292293315422</v>
      </c>
      <c r="H165" s="104">
        <v>2050.8927372017642</v>
      </c>
      <c r="I165" s="104">
        <v>115.06030429576849</v>
      </c>
      <c r="J165" s="104">
        <v>7213.6810735040735</v>
      </c>
      <c r="K165" s="104">
        <v>3068.8326373273367</v>
      </c>
      <c r="L165" s="104">
        <v>65.825540986478984</v>
      </c>
      <c r="M165" s="99">
        <v>650195.99</v>
      </c>
      <c r="N165" s="105">
        <v>1898.7705224425429</v>
      </c>
      <c r="O165" s="113">
        <f t="shared" si="5"/>
        <v>2470180.81</v>
      </c>
      <c r="P165" s="113">
        <f>VLOOKUP(A165,'(3) LEA to SY Allocations'!$A$4:$F$299,6,)</f>
        <v>0</v>
      </c>
      <c r="Q165" s="131">
        <f t="shared" si="6"/>
        <v>2470180.81</v>
      </c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95"/>
      <c r="AP165" s="100"/>
      <c r="AQ165" s="100"/>
      <c r="AR165" s="100"/>
      <c r="AS165" s="100"/>
      <c r="AT165" s="100"/>
      <c r="AU165" s="100"/>
      <c r="AV165" s="100"/>
      <c r="AW165" s="100"/>
      <c r="AX165" s="100"/>
      <c r="AY165" s="100"/>
      <c r="AZ165" s="100"/>
      <c r="BA165" s="100"/>
      <c r="BB165" s="100"/>
      <c r="BC165" s="100"/>
      <c r="BD165" s="100"/>
      <c r="BE165" s="100"/>
      <c r="BF165" s="100"/>
      <c r="BG165" s="100"/>
      <c r="BH165" s="100"/>
      <c r="BI165" s="100"/>
      <c r="BJ165" s="100"/>
      <c r="BK165" s="100"/>
      <c r="BL165" s="100"/>
    </row>
    <row r="166" spans="1:64" s="92" customFormat="1">
      <c r="A166" s="92" t="s">
        <v>323</v>
      </c>
      <c r="B166" s="92" t="s">
        <v>324</v>
      </c>
      <c r="C166" s="101">
        <v>152.11000000000001</v>
      </c>
      <c r="D166" s="102">
        <v>3264158.92</v>
      </c>
      <c r="E166" s="101">
        <v>21459.200052593515</v>
      </c>
      <c r="F166" s="102">
        <v>3410801.16</v>
      </c>
      <c r="G166" s="103">
        <v>22423.253960949311</v>
      </c>
      <c r="H166" s="104">
        <v>86.097100782328567</v>
      </c>
      <c r="I166" s="104">
        <v>287.33344290316211</v>
      </c>
      <c r="J166" s="104">
        <v>7974.6686608375512</v>
      </c>
      <c r="K166" s="104">
        <v>13978.719545066071</v>
      </c>
      <c r="L166" s="104">
        <v>96.435211360199844</v>
      </c>
      <c r="M166" s="99">
        <v>622630.17000000004</v>
      </c>
      <c r="N166" s="105">
        <v>4093.2888698967849</v>
      </c>
      <c r="O166" s="113">
        <f t="shared" si="5"/>
        <v>1213026.8500000001</v>
      </c>
      <c r="P166" s="113">
        <f>VLOOKUP(A166,'(3) LEA to SY Allocations'!$A$4:$F$299,6,)</f>
        <v>292502.24000000005</v>
      </c>
      <c r="Q166" s="131">
        <f t="shared" si="6"/>
        <v>920524.6100000001</v>
      </c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95"/>
      <c r="AP166" s="95"/>
      <c r="AQ166" s="100"/>
      <c r="AR166" s="100"/>
      <c r="AS166" s="100"/>
      <c r="AT166" s="100"/>
      <c r="AU166" s="100"/>
      <c r="AV166" s="100"/>
      <c r="AW166" s="100"/>
      <c r="AX166" s="100"/>
      <c r="AY166" s="100"/>
      <c r="AZ166" s="100"/>
      <c r="BA166" s="100"/>
      <c r="BB166" s="100"/>
      <c r="BC166" s="100"/>
      <c r="BD166" s="100"/>
      <c r="BE166" s="100"/>
      <c r="BF166" s="100"/>
      <c r="BG166" s="100"/>
      <c r="BH166" s="100"/>
      <c r="BI166" s="100"/>
      <c r="BJ166" s="100"/>
      <c r="BK166" s="100"/>
      <c r="BL166" s="100"/>
    </row>
    <row r="167" spans="1:64" s="92" customFormat="1">
      <c r="A167" s="92" t="s">
        <v>363</v>
      </c>
      <c r="B167" s="92" t="s">
        <v>364</v>
      </c>
      <c r="C167" s="101">
        <v>1677.13</v>
      </c>
      <c r="D167" s="102">
        <v>17065442.59</v>
      </c>
      <c r="E167" s="101">
        <v>10175.384490170707</v>
      </c>
      <c r="F167" s="102">
        <v>16893621.670000002</v>
      </c>
      <c r="G167" s="103">
        <v>10072.935115345859</v>
      </c>
      <c r="H167" s="104">
        <v>896.87875119996659</v>
      </c>
      <c r="I167" s="104">
        <v>106.0180069523531</v>
      </c>
      <c r="J167" s="104">
        <v>6618.7949294330192</v>
      </c>
      <c r="K167" s="104">
        <v>2435.9197021101522</v>
      </c>
      <c r="L167" s="104">
        <v>15.323725650366995</v>
      </c>
      <c r="M167" s="99">
        <v>1216716.32</v>
      </c>
      <c r="N167" s="105">
        <v>725.47525832821543</v>
      </c>
      <c r="O167" s="113">
        <f t="shared" si="5"/>
        <v>11100579.540000001</v>
      </c>
      <c r="P167" s="113">
        <f>VLOOKUP(A167,'(3) LEA to SY Allocations'!$A$4:$F$299,6,)</f>
        <v>1236314.8800000001</v>
      </c>
      <c r="Q167" s="131">
        <f t="shared" si="6"/>
        <v>9864264.6600000001</v>
      </c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95"/>
      <c r="AP167" s="95"/>
      <c r="AQ167" s="100"/>
      <c r="AR167" s="100"/>
      <c r="AS167" s="100"/>
      <c r="AT167" s="100"/>
      <c r="AU167" s="100"/>
      <c r="AV167" s="100"/>
      <c r="AW167" s="100"/>
      <c r="AX167" s="100"/>
      <c r="AY167" s="100"/>
      <c r="AZ167" s="100"/>
      <c r="BA167" s="100"/>
      <c r="BB167" s="100"/>
      <c r="BC167" s="100"/>
      <c r="BD167" s="100"/>
      <c r="BE167" s="100"/>
      <c r="BF167" s="100"/>
      <c r="BG167" s="100"/>
      <c r="BH167" s="100"/>
      <c r="BI167" s="100"/>
      <c r="BJ167" s="100"/>
      <c r="BK167" s="100"/>
      <c r="BL167" s="100"/>
    </row>
    <row r="168" spans="1:64" s="92" customFormat="1">
      <c r="A168" s="92" t="s">
        <v>359</v>
      </c>
      <c r="B168" s="92" t="s">
        <v>360</v>
      </c>
      <c r="C168" s="101">
        <v>1035.31</v>
      </c>
      <c r="D168" s="102">
        <v>10013908.6</v>
      </c>
      <c r="E168" s="101">
        <v>9672.3769692169499</v>
      </c>
      <c r="F168" s="102">
        <v>10411061.41</v>
      </c>
      <c r="G168" s="103">
        <v>10055.984593986343</v>
      </c>
      <c r="H168" s="104">
        <v>708.78867199196384</v>
      </c>
      <c r="I168" s="104">
        <v>129.82637084544729</v>
      </c>
      <c r="J168" s="104">
        <v>6729.1131351962231</v>
      </c>
      <c r="K168" s="104">
        <v>2361.9149916450147</v>
      </c>
      <c r="L168" s="104">
        <v>126.34142430769529</v>
      </c>
      <c r="M168" s="99">
        <v>981505.95</v>
      </c>
      <c r="N168" s="105">
        <v>948.03097622934195</v>
      </c>
      <c r="O168" s="113">
        <f t="shared" si="5"/>
        <v>6966718.120000001</v>
      </c>
      <c r="P168" s="113">
        <f>VLOOKUP(A168,'(3) LEA to SY Allocations'!$A$4:$F$299,6,)</f>
        <v>893695.7200000002</v>
      </c>
      <c r="Q168" s="131">
        <f t="shared" si="6"/>
        <v>6073022.4000000004</v>
      </c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95"/>
      <c r="AP168" s="95"/>
      <c r="AQ168" s="100"/>
      <c r="AR168" s="100"/>
      <c r="AS168" s="100"/>
      <c r="AT168" s="100"/>
      <c r="AU168" s="100"/>
      <c r="AV168" s="100"/>
      <c r="AW168" s="100"/>
      <c r="AX168" s="100"/>
      <c r="AY168" s="100"/>
      <c r="AZ168" s="100"/>
      <c r="BA168" s="100"/>
      <c r="BB168" s="100"/>
      <c r="BC168" s="100"/>
      <c r="BD168" s="100"/>
      <c r="BE168" s="100"/>
      <c r="BF168" s="100"/>
      <c r="BG168" s="100"/>
      <c r="BH168" s="100"/>
      <c r="BI168" s="100"/>
      <c r="BJ168" s="100"/>
      <c r="BK168" s="100"/>
      <c r="BL168" s="100"/>
    </row>
    <row r="169" spans="1:64" s="92" customFormat="1">
      <c r="A169" s="92" t="s">
        <v>51</v>
      </c>
      <c r="B169" s="92" t="s">
        <v>52</v>
      </c>
      <c r="C169" s="101">
        <v>944.44</v>
      </c>
      <c r="D169" s="102">
        <v>9465587.8000000007</v>
      </c>
      <c r="E169" s="101">
        <v>10022.434246749397</v>
      </c>
      <c r="F169" s="102">
        <v>10009357</v>
      </c>
      <c r="G169" s="103">
        <v>10598.192579729786</v>
      </c>
      <c r="H169" s="104">
        <v>931.63594299267288</v>
      </c>
      <c r="I169" s="104">
        <v>67.059908517216542</v>
      </c>
      <c r="J169" s="104">
        <v>6969.5307272034197</v>
      </c>
      <c r="K169" s="104">
        <v>2601.2400364237005</v>
      </c>
      <c r="L169" s="104">
        <v>28.725964592774552</v>
      </c>
      <c r="M169" s="99">
        <v>1160833.73</v>
      </c>
      <c r="N169" s="105">
        <v>1229.1238511710642</v>
      </c>
      <c r="O169" s="113">
        <f t="shared" si="5"/>
        <v>6582303.5999999978</v>
      </c>
      <c r="P169" s="113">
        <f>VLOOKUP(A169,'(3) LEA to SY Allocations'!$A$4:$F$299,6,)</f>
        <v>833689.64000000013</v>
      </c>
      <c r="Q169" s="131">
        <f t="shared" si="6"/>
        <v>5748613.9599999972</v>
      </c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95"/>
      <c r="AP169" s="95"/>
      <c r="AQ169" s="100"/>
      <c r="AR169" s="100"/>
      <c r="AS169" s="100"/>
      <c r="AT169" s="100"/>
      <c r="AU169" s="100"/>
      <c r="AV169" s="100"/>
      <c r="AW169" s="100"/>
      <c r="AX169" s="100"/>
      <c r="AY169" s="100"/>
      <c r="AZ169" s="100"/>
      <c r="BA169" s="100"/>
      <c r="BB169" s="100"/>
      <c r="BC169" s="100"/>
      <c r="BD169" s="100"/>
      <c r="BE169" s="100"/>
      <c r="BF169" s="100"/>
      <c r="BG169" s="100"/>
      <c r="BH169" s="100"/>
      <c r="BI169" s="100"/>
      <c r="BJ169" s="100"/>
      <c r="BK169" s="100"/>
      <c r="BL169" s="100"/>
    </row>
    <row r="170" spans="1:64" s="92" customFormat="1">
      <c r="A170" s="92" t="s">
        <v>389</v>
      </c>
      <c r="B170" s="92" t="s">
        <v>390</v>
      </c>
      <c r="C170" s="101">
        <v>300.06000000000006</v>
      </c>
      <c r="D170" s="102">
        <v>3443068.3</v>
      </c>
      <c r="E170" s="101">
        <v>11474.59941345064</v>
      </c>
      <c r="F170" s="102">
        <v>3597915.63</v>
      </c>
      <c r="G170" s="103">
        <v>11990.653969206156</v>
      </c>
      <c r="H170" s="104">
        <v>1341.9032860094644</v>
      </c>
      <c r="I170" s="104">
        <v>217.81443711257742</v>
      </c>
      <c r="J170" s="104">
        <v>8607.8521295740811</v>
      </c>
      <c r="K170" s="104">
        <v>1801.4651069786039</v>
      </c>
      <c r="L170" s="104">
        <v>21.619009531427043</v>
      </c>
      <c r="M170" s="99">
        <v>454520.38</v>
      </c>
      <c r="N170" s="105">
        <v>1514.7649803372656</v>
      </c>
      <c r="O170" s="113">
        <f t="shared" si="5"/>
        <v>2582872.1099999994</v>
      </c>
      <c r="P170" s="113">
        <f>VLOOKUP(A170,'(3) LEA to SY Allocations'!$A$4:$F$299,6,)</f>
        <v>182083.72</v>
      </c>
      <c r="Q170" s="131">
        <f t="shared" si="6"/>
        <v>2400788.3899999992</v>
      </c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95"/>
      <c r="AP170" s="95"/>
      <c r="AQ170" s="100"/>
      <c r="AR170" s="100"/>
      <c r="AS170" s="100"/>
      <c r="AT170" s="100"/>
      <c r="AU170" s="100"/>
      <c r="AV170" s="100"/>
      <c r="AW170" s="100"/>
      <c r="AX170" s="100"/>
      <c r="AY170" s="100"/>
      <c r="AZ170" s="100"/>
      <c r="BA170" s="100"/>
      <c r="BB170" s="100"/>
      <c r="BC170" s="100"/>
      <c r="BD170" s="100"/>
      <c r="BE170" s="100"/>
      <c r="BF170" s="100"/>
      <c r="BG170" s="100"/>
      <c r="BH170" s="100"/>
      <c r="BI170" s="100"/>
      <c r="BJ170" s="100"/>
      <c r="BK170" s="100"/>
      <c r="BL170" s="100"/>
    </row>
    <row r="171" spans="1:64" s="92" customFormat="1">
      <c r="A171" s="92" t="s">
        <v>293</v>
      </c>
      <c r="B171" s="92" t="s">
        <v>294</v>
      </c>
      <c r="C171" s="101">
        <v>519.05000000000007</v>
      </c>
      <c r="D171" s="102">
        <v>5645699.6600000001</v>
      </c>
      <c r="E171" s="101">
        <v>10876.986147769963</v>
      </c>
      <c r="F171" s="102">
        <v>5641342.5099999998</v>
      </c>
      <c r="G171" s="103">
        <v>10868.591677102397</v>
      </c>
      <c r="H171" s="104">
        <v>2408.7943550717659</v>
      </c>
      <c r="I171" s="104">
        <v>367.31555726808585</v>
      </c>
      <c r="J171" s="104">
        <v>6814.7332434254886</v>
      </c>
      <c r="K171" s="104">
        <v>947.64573740487435</v>
      </c>
      <c r="L171" s="104">
        <v>330.10278393218368</v>
      </c>
      <c r="M171" s="99">
        <v>163511.79999999999</v>
      </c>
      <c r="N171" s="105">
        <v>315.02128889317015</v>
      </c>
      <c r="O171" s="113">
        <f t="shared" si="5"/>
        <v>3537187.2900000005</v>
      </c>
      <c r="P171" s="113">
        <f>VLOOKUP(A171,'(3) LEA to SY Allocations'!$A$4:$F$299,6,)</f>
        <v>0</v>
      </c>
      <c r="Q171" s="131">
        <f t="shared" si="6"/>
        <v>3537187.2900000005</v>
      </c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95"/>
      <c r="AP171" s="95"/>
      <c r="AQ171" s="100"/>
      <c r="AR171" s="100"/>
      <c r="AS171" s="100"/>
      <c r="AT171" s="100"/>
      <c r="AU171" s="100"/>
      <c r="AV171" s="100"/>
      <c r="AW171" s="100"/>
      <c r="AX171" s="100"/>
      <c r="AY171" s="100"/>
      <c r="AZ171" s="100"/>
      <c r="BA171" s="100"/>
      <c r="BB171" s="100"/>
      <c r="BC171" s="100"/>
      <c r="BD171" s="100"/>
      <c r="BE171" s="100"/>
      <c r="BF171" s="100"/>
      <c r="BG171" s="100"/>
      <c r="BH171" s="100"/>
      <c r="BI171" s="100"/>
      <c r="BJ171" s="100"/>
      <c r="BK171" s="100"/>
      <c r="BL171" s="100"/>
    </row>
    <row r="172" spans="1:64" s="92" customFormat="1">
      <c r="A172" s="92" t="s">
        <v>531</v>
      </c>
      <c r="B172" s="92" t="s">
        <v>532</v>
      </c>
      <c r="C172" s="101">
        <v>1074.8300000000002</v>
      </c>
      <c r="D172" s="102">
        <v>10019083.699999999</v>
      </c>
      <c r="E172" s="101">
        <v>9321.5519663574687</v>
      </c>
      <c r="F172" s="102">
        <v>10366455.619999999</v>
      </c>
      <c r="G172" s="103">
        <v>9644.7397448898882</v>
      </c>
      <c r="H172" s="104">
        <v>735.74218248467196</v>
      </c>
      <c r="I172" s="104">
        <v>156.29057618414072</v>
      </c>
      <c r="J172" s="104">
        <v>6674.2532679586539</v>
      </c>
      <c r="K172" s="104">
        <v>2046.2938697282359</v>
      </c>
      <c r="L172" s="104">
        <v>32.159848534186793</v>
      </c>
      <c r="M172" s="99">
        <v>960132.79</v>
      </c>
      <c r="N172" s="105">
        <v>893.28804555138947</v>
      </c>
      <c r="O172" s="113">
        <f t="shared" si="5"/>
        <v>7173687.6400000006</v>
      </c>
      <c r="P172" s="113">
        <f>VLOOKUP(A172,'(3) LEA to SY Allocations'!$A$4:$F$299,6,)</f>
        <v>850926.32000000007</v>
      </c>
      <c r="Q172" s="131">
        <f t="shared" si="6"/>
        <v>6322761.3200000003</v>
      </c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95"/>
      <c r="AP172" s="95"/>
      <c r="AQ172" s="100"/>
      <c r="AR172" s="100"/>
      <c r="AS172" s="100"/>
      <c r="AT172" s="100"/>
      <c r="AU172" s="100"/>
      <c r="AV172" s="100"/>
      <c r="AW172" s="100"/>
      <c r="AX172" s="100"/>
      <c r="AY172" s="100"/>
      <c r="AZ172" s="100"/>
      <c r="BA172" s="100"/>
      <c r="BB172" s="100"/>
      <c r="BC172" s="100"/>
      <c r="BD172" s="100"/>
      <c r="BE172" s="100"/>
      <c r="BF172" s="100"/>
      <c r="BG172" s="100"/>
      <c r="BH172" s="100"/>
      <c r="BI172" s="100"/>
      <c r="BJ172" s="100"/>
      <c r="BK172" s="100"/>
      <c r="BL172" s="100"/>
    </row>
    <row r="173" spans="1:64" s="92" customFormat="1">
      <c r="A173" s="92" t="s">
        <v>377</v>
      </c>
      <c r="B173" s="92" t="s">
        <v>378</v>
      </c>
      <c r="C173" s="101">
        <v>634.62000000000012</v>
      </c>
      <c r="D173" s="102">
        <v>6459589.5800000001</v>
      </c>
      <c r="E173" s="101">
        <v>10178.673190255584</v>
      </c>
      <c r="F173" s="102">
        <v>6508142.2199999997</v>
      </c>
      <c r="G173" s="103">
        <v>10255.179824146731</v>
      </c>
      <c r="H173" s="104">
        <v>1222.6877816646179</v>
      </c>
      <c r="I173" s="104">
        <v>259.82496612145843</v>
      </c>
      <c r="J173" s="104">
        <v>6797.8365005830237</v>
      </c>
      <c r="K173" s="104">
        <v>1974.8305757776302</v>
      </c>
      <c r="L173" s="104"/>
      <c r="M173" s="99">
        <v>484479.46</v>
      </c>
      <c r="N173" s="105">
        <v>763.41662727301366</v>
      </c>
      <c r="O173" s="113">
        <f t="shared" si="5"/>
        <v>4314042.9999999991</v>
      </c>
      <c r="P173" s="113">
        <f>VLOOKUP(A173,'(3) LEA to SY Allocations'!$A$4:$F$299,6,)</f>
        <v>116782.12000000001</v>
      </c>
      <c r="Q173" s="131">
        <f t="shared" si="6"/>
        <v>4197260.879999999</v>
      </c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95"/>
      <c r="AP173" s="95"/>
      <c r="AQ173" s="100"/>
      <c r="AR173" s="100"/>
      <c r="AS173" s="100"/>
      <c r="AT173" s="100"/>
      <c r="AU173" s="100"/>
      <c r="AV173" s="100"/>
      <c r="AW173" s="100"/>
      <c r="AX173" s="100"/>
      <c r="AY173" s="100"/>
      <c r="AZ173" s="100"/>
      <c r="BA173" s="100"/>
      <c r="BB173" s="100"/>
      <c r="BC173" s="100"/>
      <c r="BD173" s="100"/>
      <c r="BE173" s="100"/>
      <c r="BF173" s="100"/>
      <c r="BG173" s="100"/>
      <c r="BH173" s="100"/>
      <c r="BI173" s="100"/>
      <c r="BJ173" s="100"/>
      <c r="BK173" s="100"/>
      <c r="BL173" s="100"/>
    </row>
    <row r="174" spans="1:64" s="92" customFormat="1">
      <c r="A174" s="92" t="s">
        <v>353</v>
      </c>
      <c r="B174" s="92" t="s">
        <v>354</v>
      </c>
      <c r="C174" s="101">
        <v>921.63</v>
      </c>
      <c r="D174" s="102">
        <v>10018628.869999999</v>
      </c>
      <c r="E174" s="101">
        <v>10870.554202879679</v>
      </c>
      <c r="F174" s="102">
        <v>10339246.869999999</v>
      </c>
      <c r="G174" s="103">
        <v>11218.435673751939</v>
      </c>
      <c r="H174" s="104">
        <v>2178.5385566876075</v>
      </c>
      <c r="I174" s="104">
        <v>334.99299067955684</v>
      </c>
      <c r="J174" s="104">
        <v>7162.2121458719894</v>
      </c>
      <c r="K174" s="104">
        <v>1003.6972537786314</v>
      </c>
      <c r="L174" s="104">
        <v>538.99472673415573</v>
      </c>
      <c r="M174" s="99">
        <v>977474.34</v>
      </c>
      <c r="N174" s="105">
        <v>1060.5930145503075</v>
      </c>
      <c r="O174" s="113">
        <f t="shared" si="5"/>
        <v>6600909.5800000019</v>
      </c>
      <c r="P174" s="113">
        <f>VLOOKUP(A174,'(3) LEA to SY Allocations'!$A$4:$F$299,6,)</f>
        <v>0</v>
      </c>
      <c r="Q174" s="131">
        <f t="shared" si="6"/>
        <v>6600909.5800000019</v>
      </c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95"/>
      <c r="AP174" s="95"/>
      <c r="AQ174" s="95"/>
      <c r="AR174" s="95"/>
      <c r="AS174" s="95"/>
      <c r="AT174" s="95"/>
      <c r="AU174" s="95"/>
      <c r="AV174" s="100"/>
      <c r="AW174" s="100"/>
      <c r="AX174" s="100"/>
      <c r="AY174" s="100"/>
      <c r="AZ174" s="100"/>
      <c r="BA174" s="100"/>
      <c r="BB174" s="100"/>
      <c r="BC174" s="100"/>
      <c r="BD174" s="100"/>
      <c r="BE174" s="100"/>
      <c r="BF174" s="100"/>
      <c r="BG174" s="100"/>
      <c r="BH174" s="100"/>
      <c r="BI174" s="100"/>
      <c r="BJ174" s="100"/>
      <c r="BK174" s="100"/>
      <c r="BL174" s="100"/>
    </row>
    <row r="175" spans="1:64" s="92" customFormat="1">
      <c r="A175" s="92" t="s">
        <v>425</v>
      </c>
      <c r="B175" s="92" t="s">
        <v>426</v>
      </c>
      <c r="C175" s="101">
        <v>703.44</v>
      </c>
      <c r="D175" s="102">
        <v>6743589.21</v>
      </c>
      <c r="E175" s="101">
        <v>9586.5876407369487</v>
      </c>
      <c r="F175" s="102">
        <v>7214736.5</v>
      </c>
      <c r="G175" s="103">
        <v>10256.363726828158</v>
      </c>
      <c r="H175" s="104">
        <v>1093.9693079722506</v>
      </c>
      <c r="I175" s="104">
        <v>217.53151654725346</v>
      </c>
      <c r="J175" s="104">
        <v>7256.1297765267846</v>
      </c>
      <c r="K175" s="104">
        <v>1548.7513789377913</v>
      </c>
      <c r="L175" s="104">
        <v>139.9817468440805</v>
      </c>
      <c r="M175" s="99">
        <v>774081.38</v>
      </c>
      <c r="N175" s="105">
        <v>1100.4227510519731</v>
      </c>
      <c r="O175" s="113">
        <f t="shared" si="5"/>
        <v>5104251.9300000016</v>
      </c>
      <c r="P175" s="113">
        <f>VLOOKUP(A175,'(3) LEA to SY Allocations'!$A$4:$F$299,6,)</f>
        <v>459472.92000000004</v>
      </c>
      <c r="Q175" s="131">
        <f t="shared" si="6"/>
        <v>4644779.0100000016</v>
      </c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95"/>
      <c r="AP175" s="95"/>
      <c r="AQ175" s="95"/>
      <c r="AR175" s="95"/>
      <c r="AS175" s="95"/>
      <c r="AT175" s="95"/>
      <c r="AU175" s="95"/>
      <c r="AV175" s="100"/>
      <c r="AW175" s="100"/>
      <c r="AX175" s="100"/>
      <c r="AY175" s="100"/>
      <c r="AZ175" s="100"/>
      <c r="BA175" s="100"/>
      <c r="BB175" s="100"/>
      <c r="BC175" s="100"/>
      <c r="BD175" s="100"/>
      <c r="BE175" s="100"/>
      <c r="BF175" s="100"/>
      <c r="BG175" s="100"/>
      <c r="BH175" s="100"/>
      <c r="BI175" s="100"/>
      <c r="BJ175" s="100"/>
      <c r="BK175" s="100"/>
      <c r="BL175" s="100"/>
    </row>
    <row r="176" spans="1:64" s="92" customFormat="1">
      <c r="A176" s="92" t="s">
        <v>481</v>
      </c>
      <c r="B176" s="92" t="s">
        <v>482</v>
      </c>
      <c r="C176" s="101">
        <v>520.5</v>
      </c>
      <c r="D176" s="102">
        <v>6664711.46</v>
      </c>
      <c r="E176" s="101">
        <v>12804.440845341018</v>
      </c>
      <c r="F176" s="102">
        <v>6617404.3300000001</v>
      </c>
      <c r="G176" s="103">
        <v>12713.552987512008</v>
      </c>
      <c r="H176" s="104">
        <v>1127.3356195965416</v>
      </c>
      <c r="I176" s="104">
        <v>604.00228626320848</v>
      </c>
      <c r="J176" s="104">
        <v>8955.8386167147</v>
      </c>
      <c r="K176" s="104">
        <v>1796.1828434197887</v>
      </c>
      <c r="L176" s="104">
        <v>230.19362151777136</v>
      </c>
      <c r="M176" s="99">
        <v>716893.72</v>
      </c>
      <c r="N176" s="105">
        <v>1377.3174255523534</v>
      </c>
      <c r="O176" s="113">
        <f t="shared" si="5"/>
        <v>4661514.0000000009</v>
      </c>
      <c r="P176" s="113">
        <f>VLOOKUP(A176,'(3) LEA to SY Allocations'!$A$4:$F$299,6,)</f>
        <v>522590.68000000005</v>
      </c>
      <c r="Q176" s="131">
        <f t="shared" si="6"/>
        <v>4138923.3200000008</v>
      </c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95"/>
      <c r="AP176" s="95"/>
      <c r="AQ176" s="95"/>
      <c r="AR176" s="95"/>
      <c r="AS176" s="95"/>
      <c r="AT176" s="95"/>
      <c r="AU176" s="95"/>
      <c r="AV176" s="100"/>
      <c r="AW176" s="100"/>
      <c r="AX176" s="100"/>
      <c r="AY176" s="100"/>
      <c r="AZ176" s="100"/>
      <c r="BA176" s="100"/>
      <c r="BB176" s="100"/>
      <c r="BC176" s="100"/>
      <c r="BD176" s="100"/>
      <c r="BE176" s="100"/>
      <c r="BF176" s="100"/>
      <c r="BG176" s="100"/>
      <c r="BH176" s="100"/>
      <c r="BI176" s="100"/>
      <c r="BJ176" s="100"/>
      <c r="BK176" s="100"/>
      <c r="BL176" s="100"/>
    </row>
    <row r="177" spans="1:64" s="92" customFormat="1">
      <c r="A177" s="92" t="s">
        <v>321</v>
      </c>
      <c r="B177" s="92" t="s">
        <v>969</v>
      </c>
      <c r="C177" s="101">
        <v>411.55999999999995</v>
      </c>
      <c r="D177" s="102">
        <v>5257692.49</v>
      </c>
      <c r="E177" s="101">
        <v>12775.032777723785</v>
      </c>
      <c r="F177" s="102">
        <v>5319644.55</v>
      </c>
      <c r="G177" s="103">
        <v>12925.562615414521</v>
      </c>
      <c r="H177" s="104">
        <v>1445.8558168918262</v>
      </c>
      <c r="I177" s="104">
        <v>770.13954222956579</v>
      </c>
      <c r="J177" s="104">
        <v>9643.7811740693942</v>
      </c>
      <c r="K177" s="104">
        <v>1065.7860822237342</v>
      </c>
      <c r="L177" s="104"/>
      <c r="M177" s="99">
        <v>576125.57999999996</v>
      </c>
      <c r="N177" s="105">
        <v>1399.8580522888522</v>
      </c>
      <c r="O177" s="113">
        <f t="shared" si="5"/>
        <v>3968994.5799999991</v>
      </c>
      <c r="P177" s="113">
        <f>VLOOKUP(A177,'(3) LEA to SY Allocations'!$A$4:$F$299,6,)</f>
        <v>189901.64</v>
      </c>
      <c r="Q177" s="131">
        <f t="shared" si="6"/>
        <v>3779092.939999999</v>
      </c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95"/>
      <c r="AP177" s="95"/>
      <c r="AQ177" s="95"/>
      <c r="AR177" s="95"/>
      <c r="AS177" s="95"/>
      <c r="AT177" s="95"/>
      <c r="AU177" s="95"/>
      <c r="AV177" s="100"/>
      <c r="AW177" s="100"/>
      <c r="AX177" s="100"/>
      <c r="AY177" s="100"/>
      <c r="AZ177" s="100"/>
      <c r="BA177" s="100"/>
      <c r="BB177" s="100"/>
      <c r="BC177" s="100"/>
      <c r="BD177" s="100"/>
      <c r="BE177" s="100"/>
      <c r="BF177" s="100"/>
      <c r="BG177" s="100"/>
      <c r="BH177" s="100"/>
      <c r="BI177" s="100"/>
      <c r="BJ177" s="100"/>
      <c r="BK177" s="100"/>
      <c r="BL177" s="100"/>
    </row>
    <row r="178" spans="1:64" s="92" customFormat="1">
      <c r="A178" s="92" t="s">
        <v>591</v>
      </c>
      <c r="B178" s="92" t="s">
        <v>592</v>
      </c>
      <c r="C178" s="101">
        <v>303.88</v>
      </c>
      <c r="D178" s="102">
        <v>4188043.04</v>
      </c>
      <c r="E178" s="101">
        <v>13781.897591154404</v>
      </c>
      <c r="F178" s="102">
        <v>4088624.06</v>
      </c>
      <c r="G178" s="103">
        <v>13454.732328550745</v>
      </c>
      <c r="H178" s="104">
        <v>1951.2124522837964</v>
      </c>
      <c r="I178" s="104">
        <v>416.74177306831643</v>
      </c>
      <c r="J178" s="104">
        <v>9218.134329340528</v>
      </c>
      <c r="K178" s="104">
        <v>1735.2363432934058</v>
      </c>
      <c r="L178" s="104">
        <v>133.4074305646966</v>
      </c>
      <c r="M178" s="99">
        <v>373803.41</v>
      </c>
      <c r="N178" s="105">
        <v>1230.1020468606027</v>
      </c>
      <c r="O178" s="113">
        <f t="shared" si="5"/>
        <v>2801206.6599999997</v>
      </c>
      <c r="P178" s="113">
        <f>VLOOKUP(A178,'(3) LEA to SY Allocations'!$A$4:$F$299,6,)</f>
        <v>222774.40000000002</v>
      </c>
      <c r="Q178" s="131">
        <f t="shared" si="6"/>
        <v>2578432.2599999998</v>
      </c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95"/>
      <c r="AP178" s="95"/>
      <c r="AQ178" s="95"/>
      <c r="AR178" s="95"/>
      <c r="AS178" s="95"/>
      <c r="AT178" s="95"/>
      <c r="AU178" s="95"/>
      <c r="AV178" s="100"/>
      <c r="AW178" s="100"/>
      <c r="AX178" s="100"/>
      <c r="AY178" s="100"/>
      <c r="AZ178" s="100"/>
      <c r="BA178" s="100"/>
      <c r="BB178" s="100"/>
      <c r="BC178" s="100"/>
      <c r="BD178" s="100"/>
      <c r="BE178" s="100"/>
      <c r="BF178" s="100"/>
      <c r="BG178" s="100"/>
      <c r="BH178" s="100"/>
      <c r="BI178" s="100"/>
      <c r="BJ178" s="100"/>
      <c r="BK178" s="100"/>
      <c r="BL178" s="100"/>
    </row>
    <row r="179" spans="1:64" s="92" customFormat="1">
      <c r="A179" s="92" t="s">
        <v>339</v>
      </c>
      <c r="B179" s="92" t="s">
        <v>340</v>
      </c>
      <c r="C179" s="101">
        <v>46.89</v>
      </c>
      <c r="D179" s="102">
        <v>1543466.49</v>
      </c>
      <c r="E179" s="101">
        <v>32916.751759436978</v>
      </c>
      <c r="F179" s="102">
        <v>1521602.85</v>
      </c>
      <c r="G179" s="103">
        <v>32450.476647472809</v>
      </c>
      <c r="H179" s="104">
        <v>6.7306461932181705</v>
      </c>
      <c r="I179" s="104">
        <v>527.09191725314565</v>
      </c>
      <c r="J179" s="104">
        <v>31224.169119215185</v>
      </c>
      <c r="K179" s="104">
        <v>692.4849648112604</v>
      </c>
      <c r="L179" s="104"/>
      <c r="M179" s="99">
        <v>329276.82</v>
      </c>
      <c r="N179" s="105">
        <v>7022.3250159948821</v>
      </c>
      <c r="O179" s="113">
        <f t="shared" si="5"/>
        <v>1464101.29</v>
      </c>
      <c r="P179" s="113">
        <f>VLOOKUP(A179,'(3) LEA to SY Allocations'!$A$4:$F$299,6,)</f>
        <v>0</v>
      </c>
      <c r="Q179" s="131">
        <f t="shared" si="6"/>
        <v>1464101.29</v>
      </c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95"/>
      <c r="AP179" s="95"/>
      <c r="AQ179" s="95"/>
      <c r="AR179" s="95"/>
      <c r="AS179" s="95"/>
      <c r="AT179" s="95"/>
      <c r="AU179" s="95"/>
      <c r="AV179" s="100"/>
      <c r="AW179" s="100"/>
      <c r="AX179" s="100"/>
      <c r="AY179" s="100"/>
      <c r="AZ179" s="100"/>
      <c r="BA179" s="100"/>
      <c r="BB179" s="100"/>
      <c r="BC179" s="100"/>
      <c r="BD179" s="100"/>
      <c r="BE179" s="100"/>
      <c r="BF179" s="100"/>
      <c r="BG179" s="100"/>
      <c r="BH179" s="100"/>
      <c r="BI179" s="100"/>
      <c r="BJ179" s="100"/>
      <c r="BK179" s="100"/>
      <c r="BL179" s="100"/>
    </row>
    <row r="180" spans="1:64" s="92" customFormat="1">
      <c r="A180" s="92" t="s">
        <v>325</v>
      </c>
      <c r="B180" s="92" t="s">
        <v>326</v>
      </c>
      <c r="C180" s="101">
        <v>1103.1899999999998</v>
      </c>
      <c r="D180" s="102">
        <v>10997667.27</v>
      </c>
      <c r="E180" s="101">
        <v>9968.9693253202095</v>
      </c>
      <c r="F180" s="102">
        <v>10836351.49</v>
      </c>
      <c r="G180" s="103">
        <v>9822.7426735195222</v>
      </c>
      <c r="H180" s="104">
        <v>925.32316282779948</v>
      </c>
      <c r="I180" s="104">
        <v>201.96372338400462</v>
      </c>
      <c r="J180" s="104">
        <v>6987.6370525476132</v>
      </c>
      <c r="K180" s="104">
        <v>1707.8187347601051</v>
      </c>
      <c r="L180" s="104"/>
      <c r="M180" s="99">
        <v>391029.18</v>
      </c>
      <c r="N180" s="105">
        <v>354.45315856742724</v>
      </c>
      <c r="O180" s="113">
        <f t="shared" si="5"/>
        <v>7708691.3200000003</v>
      </c>
      <c r="P180" s="113">
        <f>VLOOKUP(A180,'(3) LEA to SY Allocations'!$A$4:$F$299,6,)</f>
        <v>309618.04000000004</v>
      </c>
      <c r="Q180" s="131">
        <f t="shared" si="6"/>
        <v>7399073.2800000003</v>
      </c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0"/>
      <c r="AO180" s="100"/>
      <c r="AP180" s="100"/>
      <c r="AQ180" s="100"/>
      <c r="AR180" s="100"/>
      <c r="AS180" s="100"/>
      <c r="AT180" s="100"/>
      <c r="AU180" s="100"/>
      <c r="AV180" s="100"/>
      <c r="AW180" s="100"/>
      <c r="AX180" s="100"/>
      <c r="AY180" s="100"/>
      <c r="AZ180" s="100"/>
      <c r="BA180" s="100"/>
      <c r="BB180" s="100"/>
      <c r="BC180" s="100"/>
      <c r="BD180" s="100"/>
      <c r="BE180" s="100"/>
      <c r="BF180" s="100"/>
      <c r="BG180" s="100"/>
      <c r="BH180" s="100"/>
      <c r="BI180" s="100"/>
      <c r="BJ180" s="100"/>
      <c r="BK180" s="100"/>
      <c r="BL180" s="100"/>
    </row>
    <row r="181" spans="1:64" s="92" customFormat="1">
      <c r="A181" s="92" t="s">
        <v>121</v>
      </c>
      <c r="B181" s="92" t="s">
        <v>122</v>
      </c>
      <c r="C181" s="101">
        <v>295.75</v>
      </c>
      <c r="D181" s="102">
        <v>3673572.44</v>
      </c>
      <c r="E181" s="101">
        <v>12421.208588334743</v>
      </c>
      <c r="F181" s="102">
        <v>3767639</v>
      </c>
      <c r="G181" s="103">
        <v>12739.2696534235</v>
      </c>
      <c r="H181" s="104">
        <v>1251.3954015215554</v>
      </c>
      <c r="I181" s="104">
        <v>227.21602704987319</v>
      </c>
      <c r="J181" s="104">
        <v>8997.6246491969578</v>
      </c>
      <c r="K181" s="104">
        <v>2253.3681825866443</v>
      </c>
      <c r="L181" s="104">
        <v>9.6653930684699922</v>
      </c>
      <c r="M181" s="99">
        <v>596605.59</v>
      </c>
      <c r="N181" s="105">
        <v>2017.2631952662721</v>
      </c>
      <c r="O181" s="113">
        <f t="shared" si="5"/>
        <v>2661047.4900000002</v>
      </c>
      <c r="P181" s="113">
        <f>VLOOKUP(A181,'(3) LEA to SY Allocations'!$A$4:$F$299,6,)</f>
        <v>0</v>
      </c>
      <c r="Q181" s="131">
        <f t="shared" si="6"/>
        <v>2661047.4900000002</v>
      </c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0"/>
      <c r="AO181" s="100"/>
      <c r="AP181" s="100"/>
      <c r="AQ181" s="100"/>
      <c r="AR181" s="100"/>
      <c r="AS181" s="100"/>
      <c r="AT181" s="100"/>
      <c r="AU181" s="100"/>
      <c r="AV181" s="100"/>
      <c r="AW181" s="100"/>
      <c r="AX181" s="100"/>
      <c r="AY181" s="100"/>
      <c r="AZ181" s="100"/>
      <c r="BA181" s="100"/>
      <c r="BB181" s="100"/>
      <c r="BC181" s="100"/>
      <c r="BD181" s="100"/>
      <c r="BE181" s="100"/>
      <c r="BF181" s="100"/>
      <c r="BG181" s="100"/>
      <c r="BH181" s="100"/>
      <c r="BI181" s="100"/>
      <c r="BJ181" s="100"/>
      <c r="BK181" s="100"/>
      <c r="BL181" s="100"/>
    </row>
    <row r="182" spans="1:64" s="92" customFormat="1">
      <c r="A182" s="92" t="s">
        <v>461</v>
      </c>
      <c r="B182" s="92" t="s">
        <v>462</v>
      </c>
      <c r="C182" s="101">
        <v>268.07</v>
      </c>
      <c r="D182" s="102">
        <v>3791482.41</v>
      </c>
      <c r="E182" s="101">
        <v>14143.6281941284</v>
      </c>
      <c r="F182" s="102">
        <v>3816312.31</v>
      </c>
      <c r="G182" s="103">
        <v>14236.252881710001</v>
      </c>
      <c r="H182" s="104">
        <v>1015.7429775804828</v>
      </c>
      <c r="I182" s="104">
        <v>861.94199276308427</v>
      </c>
      <c r="J182" s="104">
        <v>9803.8113179393458</v>
      </c>
      <c r="K182" s="104">
        <v>2552.0595366881794</v>
      </c>
      <c r="L182" s="104">
        <v>2.6970567389114786</v>
      </c>
      <c r="M182" s="99">
        <v>313174.63</v>
      </c>
      <c r="N182" s="105">
        <v>1168.2569105084494</v>
      </c>
      <c r="O182" s="113">
        <f t="shared" si="5"/>
        <v>2628107.7000000002</v>
      </c>
      <c r="P182" s="113">
        <f>VLOOKUP(A182,'(3) LEA to SY Allocations'!$A$4:$F$299,6,)</f>
        <v>204974.2</v>
      </c>
      <c r="Q182" s="131">
        <f t="shared" si="6"/>
        <v>2423133.5</v>
      </c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0"/>
      <c r="AO182" s="100"/>
      <c r="AP182" s="100"/>
      <c r="AQ182" s="100"/>
      <c r="AR182" s="100"/>
      <c r="AS182" s="100"/>
      <c r="AT182" s="100"/>
      <c r="AU182" s="100"/>
      <c r="AV182" s="100"/>
      <c r="AW182" s="100"/>
      <c r="AX182" s="100"/>
      <c r="AY182" s="100"/>
      <c r="AZ182" s="100"/>
      <c r="BA182" s="100"/>
      <c r="BB182" s="100"/>
      <c r="BC182" s="100"/>
      <c r="BD182" s="100"/>
      <c r="BE182" s="100"/>
      <c r="BF182" s="100"/>
      <c r="BG182" s="100"/>
      <c r="BH182" s="100"/>
      <c r="BI182" s="100"/>
      <c r="BJ182" s="100"/>
      <c r="BK182" s="100"/>
      <c r="BL182" s="100"/>
    </row>
    <row r="183" spans="1:64" s="92" customFormat="1">
      <c r="A183" s="92" t="s">
        <v>503</v>
      </c>
      <c r="B183" s="92" t="s">
        <v>970</v>
      </c>
      <c r="C183" s="101">
        <v>5244.6100000000006</v>
      </c>
      <c r="D183" s="102">
        <v>35342946.590000004</v>
      </c>
      <c r="E183" s="101">
        <v>6738.9084393310468</v>
      </c>
      <c r="F183" s="102">
        <v>37896502.460000001</v>
      </c>
      <c r="G183" s="103">
        <v>7225.7999088588085</v>
      </c>
      <c r="H183" s="104">
        <v>1123.1646967076674</v>
      </c>
      <c r="I183" s="104">
        <v>147.97042487429948</v>
      </c>
      <c r="J183" s="104">
        <v>5403.0498073259978</v>
      </c>
      <c r="K183" s="104">
        <v>551.61497995084483</v>
      </c>
      <c r="L183" s="104"/>
      <c r="M183" s="99">
        <v>6286221.6900000004</v>
      </c>
      <c r="N183" s="105">
        <v>1198.6061289590646</v>
      </c>
      <c r="O183" s="113">
        <f t="shared" si="5"/>
        <v>28336889.050000004</v>
      </c>
      <c r="P183" s="113">
        <f>VLOOKUP(A183,'(3) LEA to SY Allocations'!$A$4:$F$299,6,)</f>
        <v>1476997.4800000002</v>
      </c>
      <c r="Q183" s="131">
        <f t="shared" si="6"/>
        <v>26859891.570000004</v>
      </c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0"/>
      <c r="AL183" s="100"/>
      <c r="AM183" s="100"/>
      <c r="AN183" s="100"/>
      <c r="AO183" s="100"/>
      <c r="AP183" s="100"/>
      <c r="AQ183" s="100"/>
      <c r="AR183" s="100"/>
      <c r="AS183" s="100"/>
      <c r="AT183" s="100"/>
      <c r="AU183" s="100"/>
      <c r="AV183" s="100"/>
      <c r="AW183" s="100"/>
      <c r="AX183" s="100"/>
      <c r="AY183" s="100"/>
      <c r="AZ183" s="100"/>
      <c r="BA183" s="100"/>
      <c r="BB183" s="100"/>
      <c r="BC183" s="100"/>
      <c r="BD183" s="100"/>
      <c r="BE183" s="100"/>
      <c r="BF183" s="100"/>
      <c r="BG183" s="100"/>
      <c r="BH183" s="100"/>
      <c r="BI183" s="100"/>
      <c r="BJ183" s="100"/>
      <c r="BK183" s="100"/>
      <c r="BL183" s="100"/>
    </row>
    <row r="184" spans="1:64" s="92" customFormat="1">
      <c r="A184" s="92" t="s">
        <v>411</v>
      </c>
      <c r="B184" s="92" t="s">
        <v>412</v>
      </c>
      <c r="C184" s="101">
        <v>21041.879999999997</v>
      </c>
      <c r="D184" s="102">
        <v>184800033.80000001</v>
      </c>
      <c r="E184" s="101">
        <v>8782.4868215197512</v>
      </c>
      <c r="F184" s="102">
        <v>188616199.96000001</v>
      </c>
      <c r="G184" s="103">
        <v>8963.8473349339529</v>
      </c>
      <c r="H184" s="104">
        <v>1737.3911394799329</v>
      </c>
      <c r="I184" s="104">
        <v>221.04884116818459</v>
      </c>
      <c r="J184" s="104">
        <v>6207.4847485110658</v>
      </c>
      <c r="K184" s="104">
        <v>759.46486198001332</v>
      </c>
      <c r="L184" s="104">
        <v>38.457743794755991</v>
      </c>
      <c r="M184" s="99">
        <v>20338128.969999999</v>
      </c>
      <c r="N184" s="105">
        <v>966.55474558356957</v>
      </c>
      <c r="O184" s="113">
        <f t="shared" si="5"/>
        <v>130617149.18000001</v>
      </c>
      <c r="P184" s="113">
        <f>VLOOKUP(A184,'(3) LEA to SY Allocations'!$A$4:$F$299,6,)</f>
        <v>5141534.92</v>
      </c>
      <c r="Q184" s="131">
        <f t="shared" si="6"/>
        <v>125475614.26000001</v>
      </c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0"/>
      <c r="AL184" s="100"/>
      <c r="AM184" s="100"/>
      <c r="AN184" s="100"/>
      <c r="AO184" s="100"/>
      <c r="AP184" s="100"/>
      <c r="AQ184" s="100"/>
      <c r="AR184" s="100"/>
      <c r="AS184" s="100"/>
      <c r="AT184" s="100"/>
      <c r="AU184" s="100"/>
      <c r="AV184" s="100"/>
      <c r="AW184" s="100"/>
      <c r="AX184" s="100"/>
      <c r="AY184" s="100"/>
      <c r="AZ184" s="100"/>
      <c r="BA184" s="100"/>
      <c r="BB184" s="100"/>
      <c r="BC184" s="100"/>
      <c r="BD184" s="100"/>
      <c r="BE184" s="100"/>
      <c r="BF184" s="100"/>
      <c r="BG184" s="100"/>
      <c r="BH184" s="100"/>
      <c r="BI184" s="100"/>
      <c r="BJ184" s="100"/>
      <c r="BK184" s="100"/>
      <c r="BL184" s="100"/>
    </row>
    <row r="185" spans="1:64" s="92" customFormat="1">
      <c r="A185" s="92" t="s">
        <v>517</v>
      </c>
      <c r="B185" s="92" t="s">
        <v>518</v>
      </c>
      <c r="C185" s="101">
        <v>28322.439999999995</v>
      </c>
      <c r="D185" s="102">
        <v>311310445.26999998</v>
      </c>
      <c r="E185" s="101">
        <v>10991.65344758432</v>
      </c>
      <c r="F185" s="102">
        <v>317792497.05000001</v>
      </c>
      <c r="G185" s="103">
        <v>11220.519738059294</v>
      </c>
      <c r="H185" s="104">
        <v>2573.1093648711058</v>
      </c>
      <c r="I185" s="104">
        <v>214.68390188133515</v>
      </c>
      <c r="J185" s="104">
        <v>6385.7648987869688</v>
      </c>
      <c r="K185" s="104">
        <v>1951.8499013503076</v>
      </c>
      <c r="L185" s="104">
        <v>95.111671169574379</v>
      </c>
      <c r="M185" s="99">
        <v>45858228.289999999</v>
      </c>
      <c r="N185" s="105">
        <v>1619.1482192212256</v>
      </c>
      <c r="O185" s="113">
        <f t="shared" si="5"/>
        <v>180860443.19999996</v>
      </c>
      <c r="P185" s="113">
        <f>VLOOKUP(A185,'(3) LEA to SY Allocations'!$A$4:$F$299,6,)</f>
        <v>4823816.5200000005</v>
      </c>
      <c r="Q185" s="131">
        <f t="shared" si="6"/>
        <v>176036626.67999995</v>
      </c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0"/>
      <c r="AL185" s="100"/>
      <c r="AM185" s="100"/>
      <c r="AN185" s="100"/>
      <c r="AO185" s="100"/>
      <c r="AP185" s="100"/>
      <c r="AQ185" s="100"/>
      <c r="AR185" s="100"/>
      <c r="AS185" s="100"/>
      <c r="AT185" s="100"/>
      <c r="AU185" s="100"/>
      <c r="AV185" s="100"/>
      <c r="AW185" s="100"/>
      <c r="AX185" s="100"/>
      <c r="AY185" s="100"/>
      <c r="AZ185" s="100"/>
      <c r="BA185" s="100"/>
      <c r="BB185" s="100"/>
      <c r="BC185" s="100"/>
      <c r="BD185" s="100"/>
      <c r="BE185" s="100"/>
      <c r="BF185" s="100"/>
      <c r="BG185" s="100"/>
      <c r="BH185" s="100"/>
      <c r="BI185" s="100"/>
      <c r="BJ185" s="100"/>
      <c r="BK185" s="100"/>
      <c r="BL185" s="100"/>
    </row>
    <row r="186" spans="1:64" s="85" customFormat="1" ht="12">
      <c r="A186" s="92" t="s">
        <v>63</v>
      </c>
      <c r="B186" s="92" t="s">
        <v>64</v>
      </c>
      <c r="C186" s="101">
        <v>173.35999999999999</v>
      </c>
      <c r="D186" s="102">
        <v>1922529.96</v>
      </c>
      <c r="E186" s="101">
        <v>11089.812874942318</v>
      </c>
      <c r="F186" s="102">
        <v>1927043.3</v>
      </c>
      <c r="G186" s="103">
        <v>11115.847369635441</v>
      </c>
      <c r="H186" s="104">
        <v>2617.8058375634519</v>
      </c>
      <c r="I186" s="104">
        <v>342.85786802030458</v>
      </c>
      <c r="J186" s="104">
        <v>6988.7159090909099</v>
      </c>
      <c r="K186" s="104">
        <v>1166.4677549607754</v>
      </c>
      <c r="L186" s="104"/>
      <c r="M186" s="99">
        <v>651596</v>
      </c>
      <c r="N186" s="105">
        <v>3758.6294416243659</v>
      </c>
      <c r="O186" s="113">
        <f t="shared" si="5"/>
        <v>1211563.79</v>
      </c>
      <c r="P186" s="113">
        <f>VLOOKUP(A186,'(3) LEA to SY Allocations'!$A$4:$F$299,6,)</f>
        <v>130165.96</v>
      </c>
      <c r="Q186" s="131">
        <f t="shared" si="6"/>
        <v>1081397.83</v>
      </c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  <c r="BH186" s="79"/>
      <c r="BI186" s="79"/>
      <c r="BJ186" s="79"/>
      <c r="BK186" s="79"/>
      <c r="BL186" s="79"/>
    </row>
    <row r="187" spans="1:64" s="92" customFormat="1" ht="12.75" customHeight="1">
      <c r="A187" s="92" t="s">
        <v>547</v>
      </c>
      <c r="B187" s="92" t="s">
        <v>548</v>
      </c>
      <c r="C187" s="101">
        <v>5401.98</v>
      </c>
      <c r="D187" s="102">
        <v>48676994.659999996</v>
      </c>
      <c r="E187" s="101">
        <v>9010.9542538106398</v>
      </c>
      <c r="F187" s="102">
        <v>50729512.990000002</v>
      </c>
      <c r="G187" s="103">
        <v>9390.9109234021616</v>
      </c>
      <c r="H187" s="104">
        <v>1858.6449931321481</v>
      </c>
      <c r="I187" s="104">
        <v>358.68807548343386</v>
      </c>
      <c r="J187" s="104">
        <v>6089.3722579498635</v>
      </c>
      <c r="K187" s="104">
        <v>1061.9765734045666</v>
      </c>
      <c r="L187" s="104">
        <v>22.229023432148953</v>
      </c>
      <c r="M187" s="99">
        <v>6165011.9400000004</v>
      </c>
      <c r="N187" s="105">
        <v>1141.2504192907047</v>
      </c>
      <c r="O187" s="113">
        <f t="shared" si="5"/>
        <v>32894667.150000002</v>
      </c>
      <c r="P187" s="113">
        <f>VLOOKUP(A187,'(3) LEA to SY Allocations'!$A$4:$F$299,6,)</f>
        <v>1544015.08</v>
      </c>
      <c r="Q187" s="131">
        <f t="shared" si="6"/>
        <v>31350652.07</v>
      </c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0"/>
      <c r="AL187" s="100"/>
      <c r="AM187" s="100"/>
      <c r="AN187" s="100"/>
      <c r="AO187" s="100"/>
      <c r="AP187" s="100"/>
      <c r="AQ187" s="100"/>
      <c r="AR187" s="100"/>
      <c r="AS187" s="100"/>
      <c r="AT187" s="100"/>
      <c r="AU187" s="100"/>
      <c r="AV187" s="100"/>
      <c r="AW187" s="100"/>
      <c r="AX187" s="100"/>
      <c r="AY187" s="100"/>
      <c r="AZ187" s="100"/>
      <c r="BA187" s="100"/>
      <c r="BB187" s="100"/>
      <c r="BC187" s="100"/>
      <c r="BD187" s="100"/>
      <c r="BE187" s="100"/>
      <c r="BF187" s="100"/>
      <c r="BG187" s="100"/>
      <c r="BH187" s="100"/>
      <c r="BI187" s="100"/>
      <c r="BJ187" s="100"/>
      <c r="BK187" s="100"/>
      <c r="BL187" s="100"/>
    </row>
    <row r="188" spans="1:64" s="92" customFormat="1">
      <c r="A188" s="92" t="s">
        <v>513</v>
      </c>
      <c r="B188" s="92" t="s">
        <v>514</v>
      </c>
      <c r="C188" s="101">
        <v>7858.04</v>
      </c>
      <c r="D188" s="102">
        <v>73661437.019999996</v>
      </c>
      <c r="E188" s="101">
        <v>9374.0216415289306</v>
      </c>
      <c r="F188" s="102">
        <v>74251556.680000007</v>
      </c>
      <c r="G188" s="103">
        <v>9449.119205298015</v>
      </c>
      <c r="H188" s="104">
        <v>1869.5345238761829</v>
      </c>
      <c r="I188" s="104">
        <v>608.31544125507128</v>
      </c>
      <c r="J188" s="104">
        <v>6110.6088184839973</v>
      </c>
      <c r="K188" s="104">
        <v>807.90707606476929</v>
      </c>
      <c r="L188" s="104">
        <v>52.753345617991258</v>
      </c>
      <c r="M188" s="99">
        <v>7131088.1600000001</v>
      </c>
      <c r="N188" s="105">
        <v>907.48941975352636</v>
      </c>
      <c r="O188" s="113">
        <f t="shared" si="5"/>
        <v>48017408.519999988</v>
      </c>
      <c r="P188" s="113">
        <f>VLOOKUP(A188,'(3) LEA to SY Allocations'!$A$4:$F$299,6,)</f>
        <v>768316.84000000008</v>
      </c>
      <c r="Q188" s="131">
        <f t="shared" si="6"/>
        <v>47249091.679999985</v>
      </c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0"/>
      <c r="AL188" s="100"/>
      <c r="AM188" s="100"/>
      <c r="AN188" s="100"/>
      <c r="AO188" s="100"/>
      <c r="AP188" s="100"/>
      <c r="AQ188" s="100"/>
      <c r="AR188" s="100"/>
      <c r="AS188" s="100"/>
      <c r="AT188" s="100"/>
      <c r="AU188" s="100"/>
      <c r="AV188" s="100"/>
      <c r="AW188" s="100"/>
      <c r="AX188" s="100"/>
      <c r="AY188" s="100"/>
      <c r="AZ188" s="100"/>
      <c r="BA188" s="100"/>
      <c r="BB188" s="100"/>
      <c r="BC188" s="100"/>
      <c r="BD188" s="100"/>
      <c r="BE188" s="100"/>
      <c r="BF188" s="100"/>
      <c r="BG188" s="100"/>
      <c r="BH188" s="100"/>
      <c r="BI188" s="100"/>
      <c r="BJ188" s="100"/>
      <c r="BK188" s="100"/>
      <c r="BL188" s="100"/>
    </row>
    <row r="189" spans="1:64" s="92" customFormat="1">
      <c r="A189" s="92" t="s">
        <v>133</v>
      </c>
      <c r="B189" s="92" t="s">
        <v>134</v>
      </c>
      <c r="C189" s="101">
        <v>1330.3000000000002</v>
      </c>
      <c r="D189" s="102">
        <v>13361829.26</v>
      </c>
      <c r="E189" s="101">
        <v>10044.222551304216</v>
      </c>
      <c r="F189" s="102">
        <v>13504656.6</v>
      </c>
      <c r="G189" s="103">
        <v>10151.587311132826</v>
      </c>
      <c r="H189" s="104">
        <v>2828.513921671803</v>
      </c>
      <c r="I189" s="104">
        <v>399.59160339772984</v>
      </c>
      <c r="J189" s="104">
        <v>6178.7190633691635</v>
      </c>
      <c r="K189" s="104">
        <v>677.70012779072385</v>
      </c>
      <c r="L189" s="104">
        <v>67.062594903405241</v>
      </c>
      <c r="M189" s="99">
        <v>857126.82</v>
      </c>
      <c r="N189" s="105">
        <v>644.31092234834239</v>
      </c>
      <c r="O189" s="113">
        <f t="shared" si="5"/>
        <v>8219549.9699999988</v>
      </c>
      <c r="P189" s="113">
        <f>VLOOKUP(A189,'(3) LEA to SY Allocations'!$A$4:$F$299,6,)</f>
        <v>0</v>
      </c>
      <c r="Q189" s="131">
        <f t="shared" si="6"/>
        <v>8219549.9699999988</v>
      </c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0"/>
      <c r="AL189" s="100"/>
      <c r="AM189" s="100"/>
      <c r="AN189" s="100"/>
      <c r="AO189" s="100"/>
      <c r="AP189" s="100"/>
      <c r="AQ189" s="100"/>
      <c r="AR189" s="100"/>
      <c r="AS189" s="100"/>
      <c r="AT189" s="100"/>
      <c r="AU189" s="100"/>
      <c r="AV189" s="100"/>
      <c r="AW189" s="100"/>
      <c r="AX189" s="100"/>
      <c r="AY189" s="100"/>
      <c r="AZ189" s="100"/>
      <c r="BA189" s="100"/>
      <c r="BB189" s="100"/>
      <c r="BC189" s="100"/>
      <c r="BD189" s="100"/>
      <c r="BE189" s="100"/>
      <c r="BF189" s="100"/>
      <c r="BG189" s="100"/>
      <c r="BH189" s="100"/>
      <c r="BI189" s="100"/>
      <c r="BJ189" s="100"/>
      <c r="BK189" s="100"/>
      <c r="BL189" s="100"/>
    </row>
    <row r="190" spans="1:64" s="92" customFormat="1">
      <c r="A190" s="92" t="s">
        <v>379</v>
      </c>
      <c r="B190" s="92" t="s">
        <v>380</v>
      </c>
      <c r="C190" s="101">
        <v>2222.9399999999996</v>
      </c>
      <c r="D190" s="102">
        <v>19360046.359999999</v>
      </c>
      <c r="E190" s="101">
        <v>8709.2077878845139</v>
      </c>
      <c r="F190" s="102">
        <v>19605497.370000001</v>
      </c>
      <c r="G190" s="103">
        <v>8819.6250775999379</v>
      </c>
      <c r="H190" s="104">
        <v>1606.7783790835563</v>
      </c>
      <c r="I190" s="104">
        <v>235.47971155316833</v>
      </c>
      <c r="J190" s="104">
        <v>6097.7550001349591</v>
      </c>
      <c r="K190" s="104">
        <v>843.05996113255435</v>
      </c>
      <c r="L190" s="104">
        <v>36.552025695700301</v>
      </c>
      <c r="M190" s="99">
        <v>1419806.6</v>
      </c>
      <c r="N190" s="105">
        <v>638.70666774631809</v>
      </c>
      <c r="O190" s="113">
        <f t="shared" si="5"/>
        <v>13554943.500000004</v>
      </c>
      <c r="P190" s="113">
        <f>VLOOKUP(A190,'(3) LEA to SY Allocations'!$A$4:$F$299,6,)</f>
        <v>616256.88</v>
      </c>
      <c r="Q190" s="131">
        <f t="shared" si="6"/>
        <v>12938686.620000003</v>
      </c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0"/>
      <c r="AL190" s="100"/>
      <c r="AM190" s="100"/>
      <c r="AN190" s="100"/>
      <c r="AO190" s="100"/>
      <c r="AP190" s="100"/>
      <c r="AQ190" s="100"/>
      <c r="AR190" s="100"/>
      <c r="AS190" s="100"/>
      <c r="AT190" s="100"/>
      <c r="AU190" s="100"/>
      <c r="AV190" s="100"/>
      <c r="AW190" s="100"/>
      <c r="AX190" s="100"/>
      <c r="AY190" s="100"/>
      <c r="AZ190" s="100"/>
      <c r="BA190" s="100"/>
      <c r="BB190" s="100"/>
      <c r="BC190" s="100"/>
      <c r="BD190" s="100"/>
      <c r="BE190" s="100"/>
      <c r="BF190" s="100"/>
      <c r="BG190" s="100"/>
      <c r="BH190" s="100"/>
      <c r="BI190" s="100"/>
      <c r="BJ190" s="100"/>
      <c r="BK190" s="100"/>
      <c r="BL190" s="100"/>
    </row>
    <row r="191" spans="1:64" s="92" customFormat="1">
      <c r="A191" s="92" t="s">
        <v>91</v>
      </c>
      <c r="B191" s="92" t="s">
        <v>92</v>
      </c>
      <c r="C191" s="101">
        <v>11596.020000000002</v>
      </c>
      <c r="D191" s="102">
        <v>128694176.79000001</v>
      </c>
      <c r="E191" s="101">
        <v>11098.133393181452</v>
      </c>
      <c r="F191" s="102">
        <v>134274333.49000001</v>
      </c>
      <c r="G191" s="103">
        <v>11579.346490433785</v>
      </c>
      <c r="H191" s="104">
        <v>1639.347353660997</v>
      </c>
      <c r="I191" s="104">
        <v>157.03553115637948</v>
      </c>
      <c r="J191" s="104">
        <v>6800.1551428852317</v>
      </c>
      <c r="K191" s="104">
        <v>2945.0256346574074</v>
      </c>
      <c r="L191" s="104">
        <v>37.782828073770133</v>
      </c>
      <c r="M191" s="99">
        <v>15256425.76</v>
      </c>
      <c r="N191" s="105">
        <v>1315.6605249042341</v>
      </c>
      <c r="O191" s="113">
        <f t="shared" si="5"/>
        <v>78854735.040000021</v>
      </c>
      <c r="P191" s="113">
        <f>VLOOKUP(A191,'(3) LEA to SY Allocations'!$A$4:$F$299,6,)</f>
        <v>6015355.2400000012</v>
      </c>
      <c r="Q191" s="131">
        <f t="shared" si="6"/>
        <v>72839379.800000027</v>
      </c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0"/>
      <c r="AL191" s="100"/>
      <c r="AM191" s="100"/>
      <c r="AN191" s="100"/>
      <c r="AO191" s="100"/>
      <c r="AP191" s="100"/>
      <c r="AQ191" s="100"/>
      <c r="AR191" s="100"/>
      <c r="AS191" s="100"/>
      <c r="AT191" s="100"/>
      <c r="AU191" s="100"/>
      <c r="AV191" s="100"/>
      <c r="AW191" s="100"/>
      <c r="AX191" s="100"/>
      <c r="AY191" s="100"/>
      <c r="AZ191" s="100"/>
      <c r="BA191" s="100"/>
      <c r="BB191" s="100"/>
      <c r="BC191" s="100"/>
      <c r="BD191" s="100"/>
      <c r="BE191" s="100"/>
      <c r="BF191" s="100"/>
      <c r="BG191" s="100"/>
      <c r="BH191" s="100"/>
      <c r="BI191" s="100"/>
      <c r="BJ191" s="100"/>
      <c r="BK191" s="100"/>
      <c r="BL191" s="100"/>
    </row>
    <row r="192" spans="1:64" s="92" customFormat="1">
      <c r="A192" s="92" t="s">
        <v>395</v>
      </c>
      <c r="B192" s="92" t="s">
        <v>396</v>
      </c>
      <c r="C192" s="101">
        <v>9009.8000000000011</v>
      </c>
      <c r="D192" s="102">
        <v>80485884.670000002</v>
      </c>
      <c r="E192" s="101">
        <v>8933.1488678993974</v>
      </c>
      <c r="F192" s="102">
        <v>83121930.359999999</v>
      </c>
      <c r="G192" s="103">
        <v>9225.7242513707279</v>
      </c>
      <c r="H192" s="104">
        <v>1753.7006903593863</v>
      </c>
      <c r="I192" s="104">
        <v>302.46822903949027</v>
      </c>
      <c r="J192" s="104">
        <v>6355.8121045972148</v>
      </c>
      <c r="K192" s="104">
        <v>804.86579502319694</v>
      </c>
      <c r="L192" s="104">
        <v>8.877432351439543</v>
      </c>
      <c r="M192" s="99">
        <v>8361318.8399999999</v>
      </c>
      <c r="N192" s="105">
        <v>928.0249106528446</v>
      </c>
      <c r="O192" s="113">
        <f t="shared" si="5"/>
        <v>57264595.899999991</v>
      </c>
      <c r="P192" s="113">
        <f>VLOOKUP(A192,'(3) LEA to SY Allocations'!$A$4:$F$299,6,)</f>
        <v>0</v>
      </c>
      <c r="Q192" s="131">
        <f t="shared" si="6"/>
        <v>57264595.899999991</v>
      </c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0"/>
      <c r="AL192" s="100"/>
      <c r="AM192" s="100"/>
      <c r="AN192" s="100"/>
      <c r="AO192" s="100"/>
      <c r="AP192" s="100"/>
      <c r="AQ192" s="100"/>
      <c r="AR192" s="100"/>
      <c r="AS192" s="100"/>
      <c r="AT192" s="100"/>
      <c r="AU192" s="100"/>
      <c r="AV192" s="100"/>
      <c r="AW192" s="100"/>
      <c r="AX192" s="100"/>
      <c r="AY192" s="100"/>
      <c r="AZ192" s="100"/>
      <c r="BA192" s="100"/>
      <c r="BB192" s="100"/>
      <c r="BC192" s="100"/>
      <c r="BD192" s="100"/>
      <c r="BE192" s="100"/>
      <c r="BF192" s="100"/>
      <c r="BG192" s="100"/>
      <c r="BH192" s="100"/>
      <c r="BI192" s="100"/>
      <c r="BJ192" s="100"/>
      <c r="BK192" s="100"/>
      <c r="BL192" s="100"/>
    </row>
    <row r="193" spans="1:64" s="92" customFormat="1">
      <c r="A193" s="92" t="s">
        <v>177</v>
      </c>
      <c r="B193" s="92" t="s">
        <v>178</v>
      </c>
      <c r="C193" s="101">
        <v>7416.41</v>
      </c>
      <c r="D193" s="102">
        <v>71657168.129999995</v>
      </c>
      <c r="E193" s="101">
        <v>9661.9750162140444</v>
      </c>
      <c r="F193" s="102">
        <v>72247432.200000003</v>
      </c>
      <c r="G193" s="103">
        <v>9741.5639372688402</v>
      </c>
      <c r="H193" s="104">
        <v>1663.0343265811896</v>
      </c>
      <c r="I193" s="104">
        <v>166.26893200348957</v>
      </c>
      <c r="J193" s="104">
        <v>6338.0439538806513</v>
      </c>
      <c r="K193" s="104">
        <v>1552.2953517941969</v>
      </c>
      <c r="L193" s="104">
        <v>21.921373009313132</v>
      </c>
      <c r="M193" s="99">
        <v>4797140.43</v>
      </c>
      <c r="N193" s="105">
        <v>646.82783583971218</v>
      </c>
      <c r="O193" s="113">
        <f t="shared" si="5"/>
        <v>47005532.560000002</v>
      </c>
      <c r="P193" s="113">
        <f>VLOOKUP(A193,'(3) LEA to SY Allocations'!$A$4:$F$299,6,)</f>
        <v>3511452.6800000006</v>
      </c>
      <c r="Q193" s="131">
        <f t="shared" si="6"/>
        <v>43494079.880000003</v>
      </c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0"/>
      <c r="AL193" s="100"/>
      <c r="AM193" s="100"/>
      <c r="AN193" s="100"/>
      <c r="AO193" s="100"/>
      <c r="AP193" s="100"/>
      <c r="AQ193" s="100"/>
      <c r="AR193" s="100"/>
      <c r="AS193" s="100"/>
      <c r="AT193" s="100"/>
      <c r="AU193" s="100"/>
      <c r="AV193" s="100"/>
      <c r="AW193" s="100"/>
      <c r="AX193" s="100"/>
      <c r="AY193" s="100"/>
      <c r="AZ193" s="100"/>
      <c r="BA193" s="100"/>
      <c r="BB193" s="100"/>
      <c r="BC193" s="100"/>
      <c r="BD193" s="100"/>
      <c r="BE193" s="100"/>
      <c r="BF193" s="100"/>
      <c r="BG193" s="100"/>
      <c r="BH193" s="100"/>
      <c r="BI193" s="100"/>
      <c r="BJ193" s="100"/>
      <c r="BK193" s="100"/>
      <c r="BL193" s="100"/>
    </row>
    <row r="194" spans="1:64" s="92" customFormat="1">
      <c r="A194" s="92" t="s">
        <v>41</v>
      </c>
      <c r="B194" s="92" t="s">
        <v>42</v>
      </c>
      <c r="C194" s="101">
        <v>17127.929999999997</v>
      </c>
      <c r="D194" s="102">
        <v>159687284.88999999</v>
      </c>
      <c r="E194" s="101">
        <v>9323.2098035197487</v>
      </c>
      <c r="F194" s="102">
        <v>160119933.88</v>
      </c>
      <c r="G194" s="103">
        <v>9348.4696562865465</v>
      </c>
      <c r="H194" s="104">
        <v>1474.0893079315483</v>
      </c>
      <c r="I194" s="104">
        <v>220.26466479019942</v>
      </c>
      <c r="J194" s="104">
        <v>6394.1416195652391</v>
      </c>
      <c r="K194" s="104">
        <v>1246.0989956171004</v>
      </c>
      <c r="L194" s="104">
        <v>13.875068382460697</v>
      </c>
      <c r="M194" s="99">
        <v>19290410.059999999</v>
      </c>
      <c r="N194" s="105">
        <v>1126.2546063651594</v>
      </c>
      <c r="O194" s="113">
        <f t="shared" si="5"/>
        <v>109518410.07000002</v>
      </c>
      <c r="P194" s="113">
        <f>VLOOKUP(A194,'(3) LEA to SY Allocations'!$A$4:$F$299,6,)</f>
        <v>6843883.3200000003</v>
      </c>
      <c r="Q194" s="131">
        <f t="shared" si="6"/>
        <v>102674526.75000003</v>
      </c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0"/>
      <c r="AL194" s="100"/>
      <c r="AM194" s="100"/>
      <c r="AN194" s="100"/>
      <c r="AO194" s="100"/>
      <c r="AP194" s="100"/>
      <c r="AQ194" s="100"/>
      <c r="AR194" s="100"/>
      <c r="AS194" s="100"/>
      <c r="AT194" s="100"/>
      <c r="AU194" s="100"/>
      <c r="AV194" s="100"/>
      <c r="AW194" s="100"/>
      <c r="AX194" s="100"/>
      <c r="AY194" s="100"/>
      <c r="AZ194" s="100"/>
      <c r="BA194" s="100"/>
      <c r="BB194" s="100"/>
      <c r="BC194" s="100"/>
      <c r="BD194" s="100"/>
      <c r="BE194" s="100"/>
      <c r="BF194" s="100"/>
      <c r="BG194" s="100"/>
      <c r="BH194" s="100"/>
      <c r="BI194" s="100"/>
      <c r="BJ194" s="100"/>
      <c r="BK194" s="100"/>
      <c r="BL194" s="100"/>
    </row>
    <row r="195" spans="1:64" s="92" customFormat="1">
      <c r="A195" s="92" t="s">
        <v>145</v>
      </c>
      <c r="B195" s="92" t="s">
        <v>146</v>
      </c>
      <c r="C195" s="101">
        <v>2009.6100000000004</v>
      </c>
      <c r="D195" s="102">
        <v>18378169.989999998</v>
      </c>
      <c r="E195" s="101">
        <v>9145.1425848796516</v>
      </c>
      <c r="F195" s="102">
        <v>18904565.530000001</v>
      </c>
      <c r="G195" s="103">
        <v>9407.0817372524998</v>
      </c>
      <c r="H195" s="104">
        <v>1848.9066535297891</v>
      </c>
      <c r="I195" s="104">
        <v>358.11545523758338</v>
      </c>
      <c r="J195" s="104">
        <v>6222.4143938376101</v>
      </c>
      <c r="K195" s="104">
        <v>977.64523464751858</v>
      </c>
      <c r="L195" s="104"/>
      <c r="M195" s="99">
        <v>5434167.1200000001</v>
      </c>
      <c r="N195" s="105">
        <v>2704.0904056010863</v>
      </c>
      <c r="O195" s="113">
        <f t="shared" si="5"/>
        <v>12504626.190000001</v>
      </c>
      <c r="P195" s="113">
        <f>VLOOKUP(A195,'(3) LEA to SY Allocations'!$A$4:$F$299,6,)</f>
        <v>379660.80000000005</v>
      </c>
      <c r="Q195" s="131">
        <f t="shared" si="6"/>
        <v>12124965.390000001</v>
      </c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0"/>
      <c r="AL195" s="100"/>
      <c r="AM195" s="100"/>
      <c r="AN195" s="100"/>
      <c r="AO195" s="100"/>
      <c r="AP195" s="100"/>
      <c r="AQ195" s="100"/>
      <c r="AR195" s="100"/>
      <c r="AS195" s="100"/>
      <c r="AT195" s="100"/>
      <c r="AU195" s="100"/>
      <c r="AV195" s="100"/>
      <c r="AW195" s="100"/>
      <c r="AX195" s="100"/>
      <c r="AY195" s="100"/>
      <c r="AZ195" s="100"/>
      <c r="BA195" s="100"/>
      <c r="BB195" s="100"/>
      <c r="BC195" s="100"/>
      <c r="BD195" s="100"/>
      <c r="BE195" s="100"/>
      <c r="BF195" s="100"/>
      <c r="BG195" s="100"/>
      <c r="BH195" s="100"/>
      <c r="BI195" s="100"/>
      <c r="BJ195" s="100"/>
      <c r="BK195" s="100"/>
      <c r="BL195" s="100"/>
    </row>
    <row r="196" spans="1:64" s="92" customFormat="1">
      <c r="A196" s="92" t="s">
        <v>585</v>
      </c>
      <c r="B196" s="92" t="s">
        <v>586</v>
      </c>
      <c r="C196" s="101">
        <v>4080.71</v>
      </c>
      <c r="D196" s="102">
        <v>37207945.090000004</v>
      </c>
      <c r="E196" s="101">
        <v>9118.0076726844109</v>
      </c>
      <c r="F196" s="102">
        <v>38598370.869999997</v>
      </c>
      <c r="G196" s="103">
        <v>9458.7390111034583</v>
      </c>
      <c r="H196" s="104">
        <v>1769.4229778641461</v>
      </c>
      <c r="I196" s="104">
        <v>358.87505850697551</v>
      </c>
      <c r="J196" s="104">
        <v>6260.5246709518669</v>
      </c>
      <c r="K196" s="104">
        <v>891.38045340149165</v>
      </c>
      <c r="L196" s="104">
        <v>178.53585037897815</v>
      </c>
      <c r="M196" s="99">
        <v>3367639.56</v>
      </c>
      <c r="N196" s="105">
        <v>825.25824182556471</v>
      </c>
      <c r="O196" s="113">
        <f t="shared" si="5"/>
        <v>25547385.629999992</v>
      </c>
      <c r="P196" s="113">
        <f>VLOOKUP(A196,'(3) LEA to SY Allocations'!$A$4:$F$299,6,)</f>
        <v>857261.7200000002</v>
      </c>
      <c r="Q196" s="131">
        <f t="shared" si="6"/>
        <v>24690123.909999993</v>
      </c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0"/>
      <c r="AL196" s="100"/>
      <c r="AM196" s="100"/>
      <c r="AN196" s="100"/>
      <c r="AO196" s="100"/>
      <c r="AP196" s="100"/>
      <c r="AQ196" s="100"/>
      <c r="AR196" s="100"/>
      <c r="AS196" s="100"/>
      <c r="AT196" s="100"/>
      <c r="AU196" s="100"/>
      <c r="AV196" s="100"/>
      <c r="AW196" s="100"/>
      <c r="AX196" s="100"/>
      <c r="AY196" s="100"/>
      <c r="AZ196" s="100"/>
      <c r="BA196" s="100"/>
      <c r="BB196" s="100"/>
      <c r="BC196" s="100"/>
      <c r="BD196" s="100"/>
      <c r="BE196" s="100"/>
      <c r="BF196" s="100"/>
      <c r="BG196" s="100"/>
      <c r="BH196" s="100"/>
      <c r="BI196" s="100"/>
      <c r="BJ196" s="100"/>
      <c r="BK196" s="100"/>
      <c r="BL196" s="100"/>
    </row>
    <row r="197" spans="1:64" s="92" customFormat="1">
      <c r="A197" s="92" t="s">
        <v>173</v>
      </c>
      <c r="B197" s="92" t="s">
        <v>174</v>
      </c>
      <c r="C197" s="101">
        <v>3396.45</v>
      </c>
      <c r="D197" s="102">
        <v>31302936.899999999</v>
      </c>
      <c r="E197" s="101">
        <v>9216.3691206995536</v>
      </c>
      <c r="F197" s="102">
        <v>32521056.719999999</v>
      </c>
      <c r="G197" s="103">
        <v>9575.0141235701976</v>
      </c>
      <c r="H197" s="104">
        <v>1911.276680063007</v>
      </c>
      <c r="I197" s="104">
        <v>284.85764842703412</v>
      </c>
      <c r="J197" s="104">
        <v>6183.0363732720934</v>
      </c>
      <c r="K197" s="104">
        <v>918.84463778356826</v>
      </c>
      <c r="L197" s="104">
        <v>276.99878402449616</v>
      </c>
      <c r="M197" s="99">
        <v>3730080.58</v>
      </c>
      <c r="N197" s="105">
        <v>1098.2292040218465</v>
      </c>
      <c r="O197" s="113">
        <f t="shared" si="5"/>
        <v>21000373.890000001</v>
      </c>
      <c r="P197" s="113">
        <f>VLOOKUP(A197,'(3) LEA to SY Allocations'!$A$4:$F$299,6,)</f>
        <v>0</v>
      </c>
      <c r="Q197" s="131">
        <f t="shared" si="6"/>
        <v>21000373.890000001</v>
      </c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0"/>
      <c r="AL197" s="100"/>
      <c r="AM197" s="100"/>
      <c r="AN197" s="100"/>
      <c r="AO197" s="100"/>
      <c r="AP197" s="100"/>
      <c r="AQ197" s="100"/>
      <c r="AR197" s="100"/>
      <c r="AS197" s="100"/>
      <c r="AT197" s="100"/>
      <c r="AU197" s="100"/>
      <c r="AV197" s="100"/>
      <c r="AW197" s="100"/>
      <c r="AX197" s="100"/>
      <c r="AY197" s="100"/>
      <c r="AZ197" s="100"/>
      <c r="BA197" s="100"/>
      <c r="BB197" s="100"/>
      <c r="BC197" s="100"/>
      <c r="BD197" s="100"/>
      <c r="BE197" s="100"/>
      <c r="BF197" s="100"/>
      <c r="BG197" s="100"/>
      <c r="BH197" s="100"/>
      <c r="BI197" s="100"/>
      <c r="BJ197" s="100"/>
      <c r="BK197" s="100"/>
      <c r="BL197" s="100"/>
    </row>
    <row r="198" spans="1:64" s="92" customFormat="1">
      <c r="A198" s="92" t="s">
        <v>465</v>
      </c>
      <c r="B198" s="92" t="s">
        <v>971</v>
      </c>
      <c r="C198" s="101">
        <v>16.02</v>
      </c>
      <c r="D198" s="102">
        <v>357256.97</v>
      </c>
      <c r="E198" s="101">
        <v>22300.6847690387</v>
      </c>
      <c r="F198" s="102">
        <v>338497.45</v>
      </c>
      <c r="G198" s="103">
        <v>21129.67852684145</v>
      </c>
      <c r="H198" s="104">
        <v>0</v>
      </c>
      <c r="I198" s="104">
        <v>1001.1585518102372</v>
      </c>
      <c r="J198" s="104">
        <v>18870.085518102369</v>
      </c>
      <c r="K198" s="104">
        <v>1258.4344569288389</v>
      </c>
      <c r="L198" s="104"/>
      <c r="M198" s="99">
        <v>532991.16</v>
      </c>
      <c r="N198" s="105">
        <v>33270.3595505618</v>
      </c>
      <c r="O198" s="113">
        <f t="shared" si="5"/>
        <v>302298.76999999996</v>
      </c>
      <c r="P198" s="113">
        <f>VLOOKUP(A198,'(3) LEA to SY Allocations'!$A$4:$F$299,6,)</f>
        <v>0</v>
      </c>
      <c r="Q198" s="131">
        <f t="shared" si="6"/>
        <v>302298.76999999996</v>
      </c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95"/>
      <c r="AP198" s="95"/>
      <c r="AQ198" s="95"/>
      <c r="AR198" s="95"/>
      <c r="AS198" s="100"/>
      <c r="AT198" s="100"/>
      <c r="AU198" s="100"/>
      <c r="AV198" s="100"/>
      <c r="AW198" s="100"/>
      <c r="AX198" s="100"/>
      <c r="AY198" s="100"/>
      <c r="AZ198" s="100"/>
      <c r="BA198" s="100"/>
      <c r="BB198" s="100"/>
      <c r="BC198" s="100"/>
      <c r="BD198" s="100"/>
      <c r="BE198" s="100"/>
      <c r="BF198" s="100"/>
      <c r="BG198" s="100"/>
      <c r="BH198" s="100"/>
      <c r="BI198" s="100"/>
      <c r="BJ198" s="100"/>
      <c r="BK198" s="100"/>
      <c r="BL198" s="100"/>
    </row>
    <row r="199" spans="1:64" s="92" customFormat="1">
      <c r="A199" s="92" t="s">
        <v>369</v>
      </c>
      <c r="B199" s="92" t="s">
        <v>972</v>
      </c>
      <c r="C199" s="101">
        <v>534.36999999999989</v>
      </c>
      <c r="D199" s="102">
        <v>6183983.7000000002</v>
      </c>
      <c r="E199" s="101">
        <v>11572.475438366677</v>
      </c>
      <c r="F199" s="102">
        <v>6194877.9100000001</v>
      </c>
      <c r="G199" s="103">
        <v>11592.862454853381</v>
      </c>
      <c r="H199" s="104">
        <v>2073.2817149166312</v>
      </c>
      <c r="I199" s="104">
        <v>622.23367704025327</v>
      </c>
      <c r="J199" s="104">
        <v>7030.2926623874864</v>
      </c>
      <c r="K199" s="104">
        <v>1325.7960589104928</v>
      </c>
      <c r="L199" s="104">
        <v>541.25834159851797</v>
      </c>
      <c r="M199" s="99">
        <v>476167.9</v>
      </c>
      <c r="N199" s="105">
        <v>891.0827703651031</v>
      </c>
      <c r="O199" s="113">
        <f t="shared" si="5"/>
        <v>3756777.49</v>
      </c>
      <c r="P199" s="113">
        <f>VLOOKUP(A199,'(3) LEA to SY Allocations'!$A$4:$F$299,6,)</f>
        <v>0</v>
      </c>
      <c r="Q199" s="131">
        <f t="shared" si="6"/>
        <v>3756777.49</v>
      </c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95"/>
      <c r="AP199" s="95"/>
      <c r="AQ199" s="95"/>
      <c r="AR199" s="95"/>
      <c r="AS199" s="100"/>
      <c r="AT199" s="100"/>
      <c r="AU199" s="100"/>
      <c r="AV199" s="100"/>
      <c r="AW199" s="100"/>
      <c r="AX199" s="100"/>
      <c r="AY199" s="100"/>
      <c r="AZ199" s="100"/>
      <c r="BA199" s="100"/>
      <c r="BB199" s="100"/>
      <c r="BC199" s="100"/>
      <c r="BD199" s="100"/>
      <c r="BE199" s="100"/>
      <c r="BF199" s="100"/>
      <c r="BG199" s="100"/>
      <c r="BH199" s="100"/>
      <c r="BI199" s="100"/>
      <c r="BJ199" s="100"/>
      <c r="BK199" s="100"/>
      <c r="BL199" s="100"/>
    </row>
    <row r="200" spans="1:64" s="92" customFormat="1">
      <c r="A200" s="92" t="s">
        <v>265</v>
      </c>
      <c r="B200" s="92" t="s">
        <v>973</v>
      </c>
      <c r="C200" s="101">
        <v>215.12</v>
      </c>
      <c r="D200" s="102">
        <v>3452814.28</v>
      </c>
      <c r="E200" s="101">
        <v>16050.642804016361</v>
      </c>
      <c r="F200" s="102">
        <v>3541080.87</v>
      </c>
      <c r="G200" s="103">
        <v>16460.956071030123</v>
      </c>
      <c r="H200" s="104">
        <v>3255.8663536630715</v>
      </c>
      <c r="I200" s="104">
        <v>829.78323726292285</v>
      </c>
      <c r="J200" s="104">
        <v>10691.437058386016</v>
      </c>
      <c r="K200" s="104">
        <v>1299.2724990702864</v>
      </c>
      <c r="L200" s="104">
        <v>384.59692264782444</v>
      </c>
      <c r="M200" s="99">
        <v>353505.05</v>
      </c>
      <c r="N200" s="105">
        <v>1643.2923484566752</v>
      </c>
      <c r="O200" s="113">
        <f t="shared" si="5"/>
        <v>2299941.94</v>
      </c>
      <c r="P200" s="113">
        <f>VLOOKUP(A200,'(3) LEA to SY Allocations'!$A$4:$F$299,6,)</f>
        <v>0</v>
      </c>
      <c r="Q200" s="131">
        <f t="shared" si="6"/>
        <v>2299941.94</v>
      </c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95"/>
      <c r="AP200" s="95"/>
      <c r="AQ200" s="95"/>
      <c r="AR200" s="95"/>
      <c r="AS200" s="100"/>
      <c r="AT200" s="100"/>
      <c r="AU200" s="100"/>
      <c r="AV200" s="100"/>
      <c r="AW200" s="100"/>
      <c r="AX200" s="100"/>
      <c r="AY200" s="100"/>
      <c r="AZ200" s="100"/>
      <c r="BA200" s="100"/>
      <c r="BB200" s="100"/>
      <c r="BC200" s="100"/>
      <c r="BD200" s="100"/>
      <c r="BE200" s="100"/>
      <c r="BF200" s="100"/>
      <c r="BG200" s="100"/>
      <c r="BH200" s="100"/>
      <c r="BI200" s="100"/>
      <c r="BJ200" s="100"/>
      <c r="BK200" s="100"/>
      <c r="BL200" s="100"/>
    </row>
    <row r="201" spans="1:64" s="92" customFormat="1">
      <c r="A201" s="92" t="s">
        <v>451</v>
      </c>
      <c r="B201" s="92" t="s">
        <v>974</v>
      </c>
      <c r="C201" s="101">
        <v>866.40000000000009</v>
      </c>
      <c r="D201" s="102">
        <v>8370479.7599999998</v>
      </c>
      <c r="E201" s="101">
        <v>9661.2185595567862</v>
      </c>
      <c r="F201" s="102">
        <v>9082622.6899999995</v>
      </c>
      <c r="G201" s="103">
        <v>10483.17484995383</v>
      </c>
      <c r="H201" s="104">
        <v>2013.7506463527238</v>
      </c>
      <c r="I201" s="104">
        <v>942.30476685133874</v>
      </c>
      <c r="J201" s="104">
        <v>6242.3202331486618</v>
      </c>
      <c r="K201" s="104">
        <v>836.13107109879968</v>
      </c>
      <c r="L201" s="104">
        <v>448.66813250230831</v>
      </c>
      <c r="M201" s="99">
        <v>1271106.31</v>
      </c>
      <c r="N201" s="105">
        <v>1467.1125461680517</v>
      </c>
      <c r="O201" s="113">
        <f t="shared" si="5"/>
        <v>5408346.2500000009</v>
      </c>
      <c r="P201" s="113">
        <f>VLOOKUP(A201,'(3) LEA to SY Allocations'!$A$4:$F$299,6,)</f>
        <v>0</v>
      </c>
      <c r="Q201" s="131">
        <f t="shared" si="6"/>
        <v>5408346.2500000009</v>
      </c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95"/>
      <c r="AP201" s="95"/>
      <c r="AQ201" s="95"/>
      <c r="AR201" s="95"/>
      <c r="AS201" s="100"/>
      <c r="AT201" s="100"/>
      <c r="AU201" s="100"/>
      <c r="AV201" s="100"/>
      <c r="AW201" s="100"/>
      <c r="AX201" s="100"/>
      <c r="AY201" s="100"/>
      <c r="AZ201" s="100"/>
      <c r="BA201" s="100"/>
      <c r="BB201" s="100"/>
      <c r="BC201" s="100"/>
      <c r="BD201" s="100"/>
      <c r="BE201" s="100"/>
      <c r="BF201" s="100"/>
      <c r="BG201" s="100"/>
      <c r="BH201" s="100"/>
      <c r="BI201" s="100"/>
      <c r="BJ201" s="100"/>
      <c r="BK201" s="100"/>
      <c r="BL201" s="100"/>
    </row>
    <row r="202" spans="1:64" s="92" customFormat="1">
      <c r="A202" s="92" t="s">
        <v>105</v>
      </c>
      <c r="B202" s="92" t="s">
        <v>106</v>
      </c>
      <c r="C202" s="101">
        <v>625.80000000000007</v>
      </c>
      <c r="D202" s="102">
        <v>7702977.9400000004</v>
      </c>
      <c r="E202" s="101">
        <v>12309.009172259508</v>
      </c>
      <c r="F202" s="102">
        <v>7804276.9699999997</v>
      </c>
      <c r="G202" s="103">
        <v>12470.880425055926</v>
      </c>
      <c r="H202" s="104">
        <v>2173.3629913710447</v>
      </c>
      <c r="I202" s="104">
        <v>374.15276446148926</v>
      </c>
      <c r="J202" s="104">
        <v>7435.6515340364331</v>
      </c>
      <c r="K202" s="104">
        <v>2467.7595078299769</v>
      </c>
      <c r="L202" s="104">
        <v>19.953627356983059</v>
      </c>
      <c r="M202" s="99">
        <v>1329410.69</v>
      </c>
      <c r="N202" s="105">
        <v>2124.3379514221792</v>
      </c>
      <c r="O202" s="113">
        <f t="shared" ref="O202:O265" si="7">J202*C202</f>
        <v>4653230.7300000004</v>
      </c>
      <c r="P202" s="113">
        <f>VLOOKUP(A202,'(3) LEA to SY Allocations'!$A$4:$F$299,6,)</f>
        <v>255974.44000000003</v>
      </c>
      <c r="Q202" s="131">
        <f t="shared" ref="Q202:Q265" si="8">O202-P202</f>
        <v>4397256.29</v>
      </c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0"/>
      <c r="AK202" s="100"/>
      <c r="AL202" s="100"/>
      <c r="AM202" s="100"/>
      <c r="AN202" s="100"/>
      <c r="AO202" s="100"/>
      <c r="AP202" s="100"/>
      <c r="AQ202" s="100"/>
      <c r="AR202" s="100"/>
      <c r="AS202" s="100"/>
      <c r="AT202" s="100"/>
      <c r="AU202" s="100"/>
      <c r="AV202" s="100"/>
      <c r="AW202" s="100"/>
      <c r="AX202" s="100"/>
      <c r="AY202" s="100"/>
      <c r="AZ202" s="100"/>
      <c r="BA202" s="100"/>
      <c r="BB202" s="100"/>
      <c r="BC202" s="100"/>
      <c r="BD202" s="100"/>
      <c r="BE202" s="100"/>
      <c r="BF202" s="100"/>
      <c r="BG202" s="100"/>
      <c r="BH202" s="100"/>
      <c r="BI202" s="100"/>
      <c r="BJ202" s="100"/>
      <c r="BK202" s="100"/>
      <c r="BL202" s="100"/>
    </row>
    <row r="203" spans="1:64" s="92" customFormat="1">
      <c r="A203" s="92" t="s">
        <v>57</v>
      </c>
      <c r="B203" s="92" t="s">
        <v>975</v>
      </c>
      <c r="C203" s="101">
        <v>3844.89</v>
      </c>
      <c r="D203" s="102">
        <v>35254658.170000002</v>
      </c>
      <c r="E203" s="101">
        <v>9169.2241312495298</v>
      </c>
      <c r="F203" s="102">
        <v>37026486.869999997</v>
      </c>
      <c r="G203" s="103">
        <v>9630.0510209654894</v>
      </c>
      <c r="H203" s="104">
        <v>1662.8423361916725</v>
      </c>
      <c r="I203" s="104">
        <v>299.81614558543941</v>
      </c>
      <c r="J203" s="104">
        <v>6390.4006772625489</v>
      </c>
      <c r="K203" s="104">
        <v>1244.2626264990679</v>
      </c>
      <c r="L203" s="104">
        <v>32.729235426761235</v>
      </c>
      <c r="M203" s="99">
        <v>4112410.04</v>
      </c>
      <c r="N203" s="105">
        <v>1069.578073755036</v>
      </c>
      <c r="O203" s="113">
        <f t="shared" si="7"/>
        <v>24570387.66</v>
      </c>
      <c r="P203" s="113">
        <f>VLOOKUP(A203,'(3) LEA to SY Allocations'!$A$4:$F$299,6,)</f>
        <v>377271.96000000008</v>
      </c>
      <c r="Q203" s="131">
        <f t="shared" si="8"/>
        <v>24193115.699999999</v>
      </c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0"/>
      <c r="AK203" s="100"/>
      <c r="AL203" s="100"/>
      <c r="AM203" s="100"/>
      <c r="AN203" s="100"/>
      <c r="AO203" s="100"/>
      <c r="AP203" s="100"/>
      <c r="AQ203" s="100"/>
      <c r="AR203" s="100"/>
      <c r="AS203" s="100"/>
      <c r="AT203" s="100"/>
      <c r="AU203" s="100"/>
      <c r="AV203" s="100"/>
      <c r="AW203" s="100"/>
      <c r="AX203" s="100"/>
      <c r="AY203" s="100"/>
      <c r="AZ203" s="100"/>
      <c r="BA203" s="100"/>
      <c r="BB203" s="100"/>
      <c r="BC203" s="100"/>
      <c r="BD203" s="100"/>
      <c r="BE203" s="100"/>
      <c r="BF203" s="100"/>
      <c r="BG203" s="100"/>
      <c r="BH203" s="100"/>
      <c r="BI203" s="100"/>
      <c r="BJ203" s="100"/>
      <c r="BK203" s="100"/>
      <c r="BL203" s="100"/>
    </row>
    <row r="204" spans="1:64" s="92" customFormat="1">
      <c r="A204" s="92" t="s">
        <v>457</v>
      </c>
      <c r="B204" s="92" t="s">
        <v>976</v>
      </c>
      <c r="C204" s="101">
        <v>4128.26</v>
      </c>
      <c r="D204" s="102">
        <v>39441757.579999998</v>
      </c>
      <c r="E204" s="101">
        <v>9554.0875768483565</v>
      </c>
      <c r="F204" s="102">
        <v>39750638.130000003</v>
      </c>
      <c r="G204" s="103">
        <v>9628.9085789170258</v>
      </c>
      <c r="H204" s="104">
        <v>1681.4977690358651</v>
      </c>
      <c r="I204" s="104">
        <v>264.57835746779512</v>
      </c>
      <c r="J204" s="104">
        <v>6375.5932475183263</v>
      </c>
      <c r="K204" s="104">
        <v>1286.8050365044835</v>
      </c>
      <c r="L204" s="104">
        <v>20.434168390556795</v>
      </c>
      <c r="M204" s="99">
        <v>3468657.59</v>
      </c>
      <c r="N204" s="105">
        <v>840.22265797212378</v>
      </c>
      <c r="O204" s="113">
        <f t="shared" si="7"/>
        <v>26320106.580000006</v>
      </c>
      <c r="P204" s="113">
        <f>VLOOKUP(A204,'(3) LEA to SY Allocations'!$A$4:$F$299,6,)</f>
        <v>1198313.3200000003</v>
      </c>
      <c r="Q204" s="131">
        <f t="shared" si="8"/>
        <v>25121793.260000005</v>
      </c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0"/>
      <c r="AK204" s="100"/>
      <c r="AL204" s="100"/>
      <c r="AM204" s="100"/>
      <c r="AN204" s="100"/>
      <c r="AO204" s="100"/>
      <c r="AP204" s="100"/>
      <c r="AQ204" s="100"/>
      <c r="AR204" s="100"/>
      <c r="AS204" s="100"/>
      <c r="AT204" s="100"/>
      <c r="AU204" s="100"/>
      <c r="AV204" s="100"/>
      <c r="AW204" s="100"/>
      <c r="AX204" s="100"/>
      <c r="AY204" s="100"/>
      <c r="AZ204" s="100"/>
      <c r="BA204" s="100"/>
      <c r="BB204" s="100"/>
      <c r="BC204" s="100"/>
      <c r="BD204" s="100"/>
      <c r="BE204" s="100"/>
      <c r="BF204" s="100"/>
      <c r="BG204" s="100"/>
      <c r="BH204" s="100"/>
      <c r="BI204" s="100"/>
      <c r="BJ204" s="100"/>
      <c r="BK204" s="100"/>
      <c r="BL204" s="100"/>
    </row>
    <row r="205" spans="1:64" s="92" customFormat="1">
      <c r="A205" s="92" t="s">
        <v>23</v>
      </c>
      <c r="B205" s="92" t="s">
        <v>24</v>
      </c>
      <c r="C205" s="101">
        <v>2697.89</v>
      </c>
      <c r="D205" s="102">
        <v>25475115.239999998</v>
      </c>
      <c r="E205" s="101">
        <v>9442.6070892438165</v>
      </c>
      <c r="F205" s="102">
        <v>26898295.989999998</v>
      </c>
      <c r="G205" s="103">
        <v>9970.1233148868196</v>
      </c>
      <c r="H205" s="104">
        <v>2554.089584823696</v>
      </c>
      <c r="I205" s="104">
        <v>521.65699861743815</v>
      </c>
      <c r="J205" s="104">
        <v>5996.0089662662313</v>
      </c>
      <c r="K205" s="104">
        <v>851.52520673563436</v>
      </c>
      <c r="L205" s="104">
        <v>46.842558443820913</v>
      </c>
      <c r="M205" s="99">
        <v>4206982.76</v>
      </c>
      <c r="N205" s="105">
        <v>1559.3603742183707</v>
      </c>
      <c r="O205" s="113">
        <f t="shared" si="7"/>
        <v>16176572.630000003</v>
      </c>
      <c r="P205" s="113">
        <f>VLOOKUP(A205,'(3) LEA to SY Allocations'!$A$4:$F$299,6,)</f>
        <v>0</v>
      </c>
      <c r="Q205" s="131">
        <f t="shared" si="8"/>
        <v>16176572.630000003</v>
      </c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0"/>
      <c r="AK205" s="100"/>
      <c r="AL205" s="100"/>
      <c r="AM205" s="100"/>
      <c r="AN205" s="100"/>
      <c r="AO205" s="100"/>
      <c r="AP205" s="100"/>
      <c r="AQ205" s="100"/>
      <c r="AR205" s="100"/>
      <c r="AS205" s="100"/>
      <c r="AT205" s="100"/>
      <c r="AU205" s="100"/>
      <c r="AV205" s="100"/>
      <c r="AW205" s="100"/>
      <c r="AX205" s="100"/>
      <c r="AY205" s="100"/>
      <c r="AZ205" s="100"/>
      <c r="BA205" s="100"/>
      <c r="BB205" s="100"/>
      <c r="BC205" s="100"/>
      <c r="BD205" s="100"/>
      <c r="BE205" s="100"/>
      <c r="BF205" s="100"/>
      <c r="BG205" s="100"/>
      <c r="BH205" s="100"/>
      <c r="BI205" s="100"/>
      <c r="BJ205" s="100"/>
      <c r="BK205" s="100"/>
      <c r="BL205" s="100"/>
    </row>
    <row r="206" spans="1:64" s="92" customFormat="1">
      <c r="A206" s="92" t="s">
        <v>241</v>
      </c>
      <c r="B206" s="92" t="s">
        <v>242</v>
      </c>
      <c r="C206" s="101">
        <v>631.93000000000006</v>
      </c>
      <c r="D206" s="102">
        <v>9423053.4399999995</v>
      </c>
      <c r="E206" s="101">
        <v>14911.546278859998</v>
      </c>
      <c r="F206" s="102">
        <v>9500322.9700000007</v>
      </c>
      <c r="G206" s="103">
        <v>15033.821736584749</v>
      </c>
      <c r="H206" s="104">
        <v>2075.7000458911589</v>
      </c>
      <c r="I206" s="104">
        <v>1635.6275536847434</v>
      </c>
      <c r="J206" s="104">
        <v>6404.7322171759515</v>
      </c>
      <c r="K206" s="104">
        <v>4834.7131644327692</v>
      </c>
      <c r="L206" s="104">
        <v>83.048755400123426</v>
      </c>
      <c r="M206" s="99">
        <v>1648607.5</v>
      </c>
      <c r="N206" s="105">
        <v>2608.8451252512141</v>
      </c>
      <c r="O206" s="113">
        <f t="shared" si="7"/>
        <v>4047342.4299999992</v>
      </c>
      <c r="P206" s="113">
        <f>VLOOKUP(A206,'(3) LEA to SY Allocations'!$A$4:$F$299,6,)</f>
        <v>0</v>
      </c>
      <c r="Q206" s="131">
        <f t="shared" si="8"/>
        <v>4047342.4299999992</v>
      </c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7"/>
      <c r="AH206" s="107"/>
      <c r="AI206" s="107"/>
      <c r="AJ206" s="100"/>
      <c r="AK206" s="100"/>
      <c r="AL206" s="100"/>
      <c r="AM206" s="100"/>
      <c r="AN206" s="100"/>
      <c r="AO206" s="100"/>
      <c r="AP206" s="100"/>
      <c r="AQ206" s="100"/>
      <c r="AR206" s="100"/>
      <c r="AS206" s="100"/>
      <c r="AT206" s="100"/>
      <c r="AU206" s="100"/>
      <c r="AV206" s="100"/>
      <c r="AW206" s="100"/>
      <c r="AX206" s="100"/>
      <c r="AY206" s="100"/>
      <c r="AZ206" s="100"/>
      <c r="BA206" s="100"/>
      <c r="BB206" s="100"/>
      <c r="BC206" s="100"/>
      <c r="BD206" s="100"/>
      <c r="BE206" s="100"/>
      <c r="BF206" s="100"/>
      <c r="BG206" s="100"/>
      <c r="BH206" s="100"/>
      <c r="BI206" s="100"/>
      <c r="BJ206" s="100"/>
      <c r="BK206" s="100"/>
      <c r="BL206" s="100"/>
    </row>
    <row r="207" spans="1:64" s="92" customFormat="1">
      <c r="A207" s="92" t="s">
        <v>107</v>
      </c>
      <c r="B207" s="92" t="s">
        <v>108</v>
      </c>
      <c r="C207" s="101">
        <v>404.64000000000004</v>
      </c>
      <c r="D207" s="102">
        <v>4431951.8</v>
      </c>
      <c r="E207" s="101">
        <v>10952.826710162119</v>
      </c>
      <c r="F207" s="102">
        <v>4487464.58</v>
      </c>
      <c r="G207" s="103">
        <v>11090.017249901146</v>
      </c>
      <c r="H207" s="104">
        <v>2716.2005239224986</v>
      </c>
      <c r="I207" s="104">
        <v>508.54905595096875</v>
      </c>
      <c r="J207" s="104">
        <v>6665.1232453538923</v>
      </c>
      <c r="K207" s="104">
        <v>1200.144424673784</v>
      </c>
      <c r="L207" s="104"/>
      <c r="M207" s="99">
        <v>173277.51</v>
      </c>
      <c r="N207" s="105">
        <v>428.2263493475682</v>
      </c>
      <c r="O207" s="113">
        <f t="shared" si="7"/>
        <v>2696975.4699999993</v>
      </c>
      <c r="P207" s="113">
        <f>VLOOKUP(A207,'(3) LEA to SY Allocations'!$A$4:$F$299,6,)</f>
        <v>85262.44</v>
      </c>
      <c r="Q207" s="131">
        <f t="shared" si="8"/>
        <v>2611713.0299999993</v>
      </c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0"/>
      <c r="AK207" s="100"/>
      <c r="AL207" s="100"/>
      <c r="AM207" s="100"/>
      <c r="AN207" s="100"/>
      <c r="AO207" s="100"/>
      <c r="AP207" s="100"/>
      <c r="AQ207" s="100"/>
      <c r="AR207" s="100"/>
      <c r="AS207" s="100"/>
      <c r="AT207" s="100"/>
      <c r="AU207" s="100"/>
      <c r="AV207" s="100"/>
      <c r="AW207" s="100"/>
      <c r="AX207" s="100"/>
      <c r="AY207" s="100"/>
      <c r="AZ207" s="100"/>
      <c r="BA207" s="100"/>
      <c r="BB207" s="100"/>
      <c r="BC207" s="100"/>
      <c r="BD207" s="100"/>
      <c r="BE207" s="100"/>
      <c r="BF207" s="100"/>
      <c r="BG207" s="100"/>
      <c r="BH207" s="100"/>
      <c r="BI207" s="100"/>
      <c r="BJ207" s="100"/>
      <c r="BK207" s="100"/>
      <c r="BL207" s="100"/>
    </row>
    <row r="208" spans="1:64" s="92" customFormat="1">
      <c r="A208" s="92" t="s">
        <v>313</v>
      </c>
      <c r="B208" s="92" t="s">
        <v>977</v>
      </c>
      <c r="C208" s="101">
        <v>6015.2599999999993</v>
      </c>
      <c r="D208" s="102">
        <v>63300134.640000001</v>
      </c>
      <c r="E208" s="101">
        <v>10523.258286424862</v>
      </c>
      <c r="F208" s="102">
        <v>64455923.469999999</v>
      </c>
      <c r="G208" s="103">
        <v>10715.401074932755</v>
      </c>
      <c r="H208" s="104">
        <v>1644.4632700830889</v>
      </c>
      <c r="I208" s="104">
        <v>356.76647227218785</v>
      </c>
      <c r="J208" s="104">
        <v>6643.0579725564667</v>
      </c>
      <c r="K208" s="104">
        <v>1942.3282368509422</v>
      </c>
      <c r="L208" s="104">
        <v>128.78512317007079</v>
      </c>
      <c r="M208" s="99">
        <v>5553692.3700000001</v>
      </c>
      <c r="N208" s="105">
        <v>923.26721870708843</v>
      </c>
      <c r="O208" s="113">
        <f t="shared" si="7"/>
        <v>39959720.900000006</v>
      </c>
      <c r="P208" s="113">
        <f>VLOOKUP(A208,'(3) LEA to SY Allocations'!$A$4:$F$299,6,)</f>
        <v>2783838.8800000004</v>
      </c>
      <c r="Q208" s="131">
        <f t="shared" si="8"/>
        <v>37175882.020000003</v>
      </c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0"/>
      <c r="AK208" s="100"/>
      <c r="AL208" s="100"/>
      <c r="AM208" s="100"/>
      <c r="AN208" s="100"/>
      <c r="AO208" s="100"/>
      <c r="AP208" s="100"/>
      <c r="AQ208" s="100"/>
      <c r="AR208" s="100"/>
      <c r="AS208" s="100"/>
      <c r="AT208" s="100"/>
      <c r="AU208" s="100"/>
      <c r="AV208" s="100"/>
      <c r="AW208" s="100"/>
      <c r="AX208" s="100"/>
      <c r="AY208" s="100"/>
      <c r="AZ208" s="100"/>
      <c r="BA208" s="100"/>
      <c r="BB208" s="100"/>
      <c r="BC208" s="100"/>
      <c r="BD208" s="100"/>
      <c r="BE208" s="100"/>
      <c r="BF208" s="100"/>
      <c r="BG208" s="100"/>
      <c r="BH208" s="100"/>
      <c r="BI208" s="100"/>
      <c r="BJ208" s="100"/>
      <c r="BK208" s="100"/>
      <c r="BL208" s="100"/>
    </row>
    <row r="209" spans="1:64" s="92" customFormat="1">
      <c r="A209" s="92" t="s">
        <v>471</v>
      </c>
      <c r="B209" s="92" t="s">
        <v>472</v>
      </c>
      <c r="C209" s="101">
        <v>55.22</v>
      </c>
      <c r="D209" s="102">
        <v>838907.16</v>
      </c>
      <c r="E209" s="101">
        <v>15192.089098152845</v>
      </c>
      <c r="F209" s="102">
        <v>768269.56</v>
      </c>
      <c r="G209" s="103">
        <v>13912.885910901849</v>
      </c>
      <c r="H209" s="104">
        <v>0</v>
      </c>
      <c r="I209" s="104">
        <v>445.88247011952194</v>
      </c>
      <c r="J209" s="104">
        <v>9213.3705179282879</v>
      </c>
      <c r="K209" s="104">
        <v>3758.4695762404926</v>
      </c>
      <c r="L209" s="104">
        <v>495.1633466135458</v>
      </c>
      <c r="M209" s="99">
        <v>461986.5</v>
      </c>
      <c r="N209" s="105">
        <v>8366.2893879029343</v>
      </c>
      <c r="O209" s="113">
        <f t="shared" si="7"/>
        <v>508762.32000000007</v>
      </c>
      <c r="P209" s="113">
        <f>VLOOKUP(A209,'(3) LEA to SY Allocations'!$A$4:$F$299,6,)</f>
        <v>0</v>
      </c>
      <c r="Q209" s="131">
        <f t="shared" si="8"/>
        <v>508762.32000000007</v>
      </c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07"/>
      <c r="AG209" s="107"/>
      <c r="AH209" s="107"/>
      <c r="AI209" s="107"/>
      <c r="AJ209" s="107"/>
      <c r="AK209" s="107"/>
      <c r="AL209" s="107"/>
      <c r="AM209" s="100"/>
      <c r="AN209" s="100"/>
      <c r="AO209" s="100"/>
      <c r="AP209" s="100"/>
      <c r="AQ209" s="100"/>
      <c r="AR209" s="100"/>
      <c r="AS209" s="100"/>
      <c r="AT209" s="100"/>
      <c r="AU209" s="100"/>
      <c r="AV209" s="100"/>
      <c r="AW209" s="100"/>
      <c r="AX209" s="100"/>
      <c r="AY209" s="100"/>
      <c r="AZ209" s="100"/>
      <c r="BA209" s="100"/>
      <c r="BB209" s="100"/>
      <c r="BC209" s="100"/>
      <c r="BD209" s="100"/>
      <c r="BE209" s="100"/>
      <c r="BF209" s="100"/>
      <c r="BG209" s="100"/>
      <c r="BH209" s="100"/>
      <c r="BI209" s="100"/>
      <c r="BJ209" s="100"/>
      <c r="BK209" s="100"/>
      <c r="BL209" s="100"/>
    </row>
    <row r="210" spans="1:64" s="92" customFormat="1">
      <c r="A210" s="92" t="s">
        <v>311</v>
      </c>
      <c r="B210" s="92" t="s">
        <v>312</v>
      </c>
      <c r="C210" s="101">
        <v>44.61</v>
      </c>
      <c r="D210" s="102">
        <v>599267.02</v>
      </c>
      <c r="E210" s="101">
        <v>13433.468280654562</v>
      </c>
      <c r="F210" s="102">
        <v>485323.42</v>
      </c>
      <c r="G210" s="103">
        <v>10879.251737278637</v>
      </c>
      <c r="H210" s="104">
        <v>0</v>
      </c>
      <c r="I210" s="104">
        <v>167.768661735037</v>
      </c>
      <c r="J210" s="104">
        <v>6932.6888590002254</v>
      </c>
      <c r="K210" s="104">
        <v>3724.6668908316524</v>
      </c>
      <c r="L210" s="104">
        <v>54.127325711723827</v>
      </c>
      <c r="M210" s="99">
        <v>448223.15</v>
      </c>
      <c r="N210" s="105">
        <v>10047.593588881417</v>
      </c>
      <c r="O210" s="113">
        <f t="shared" si="7"/>
        <v>309267.25000000006</v>
      </c>
      <c r="P210" s="113">
        <f>VLOOKUP(A210,'(3) LEA to SY Allocations'!$A$4:$F$299,6,)</f>
        <v>0</v>
      </c>
      <c r="Q210" s="131">
        <f t="shared" si="8"/>
        <v>309267.25000000006</v>
      </c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07"/>
      <c r="AG210" s="107"/>
      <c r="AH210" s="107"/>
      <c r="AI210" s="107"/>
      <c r="AJ210" s="107"/>
      <c r="AK210" s="107"/>
      <c r="AL210" s="107"/>
      <c r="AM210" s="100"/>
      <c r="AN210" s="100"/>
      <c r="AO210" s="100"/>
      <c r="AP210" s="100"/>
      <c r="AQ210" s="100"/>
      <c r="AR210" s="100"/>
      <c r="AS210" s="100"/>
      <c r="AT210" s="100"/>
      <c r="AU210" s="100"/>
      <c r="AV210" s="100"/>
      <c r="AW210" s="100"/>
      <c r="AX210" s="100"/>
      <c r="AY210" s="100"/>
      <c r="AZ210" s="100"/>
      <c r="BA210" s="100"/>
      <c r="BB210" s="100"/>
      <c r="BC210" s="100"/>
      <c r="BD210" s="100"/>
      <c r="BE210" s="100"/>
      <c r="BF210" s="100"/>
      <c r="BG210" s="100"/>
      <c r="BH210" s="100"/>
      <c r="BI210" s="100"/>
      <c r="BJ210" s="100"/>
      <c r="BK210" s="100"/>
      <c r="BL210" s="100"/>
    </row>
    <row r="211" spans="1:64" s="92" customFormat="1">
      <c r="A211" s="92" t="s">
        <v>295</v>
      </c>
      <c r="B211" s="92" t="s">
        <v>296</v>
      </c>
      <c r="C211" s="101">
        <v>56.510000000000005</v>
      </c>
      <c r="D211" s="102">
        <v>965600.21</v>
      </c>
      <c r="E211" s="101">
        <v>17087.244912404884</v>
      </c>
      <c r="F211" s="102">
        <v>839969.34</v>
      </c>
      <c r="G211" s="103">
        <v>14864.083171120154</v>
      </c>
      <c r="H211" s="104">
        <v>0</v>
      </c>
      <c r="I211" s="104">
        <v>236.51282958768357</v>
      </c>
      <c r="J211" s="104">
        <v>9279.8012741107759</v>
      </c>
      <c r="K211" s="104">
        <v>4777.0886568748892</v>
      </c>
      <c r="L211" s="104">
        <v>570.68041054680589</v>
      </c>
      <c r="M211" s="99">
        <v>728418.83</v>
      </c>
      <c r="N211" s="105">
        <v>12890.087241196246</v>
      </c>
      <c r="O211" s="113">
        <f t="shared" si="7"/>
        <v>524401.56999999995</v>
      </c>
      <c r="P211" s="113">
        <f>VLOOKUP(A211,'(3) LEA to SY Allocations'!$A$4:$F$299,6,)</f>
        <v>0</v>
      </c>
      <c r="Q211" s="131">
        <f t="shared" si="8"/>
        <v>524401.56999999995</v>
      </c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7"/>
      <c r="AH211" s="107"/>
      <c r="AI211" s="107"/>
      <c r="AJ211" s="107"/>
      <c r="AK211" s="107"/>
      <c r="AL211" s="107"/>
      <c r="AM211" s="100"/>
      <c r="AN211" s="100"/>
      <c r="AO211" s="100"/>
      <c r="AP211" s="100"/>
      <c r="AQ211" s="100"/>
      <c r="AR211" s="100"/>
      <c r="AS211" s="100"/>
      <c r="AT211" s="100"/>
      <c r="AU211" s="100"/>
      <c r="AV211" s="100"/>
      <c r="AW211" s="100"/>
      <c r="AX211" s="100"/>
      <c r="AY211" s="100"/>
      <c r="AZ211" s="100"/>
      <c r="BA211" s="100"/>
      <c r="BB211" s="100"/>
      <c r="BC211" s="100"/>
      <c r="BD211" s="100"/>
      <c r="BE211" s="100"/>
      <c r="BF211" s="100"/>
      <c r="BG211" s="100"/>
      <c r="BH211" s="100"/>
      <c r="BI211" s="100"/>
      <c r="BJ211" s="100"/>
      <c r="BK211" s="100"/>
      <c r="BL211" s="100"/>
    </row>
    <row r="212" spans="1:64" s="92" customFormat="1">
      <c r="A212" s="92" t="s">
        <v>507</v>
      </c>
      <c r="B212" s="92" t="s">
        <v>508</v>
      </c>
      <c r="C212" s="101">
        <v>1306.8499999999999</v>
      </c>
      <c r="D212" s="102">
        <v>12827861.43</v>
      </c>
      <c r="E212" s="101">
        <v>9815.8636645368642</v>
      </c>
      <c r="F212" s="102">
        <v>12393146.890000001</v>
      </c>
      <c r="G212" s="103">
        <v>9483.2206374105681</v>
      </c>
      <c r="H212" s="104">
        <v>0</v>
      </c>
      <c r="I212" s="104">
        <v>263.12145234724721</v>
      </c>
      <c r="J212" s="104">
        <v>5071.3149940697094</v>
      </c>
      <c r="K212" s="104">
        <v>3410.2377396028619</v>
      </c>
      <c r="L212" s="104">
        <v>738.54645139074887</v>
      </c>
      <c r="M212" s="99">
        <v>8529266.8800000008</v>
      </c>
      <c r="N212" s="105">
        <v>6526.5844435092022</v>
      </c>
      <c r="O212" s="113">
        <f t="shared" si="7"/>
        <v>6627447.9999999991</v>
      </c>
      <c r="P212" s="113">
        <f>VLOOKUP(A212,'(3) LEA to SY Allocations'!$A$4:$F$299,6,)</f>
        <v>0</v>
      </c>
      <c r="Q212" s="131">
        <f t="shared" si="8"/>
        <v>6627447.9999999991</v>
      </c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07"/>
      <c r="AG212" s="107"/>
      <c r="AH212" s="107"/>
      <c r="AI212" s="107"/>
      <c r="AJ212" s="107"/>
      <c r="AK212" s="107"/>
      <c r="AL212" s="107"/>
      <c r="AM212" s="100"/>
      <c r="AN212" s="100"/>
      <c r="AO212" s="100"/>
      <c r="AP212" s="100"/>
      <c r="AQ212" s="100"/>
      <c r="AR212" s="100"/>
      <c r="AS212" s="100"/>
      <c r="AT212" s="100"/>
      <c r="AU212" s="100"/>
      <c r="AV212" s="100"/>
      <c r="AW212" s="100"/>
      <c r="AX212" s="100"/>
      <c r="AY212" s="100"/>
      <c r="AZ212" s="100"/>
      <c r="BA212" s="100"/>
      <c r="BB212" s="100"/>
      <c r="BC212" s="100"/>
      <c r="BD212" s="100"/>
      <c r="BE212" s="100"/>
      <c r="BF212" s="100"/>
      <c r="BG212" s="100"/>
      <c r="BH212" s="100"/>
      <c r="BI212" s="100"/>
      <c r="BJ212" s="100"/>
      <c r="BK212" s="100"/>
      <c r="BL212" s="100"/>
    </row>
    <row r="213" spans="1:64" s="92" customFormat="1">
      <c r="A213" s="92" t="s">
        <v>163</v>
      </c>
      <c r="B213" s="92" t="s">
        <v>164</v>
      </c>
      <c r="C213" s="101">
        <v>18334.68</v>
      </c>
      <c r="D213" s="102">
        <v>179146489.68000001</v>
      </c>
      <c r="E213" s="101">
        <v>9770.9089921394861</v>
      </c>
      <c r="F213" s="102">
        <v>178596091.56</v>
      </c>
      <c r="G213" s="103">
        <v>9740.8894815726271</v>
      </c>
      <c r="H213" s="104">
        <v>1933.0802048358628</v>
      </c>
      <c r="I213" s="104">
        <v>288.73084995211258</v>
      </c>
      <c r="J213" s="104">
        <v>6469.4203869388521</v>
      </c>
      <c r="K213" s="104">
        <v>1010.4409485194176</v>
      </c>
      <c r="L213" s="104">
        <v>39.217091326382565</v>
      </c>
      <c r="M213" s="99">
        <v>10171200.07</v>
      </c>
      <c r="N213" s="105">
        <v>554.75198203622858</v>
      </c>
      <c r="O213" s="113">
        <f t="shared" si="7"/>
        <v>118614752.58000003</v>
      </c>
      <c r="P213" s="113">
        <f>VLOOKUP(A213,'(3) LEA to SY Allocations'!$A$4:$F$299,6,)</f>
        <v>365691.56000000006</v>
      </c>
      <c r="Q213" s="131">
        <f t="shared" si="8"/>
        <v>118249061.02000003</v>
      </c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07"/>
      <c r="AG213" s="107"/>
      <c r="AH213" s="100"/>
      <c r="AI213" s="100"/>
      <c r="AJ213" s="100"/>
      <c r="AK213" s="100"/>
      <c r="AL213" s="100"/>
      <c r="AM213" s="100"/>
      <c r="AN213" s="100"/>
      <c r="AO213" s="100"/>
      <c r="AP213" s="100"/>
      <c r="AQ213" s="100"/>
      <c r="AR213" s="100"/>
      <c r="AS213" s="100"/>
      <c r="AT213" s="100"/>
      <c r="AU213" s="100"/>
      <c r="AV213" s="100"/>
      <c r="AW213" s="100"/>
      <c r="AX213" s="100"/>
      <c r="AY213" s="100"/>
      <c r="AZ213" s="100"/>
      <c r="BA213" s="100"/>
      <c r="BB213" s="100"/>
      <c r="BC213" s="100"/>
      <c r="BD213" s="100"/>
      <c r="BE213" s="100"/>
      <c r="BF213" s="100"/>
      <c r="BG213" s="100"/>
      <c r="BH213" s="100"/>
      <c r="BI213" s="100"/>
      <c r="BJ213" s="100"/>
      <c r="BK213" s="100"/>
      <c r="BL213" s="100"/>
    </row>
    <row r="214" spans="1:64" s="92" customFormat="1">
      <c r="A214" s="92" t="s">
        <v>249</v>
      </c>
      <c r="B214" s="92" t="s">
        <v>250</v>
      </c>
      <c r="C214" s="101">
        <v>7607.2100000000009</v>
      </c>
      <c r="D214" s="102">
        <v>66371926.130000003</v>
      </c>
      <c r="E214" s="101">
        <v>8724.8710276172205</v>
      </c>
      <c r="F214" s="102">
        <v>68185640.569999993</v>
      </c>
      <c r="G214" s="103">
        <v>8963.2914787418758</v>
      </c>
      <c r="H214" s="104">
        <v>1557.8732347338903</v>
      </c>
      <c r="I214" s="104">
        <v>307.49589797047798</v>
      </c>
      <c r="J214" s="104">
        <v>6189.5111821548244</v>
      </c>
      <c r="K214" s="104">
        <v>793.41541379822536</v>
      </c>
      <c r="L214" s="104">
        <v>114.99575008445933</v>
      </c>
      <c r="M214" s="99">
        <v>6280464.5700000003</v>
      </c>
      <c r="N214" s="105">
        <v>825.59368940781178</v>
      </c>
      <c r="O214" s="113">
        <f t="shared" si="7"/>
        <v>47084911.360000007</v>
      </c>
      <c r="P214" s="113">
        <f>VLOOKUP(A214,'(3) LEA to SY Allocations'!$A$4:$F$299,6,)</f>
        <v>2320840.7200000002</v>
      </c>
      <c r="Q214" s="131">
        <f t="shared" si="8"/>
        <v>44764070.640000008</v>
      </c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07"/>
      <c r="AG214" s="107"/>
      <c r="AH214" s="100"/>
      <c r="AI214" s="100"/>
      <c r="AJ214" s="100"/>
      <c r="AK214" s="100"/>
      <c r="AL214" s="100"/>
      <c r="AM214" s="100"/>
      <c r="AN214" s="100"/>
      <c r="AO214" s="100"/>
      <c r="AP214" s="100"/>
      <c r="AQ214" s="100"/>
      <c r="AR214" s="100"/>
      <c r="AS214" s="100"/>
      <c r="AT214" s="100"/>
      <c r="AU214" s="100"/>
      <c r="AV214" s="100"/>
      <c r="AW214" s="100"/>
      <c r="AX214" s="100"/>
      <c r="AY214" s="100"/>
      <c r="AZ214" s="100"/>
      <c r="BA214" s="100"/>
      <c r="BB214" s="100"/>
      <c r="BC214" s="100"/>
      <c r="BD214" s="100"/>
      <c r="BE214" s="100"/>
      <c r="BF214" s="100"/>
      <c r="BG214" s="100"/>
      <c r="BH214" s="100"/>
      <c r="BI214" s="100"/>
      <c r="BJ214" s="100"/>
      <c r="BK214" s="100"/>
      <c r="BL214" s="100"/>
    </row>
    <row r="215" spans="1:64" s="92" customFormat="1">
      <c r="A215" s="92" t="s">
        <v>315</v>
      </c>
      <c r="B215" s="92" t="s">
        <v>316</v>
      </c>
      <c r="C215" s="101">
        <v>14265.97</v>
      </c>
      <c r="D215" s="102">
        <v>133626081.09</v>
      </c>
      <c r="E215" s="101">
        <v>9366.7714911779585</v>
      </c>
      <c r="F215" s="102">
        <v>135677610.40000001</v>
      </c>
      <c r="G215" s="103">
        <v>9510.577296882022</v>
      </c>
      <c r="H215" s="104">
        <v>1934.1856796278137</v>
      </c>
      <c r="I215" s="104">
        <v>313.61311007944084</v>
      </c>
      <c r="J215" s="104">
        <v>6325.3516536204679</v>
      </c>
      <c r="K215" s="104">
        <v>904.70394021577226</v>
      </c>
      <c r="L215" s="104">
        <v>32.722913338525174</v>
      </c>
      <c r="M215" s="99">
        <v>15526921.550000001</v>
      </c>
      <c r="N215" s="105">
        <v>1088.3887706198739</v>
      </c>
      <c r="O215" s="113">
        <f t="shared" si="7"/>
        <v>90237276.929999977</v>
      </c>
      <c r="P215" s="113">
        <f>VLOOKUP(A215,'(3) LEA to SY Allocations'!$A$4:$F$299,6,)</f>
        <v>0</v>
      </c>
      <c r="Q215" s="131">
        <f t="shared" si="8"/>
        <v>90237276.929999977</v>
      </c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7"/>
      <c r="AH215" s="100"/>
      <c r="AI215" s="100"/>
      <c r="AJ215" s="100"/>
      <c r="AK215" s="100"/>
      <c r="AL215" s="100"/>
      <c r="AM215" s="100"/>
      <c r="AN215" s="100"/>
      <c r="AO215" s="100"/>
      <c r="AP215" s="100"/>
      <c r="AQ215" s="100"/>
      <c r="AR215" s="100"/>
      <c r="AS215" s="100"/>
      <c r="AT215" s="100"/>
      <c r="AU215" s="100"/>
      <c r="AV215" s="100"/>
      <c r="AW215" s="100"/>
      <c r="AX215" s="100"/>
      <c r="AY215" s="100"/>
      <c r="AZ215" s="100"/>
      <c r="BA215" s="100"/>
      <c r="BB215" s="100"/>
      <c r="BC215" s="100"/>
      <c r="BD215" s="100"/>
      <c r="BE215" s="100"/>
      <c r="BF215" s="100"/>
      <c r="BG215" s="100"/>
      <c r="BH215" s="100"/>
      <c r="BI215" s="100"/>
      <c r="BJ215" s="100"/>
      <c r="BK215" s="100"/>
      <c r="BL215" s="100"/>
    </row>
    <row r="216" spans="1:64" s="92" customFormat="1">
      <c r="A216" s="92" t="s">
        <v>147</v>
      </c>
      <c r="B216" s="92" t="s">
        <v>148</v>
      </c>
      <c r="C216" s="101">
        <v>19898.929999999997</v>
      </c>
      <c r="D216" s="102">
        <v>179397810.94</v>
      </c>
      <c r="E216" s="101">
        <v>9015.4501242026599</v>
      </c>
      <c r="F216" s="102">
        <v>182207126.55000001</v>
      </c>
      <c r="G216" s="103">
        <v>9156.6293539401395</v>
      </c>
      <c r="H216" s="104">
        <v>1772.8388340478612</v>
      </c>
      <c r="I216" s="104">
        <v>300.91354258746583</v>
      </c>
      <c r="J216" s="104">
        <v>6184.366966967571</v>
      </c>
      <c r="K216" s="104">
        <v>788.55942656213153</v>
      </c>
      <c r="L216" s="104">
        <v>109.95058377510752</v>
      </c>
      <c r="M216" s="99">
        <v>10225620.26</v>
      </c>
      <c r="N216" s="105">
        <v>513.87789494208994</v>
      </c>
      <c r="O216" s="113">
        <f t="shared" si="7"/>
        <v>123062285.36999999</v>
      </c>
      <c r="P216" s="113">
        <f>VLOOKUP(A216,'(3) LEA to SY Allocations'!$A$4:$F$299,6,)</f>
        <v>0</v>
      </c>
      <c r="Q216" s="131">
        <f t="shared" si="8"/>
        <v>123062285.36999999</v>
      </c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07"/>
      <c r="AG216" s="107"/>
      <c r="AH216" s="100"/>
      <c r="AI216" s="100"/>
      <c r="AJ216" s="100"/>
      <c r="AK216" s="100"/>
      <c r="AL216" s="100"/>
      <c r="AM216" s="100"/>
      <c r="AN216" s="100"/>
      <c r="AO216" s="100"/>
      <c r="AP216" s="100"/>
      <c r="AQ216" s="100"/>
      <c r="AR216" s="100"/>
      <c r="AS216" s="100"/>
      <c r="AT216" s="100"/>
      <c r="AU216" s="100"/>
      <c r="AV216" s="100"/>
      <c r="AW216" s="100"/>
      <c r="AX216" s="100"/>
      <c r="AY216" s="100"/>
      <c r="AZ216" s="100"/>
      <c r="BA216" s="100"/>
      <c r="BB216" s="100"/>
      <c r="BC216" s="100"/>
      <c r="BD216" s="100"/>
      <c r="BE216" s="100"/>
      <c r="BF216" s="100"/>
      <c r="BG216" s="100"/>
      <c r="BH216" s="100"/>
      <c r="BI216" s="100"/>
      <c r="BJ216" s="100"/>
      <c r="BK216" s="100"/>
      <c r="BL216" s="100"/>
    </row>
    <row r="217" spans="1:64" s="92" customFormat="1">
      <c r="A217" s="92" t="s">
        <v>25</v>
      </c>
      <c r="B217" s="92" t="s">
        <v>26</v>
      </c>
      <c r="C217" s="101">
        <v>5322.85</v>
      </c>
      <c r="D217" s="102">
        <v>45513128.159999996</v>
      </c>
      <c r="E217" s="101">
        <v>8550.5186432080554</v>
      </c>
      <c r="F217" s="102">
        <v>47174804.920000002</v>
      </c>
      <c r="G217" s="103">
        <v>8862.6966606235383</v>
      </c>
      <c r="H217" s="104">
        <v>1731.0459772490301</v>
      </c>
      <c r="I217" s="104">
        <v>271.98900776839474</v>
      </c>
      <c r="J217" s="104">
        <v>6099.826942333525</v>
      </c>
      <c r="K217" s="104">
        <v>741.01284838009713</v>
      </c>
      <c r="L217" s="104">
        <v>18.821884892491806</v>
      </c>
      <c r="M217" s="99">
        <v>2237166.8199999998</v>
      </c>
      <c r="N217" s="105">
        <v>420.29492095400013</v>
      </c>
      <c r="O217" s="113">
        <f t="shared" si="7"/>
        <v>32468463.840000007</v>
      </c>
      <c r="P217" s="113">
        <f>VLOOKUP(A217,'(3) LEA to SY Allocations'!$A$4:$F$299,6,)</f>
        <v>767156.68</v>
      </c>
      <c r="Q217" s="131">
        <f t="shared" si="8"/>
        <v>31701307.160000008</v>
      </c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07"/>
      <c r="AG217" s="107"/>
      <c r="AH217" s="100"/>
      <c r="AI217" s="100"/>
      <c r="AJ217" s="100"/>
      <c r="AK217" s="100"/>
      <c r="AL217" s="100"/>
      <c r="AM217" s="100"/>
      <c r="AN217" s="100"/>
      <c r="AO217" s="100"/>
      <c r="AP217" s="100"/>
      <c r="AQ217" s="100"/>
      <c r="AR217" s="100"/>
      <c r="AS217" s="100"/>
      <c r="AT217" s="100"/>
      <c r="AU217" s="100"/>
      <c r="AV217" s="100"/>
      <c r="AW217" s="100"/>
      <c r="AX217" s="100"/>
      <c r="AY217" s="100"/>
      <c r="AZ217" s="100"/>
      <c r="BA217" s="100"/>
      <c r="BB217" s="100"/>
      <c r="BC217" s="100"/>
      <c r="BD217" s="100"/>
      <c r="BE217" s="100"/>
      <c r="BF217" s="100"/>
      <c r="BG217" s="100"/>
      <c r="BH217" s="100"/>
      <c r="BI217" s="100"/>
      <c r="BJ217" s="100"/>
      <c r="BK217" s="100"/>
      <c r="BL217" s="100"/>
    </row>
    <row r="218" spans="1:64" s="92" customFormat="1">
      <c r="A218" s="92" t="s">
        <v>281</v>
      </c>
      <c r="B218" s="92" t="s">
        <v>282</v>
      </c>
      <c r="C218" s="101">
        <v>11188.989999999998</v>
      </c>
      <c r="D218" s="102">
        <v>110042257.55</v>
      </c>
      <c r="E218" s="101">
        <v>9834.869595021537</v>
      </c>
      <c r="F218" s="102">
        <v>109855043.19</v>
      </c>
      <c r="G218" s="103">
        <v>9818.1375789950671</v>
      </c>
      <c r="H218" s="104">
        <v>1668.7016316932989</v>
      </c>
      <c r="I218" s="104">
        <v>273.73556862594393</v>
      </c>
      <c r="J218" s="104">
        <v>6436.087912313802</v>
      </c>
      <c r="K218" s="104">
        <v>1290.240694647149</v>
      </c>
      <c r="L218" s="104">
        <v>149.37177171487332</v>
      </c>
      <c r="M218" s="99">
        <v>4602556.37</v>
      </c>
      <c r="N218" s="105">
        <v>411.3469017310768</v>
      </c>
      <c r="O218" s="113">
        <f t="shared" si="7"/>
        <v>72013323.289999992</v>
      </c>
      <c r="P218" s="113">
        <f>VLOOKUP(A218,'(3) LEA to SY Allocations'!$A$4:$F$299,6,)</f>
        <v>3965250.4800000004</v>
      </c>
      <c r="Q218" s="131">
        <f t="shared" si="8"/>
        <v>68048072.809999987</v>
      </c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0"/>
      <c r="AI218" s="100"/>
      <c r="AJ218" s="100"/>
      <c r="AK218" s="100"/>
      <c r="AL218" s="100"/>
      <c r="AM218" s="100"/>
      <c r="AN218" s="100"/>
      <c r="AO218" s="100"/>
      <c r="AP218" s="100"/>
      <c r="AQ218" s="100"/>
      <c r="AR218" s="100"/>
      <c r="AS218" s="100"/>
      <c r="AT218" s="100"/>
      <c r="AU218" s="100"/>
      <c r="AV218" s="100"/>
      <c r="AW218" s="100"/>
      <c r="AX218" s="100"/>
      <c r="AY218" s="100"/>
      <c r="AZ218" s="100"/>
      <c r="BA218" s="100"/>
      <c r="BB218" s="100"/>
      <c r="BC218" s="100"/>
      <c r="BD218" s="100"/>
      <c r="BE218" s="100"/>
      <c r="BF218" s="100"/>
      <c r="BG218" s="100"/>
      <c r="BH218" s="100"/>
      <c r="BI218" s="100"/>
      <c r="BJ218" s="100"/>
      <c r="BK218" s="100"/>
      <c r="BL218" s="100"/>
    </row>
    <row r="219" spans="1:64" s="92" customFormat="1">
      <c r="A219" s="92" t="s">
        <v>217</v>
      </c>
      <c r="B219" s="92" t="s">
        <v>218</v>
      </c>
      <c r="C219" s="101">
        <v>27.27</v>
      </c>
      <c r="D219" s="102">
        <v>622528.23</v>
      </c>
      <c r="E219" s="101">
        <v>22828.317931793179</v>
      </c>
      <c r="F219" s="102">
        <v>642901.07999999996</v>
      </c>
      <c r="G219" s="103">
        <v>23575.397139713968</v>
      </c>
      <c r="H219" s="104">
        <v>5779.7799779978004</v>
      </c>
      <c r="I219" s="104">
        <v>677.54052071873855</v>
      </c>
      <c r="J219" s="104">
        <v>15556.720572057207</v>
      </c>
      <c r="K219" s="104">
        <v>1561.3560689402275</v>
      </c>
      <c r="L219" s="104"/>
      <c r="M219" s="99">
        <v>89727.75</v>
      </c>
      <c r="N219" s="105">
        <v>3290.3465346534654</v>
      </c>
      <c r="O219" s="113">
        <f t="shared" si="7"/>
        <v>424231.77</v>
      </c>
      <c r="P219" s="113">
        <f>VLOOKUP(A219,'(3) LEA to SY Allocations'!$A$4:$F$299,6,)</f>
        <v>0</v>
      </c>
      <c r="Q219" s="131">
        <f t="shared" si="8"/>
        <v>424231.77</v>
      </c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0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00"/>
      <c r="AU219" s="100"/>
      <c r="AV219" s="100"/>
      <c r="AW219" s="100"/>
      <c r="AX219" s="100"/>
      <c r="AY219" s="100"/>
      <c r="AZ219" s="100"/>
      <c r="BA219" s="100"/>
      <c r="BB219" s="100"/>
      <c r="BC219" s="100"/>
      <c r="BD219" s="100"/>
      <c r="BE219" s="100"/>
      <c r="BF219" s="100"/>
      <c r="BG219" s="100"/>
      <c r="BH219" s="100"/>
      <c r="BI219" s="100"/>
      <c r="BJ219" s="100"/>
      <c r="BK219" s="100"/>
      <c r="BL219" s="100"/>
    </row>
    <row r="220" spans="1:64" s="92" customFormat="1">
      <c r="A220" s="92" t="s">
        <v>297</v>
      </c>
      <c r="B220" s="92" t="s">
        <v>298</v>
      </c>
      <c r="C220" s="101">
        <v>7744.6799999999985</v>
      </c>
      <c r="D220" s="102">
        <v>63806647.710000001</v>
      </c>
      <c r="E220" s="101">
        <v>8238.7713514309198</v>
      </c>
      <c r="F220" s="102">
        <v>65229166.460000001</v>
      </c>
      <c r="G220" s="103">
        <v>8422.4482431811266</v>
      </c>
      <c r="H220" s="104">
        <v>1566.1472468843131</v>
      </c>
      <c r="I220" s="104">
        <v>235.07950489884678</v>
      </c>
      <c r="J220" s="104">
        <v>5926.3248178104213</v>
      </c>
      <c r="K220" s="104">
        <v>591.27336571685362</v>
      </c>
      <c r="L220" s="104">
        <v>103.6233078706932</v>
      </c>
      <c r="M220" s="99">
        <v>4575137.6500000004</v>
      </c>
      <c r="N220" s="105">
        <v>590.74586038416066</v>
      </c>
      <c r="O220" s="113">
        <f t="shared" si="7"/>
        <v>45897489.290000007</v>
      </c>
      <c r="P220" s="113">
        <f>VLOOKUP(A220,'(3) LEA to SY Allocations'!$A$4:$F$299,6,)</f>
        <v>1029940.5600000002</v>
      </c>
      <c r="Q220" s="131">
        <f t="shared" si="8"/>
        <v>44867548.730000004</v>
      </c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7"/>
      <c r="AH220" s="100"/>
      <c r="AI220" s="100"/>
      <c r="AJ220" s="100"/>
      <c r="AK220" s="100"/>
      <c r="AL220" s="100"/>
      <c r="AM220" s="100"/>
      <c r="AN220" s="100"/>
      <c r="AO220" s="100"/>
      <c r="AP220" s="100"/>
      <c r="AQ220" s="100"/>
      <c r="AR220" s="100"/>
      <c r="AS220" s="100"/>
      <c r="AT220" s="100"/>
      <c r="AU220" s="100"/>
      <c r="AV220" s="100"/>
      <c r="AW220" s="100"/>
      <c r="AX220" s="100"/>
      <c r="AY220" s="100"/>
      <c r="AZ220" s="100"/>
      <c r="BA220" s="100"/>
      <c r="BB220" s="100"/>
      <c r="BC220" s="100"/>
      <c r="BD220" s="100"/>
      <c r="BE220" s="100"/>
      <c r="BF220" s="100"/>
      <c r="BG220" s="100"/>
      <c r="BH220" s="100"/>
      <c r="BI220" s="100"/>
      <c r="BJ220" s="100"/>
      <c r="BK220" s="100"/>
      <c r="BL220" s="100"/>
    </row>
    <row r="221" spans="1:64" s="92" customFormat="1">
      <c r="A221" s="92" t="s">
        <v>475</v>
      </c>
      <c r="B221" s="92" t="s">
        <v>476</v>
      </c>
      <c r="C221" s="101">
        <v>9635.99</v>
      </c>
      <c r="D221" s="102">
        <v>87043867.840000004</v>
      </c>
      <c r="E221" s="101">
        <v>9033.2044595314037</v>
      </c>
      <c r="F221" s="102">
        <v>87196357.540000007</v>
      </c>
      <c r="G221" s="103">
        <v>9049.0294759542103</v>
      </c>
      <c r="H221" s="104">
        <v>1785.834524527319</v>
      </c>
      <c r="I221" s="104">
        <v>318.02534249205326</v>
      </c>
      <c r="J221" s="104">
        <v>6146.0909963584445</v>
      </c>
      <c r="K221" s="104">
        <v>663.18205913455711</v>
      </c>
      <c r="L221" s="104">
        <v>135.89655344183626</v>
      </c>
      <c r="M221" s="99">
        <v>5737155.04</v>
      </c>
      <c r="N221" s="105">
        <v>595.38823099650369</v>
      </c>
      <c r="O221" s="113">
        <f t="shared" si="7"/>
        <v>59223671.380000003</v>
      </c>
      <c r="P221" s="113">
        <f>VLOOKUP(A221,'(3) LEA to SY Allocations'!$A$4:$F$299,6,)</f>
        <v>606532.04</v>
      </c>
      <c r="Q221" s="131">
        <f t="shared" si="8"/>
        <v>58617139.340000004</v>
      </c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07"/>
      <c r="AH221" s="100"/>
      <c r="AI221" s="100"/>
      <c r="AJ221" s="100"/>
      <c r="AK221" s="100"/>
      <c r="AL221" s="100"/>
      <c r="AM221" s="100"/>
      <c r="AN221" s="100"/>
      <c r="AO221" s="100"/>
      <c r="AP221" s="100"/>
      <c r="AQ221" s="100"/>
      <c r="AR221" s="100"/>
      <c r="AS221" s="100"/>
      <c r="AT221" s="100"/>
      <c r="AU221" s="100"/>
      <c r="AV221" s="100"/>
      <c r="AW221" s="100"/>
      <c r="AX221" s="100"/>
      <c r="AY221" s="100"/>
      <c r="AZ221" s="100"/>
      <c r="BA221" s="100"/>
      <c r="BB221" s="100"/>
      <c r="BC221" s="100"/>
      <c r="BD221" s="100"/>
      <c r="BE221" s="100"/>
      <c r="BF221" s="100"/>
      <c r="BG221" s="100"/>
      <c r="BH221" s="100"/>
      <c r="BI221" s="100"/>
      <c r="BJ221" s="100"/>
      <c r="BK221" s="100"/>
      <c r="BL221" s="100"/>
    </row>
    <row r="222" spans="1:64" s="92" customFormat="1">
      <c r="A222" s="92" t="s">
        <v>253</v>
      </c>
      <c r="B222" s="92" t="s">
        <v>254</v>
      </c>
      <c r="C222" s="101">
        <v>2421.63</v>
      </c>
      <c r="D222" s="102">
        <v>21850313.219999999</v>
      </c>
      <c r="E222" s="101">
        <v>9022.9775894748564</v>
      </c>
      <c r="F222" s="102">
        <v>22697556.370000001</v>
      </c>
      <c r="G222" s="103">
        <v>9372.8424119291558</v>
      </c>
      <c r="H222" s="104">
        <v>1859.1009031107144</v>
      </c>
      <c r="I222" s="104">
        <v>391.90436193803339</v>
      </c>
      <c r="J222" s="104">
        <v>6142.8229539607619</v>
      </c>
      <c r="K222" s="104">
        <v>979.0141929196451</v>
      </c>
      <c r="L222" s="104"/>
      <c r="M222" s="99">
        <v>1695276.91</v>
      </c>
      <c r="N222" s="105">
        <v>700.05612335493026</v>
      </c>
      <c r="O222" s="113">
        <f t="shared" si="7"/>
        <v>14875644.35</v>
      </c>
      <c r="P222" s="113">
        <f>VLOOKUP(A222,'(3) LEA to SY Allocations'!$A$4:$F$299,6,)</f>
        <v>32948.680000000008</v>
      </c>
      <c r="Q222" s="131">
        <f t="shared" si="8"/>
        <v>14842695.67</v>
      </c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07"/>
      <c r="AG222" s="107"/>
      <c r="AH222" s="100"/>
      <c r="AI222" s="100"/>
      <c r="AJ222" s="100"/>
      <c r="AK222" s="100"/>
      <c r="AL222" s="100"/>
      <c r="AM222" s="100"/>
      <c r="AN222" s="100"/>
      <c r="AO222" s="100"/>
      <c r="AP222" s="100"/>
      <c r="AQ222" s="100"/>
      <c r="AR222" s="100"/>
      <c r="AS222" s="100"/>
      <c r="AT222" s="100"/>
      <c r="AU222" s="100"/>
      <c r="AV222" s="100"/>
      <c r="AW222" s="100"/>
      <c r="AX222" s="100"/>
      <c r="AY222" s="100"/>
      <c r="AZ222" s="100"/>
      <c r="BA222" s="100"/>
      <c r="BB222" s="100"/>
      <c r="BC222" s="100"/>
      <c r="BD222" s="100"/>
      <c r="BE222" s="100"/>
      <c r="BF222" s="100"/>
      <c r="BG222" s="100"/>
      <c r="BH222" s="100"/>
      <c r="BI222" s="100"/>
      <c r="BJ222" s="100"/>
      <c r="BK222" s="100"/>
      <c r="BL222" s="100"/>
    </row>
    <row r="223" spans="1:64" s="92" customFormat="1">
      <c r="A223" s="92" t="s">
        <v>509</v>
      </c>
      <c r="B223" s="92" t="s">
        <v>510</v>
      </c>
      <c r="C223" s="101">
        <v>2118.9500000000003</v>
      </c>
      <c r="D223" s="102">
        <v>19407995.93</v>
      </c>
      <c r="E223" s="101">
        <v>9159.2514830458476</v>
      </c>
      <c r="F223" s="102">
        <v>19604068.960000001</v>
      </c>
      <c r="G223" s="103">
        <v>9251.7845914249974</v>
      </c>
      <c r="H223" s="104">
        <v>1719.4501521980226</v>
      </c>
      <c r="I223" s="104">
        <v>217.00269001156232</v>
      </c>
      <c r="J223" s="104">
        <v>6192.9490407985095</v>
      </c>
      <c r="K223" s="104">
        <v>1109.951268316855</v>
      </c>
      <c r="L223" s="104">
        <v>12.431440100049551</v>
      </c>
      <c r="M223" s="99">
        <v>1023329.75</v>
      </c>
      <c r="N223" s="105">
        <v>482.94190518889064</v>
      </c>
      <c r="O223" s="113">
        <f t="shared" si="7"/>
        <v>13122549.370000003</v>
      </c>
      <c r="P223" s="113">
        <f>VLOOKUP(A223,'(3) LEA to SY Allocations'!$A$4:$F$299,6,)</f>
        <v>631858.20000000007</v>
      </c>
      <c r="Q223" s="131">
        <f t="shared" si="8"/>
        <v>12490691.170000004</v>
      </c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07"/>
      <c r="AG223" s="107"/>
      <c r="AH223" s="100"/>
      <c r="AI223" s="100"/>
      <c r="AJ223" s="100"/>
      <c r="AK223" s="100"/>
      <c r="AL223" s="100"/>
      <c r="AM223" s="100"/>
      <c r="AN223" s="100"/>
      <c r="AO223" s="100"/>
      <c r="AP223" s="100"/>
      <c r="AQ223" s="100"/>
      <c r="AR223" s="100"/>
      <c r="AS223" s="100"/>
      <c r="AT223" s="100"/>
      <c r="AU223" s="100"/>
      <c r="AV223" s="100"/>
      <c r="AW223" s="100"/>
      <c r="AX223" s="100"/>
      <c r="AY223" s="100"/>
      <c r="AZ223" s="100"/>
      <c r="BA223" s="100"/>
      <c r="BB223" s="100"/>
      <c r="BC223" s="100"/>
      <c r="BD223" s="100"/>
      <c r="BE223" s="100"/>
      <c r="BF223" s="100"/>
      <c r="BG223" s="100"/>
      <c r="BH223" s="100"/>
      <c r="BI223" s="100"/>
      <c r="BJ223" s="100"/>
      <c r="BK223" s="100"/>
      <c r="BL223" s="100"/>
    </row>
    <row r="224" spans="1:64" s="92" customFormat="1">
      <c r="A224" s="92" t="s">
        <v>125</v>
      </c>
      <c r="B224" s="92" t="s">
        <v>126</v>
      </c>
      <c r="C224" s="101">
        <v>460.6</v>
      </c>
      <c r="D224" s="102">
        <v>5658059.8600000003</v>
      </c>
      <c r="E224" s="101">
        <v>12284.107381676075</v>
      </c>
      <c r="F224" s="102">
        <v>5730028.1600000001</v>
      </c>
      <c r="G224" s="103">
        <v>12440.356404689535</v>
      </c>
      <c r="H224" s="104">
        <v>2074.6691489361701</v>
      </c>
      <c r="I224" s="104">
        <v>210.54255319148936</v>
      </c>
      <c r="J224" s="104">
        <v>7848.6860616587064</v>
      </c>
      <c r="K224" s="104">
        <v>2305.8833043855843</v>
      </c>
      <c r="L224" s="104">
        <v>0.57533651758575766</v>
      </c>
      <c r="M224" s="99">
        <v>798605.04</v>
      </c>
      <c r="N224" s="105">
        <v>1733.8363873208857</v>
      </c>
      <c r="O224" s="113">
        <f t="shared" si="7"/>
        <v>3615104.8000000003</v>
      </c>
      <c r="P224" s="113">
        <f>VLOOKUP(A224,'(3) LEA to SY Allocations'!$A$4:$F$299,6,)</f>
        <v>204418.28000000003</v>
      </c>
      <c r="Q224" s="131">
        <f t="shared" si="8"/>
        <v>3410686.5200000005</v>
      </c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07"/>
      <c r="AG224" s="107"/>
      <c r="AH224" s="100"/>
      <c r="AI224" s="100"/>
      <c r="AJ224" s="100"/>
      <c r="AK224" s="100"/>
      <c r="AL224" s="100"/>
      <c r="AM224" s="100"/>
      <c r="AN224" s="100"/>
      <c r="AO224" s="100"/>
      <c r="AP224" s="100"/>
      <c r="AQ224" s="100"/>
      <c r="AR224" s="100"/>
      <c r="AS224" s="100"/>
      <c r="AT224" s="100"/>
      <c r="AU224" s="100"/>
      <c r="AV224" s="100"/>
      <c r="AW224" s="100"/>
      <c r="AX224" s="100"/>
      <c r="AY224" s="100"/>
      <c r="AZ224" s="100"/>
      <c r="BA224" s="100"/>
      <c r="BB224" s="100"/>
      <c r="BC224" s="100"/>
      <c r="BD224" s="100"/>
      <c r="BE224" s="100"/>
      <c r="BF224" s="100"/>
      <c r="BG224" s="100"/>
      <c r="BH224" s="100"/>
      <c r="BI224" s="100"/>
      <c r="BJ224" s="100"/>
      <c r="BK224" s="100"/>
      <c r="BL224" s="100"/>
    </row>
    <row r="225" spans="1:64" s="92" customFormat="1">
      <c r="A225" s="92" t="s">
        <v>193</v>
      </c>
      <c r="B225" s="92" t="s">
        <v>194</v>
      </c>
      <c r="C225" s="101">
        <v>2201.4</v>
      </c>
      <c r="D225" s="102">
        <v>19745627</v>
      </c>
      <c r="E225" s="101">
        <v>8969.5770873080764</v>
      </c>
      <c r="F225" s="102">
        <v>20391583.77</v>
      </c>
      <c r="G225" s="103">
        <v>9263.0070727718721</v>
      </c>
      <c r="H225" s="104">
        <v>1679.8937040065412</v>
      </c>
      <c r="I225" s="104">
        <v>208.96596711183793</v>
      </c>
      <c r="J225" s="104">
        <v>6243.2898655401104</v>
      </c>
      <c r="K225" s="104">
        <v>1112.7832788225676</v>
      </c>
      <c r="L225" s="104">
        <v>18.074257290814934</v>
      </c>
      <c r="M225" s="99">
        <v>560358.39</v>
      </c>
      <c r="N225" s="105">
        <v>254.54637503406923</v>
      </c>
      <c r="O225" s="113">
        <f t="shared" si="7"/>
        <v>13743978.310000001</v>
      </c>
      <c r="P225" s="113">
        <f>VLOOKUP(A225,'(3) LEA to SY Allocations'!$A$4:$F$299,6,)</f>
        <v>505848.24000000011</v>
      </c>
      <c r="Q225" s="131">
        <f t="shared" si="8"/>
        <v>13238130.07</v>
      </c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07"/>
      <c r="AG225" s="107"/>
      <c r="AH225" s="100"/>
      <c r="AI225" s="100"/>
      <c r="AJ225" s="100"/>
      <c r="AK225" s="100"/>
      <c r="AL225" s="100"/>
      <c r="AM225" s="100"/>
      <c r="AN225" s="100"/>
      <c r="AO225" s="100"/>
      <c r="AP225" s="100"/>
      <c r="AQ225" s="100"/>
      <c r="AR225" s="100"/>
      <c r="AS225" s="100"/>
      <c r="AT225" s="100"/>
      <c r="AU225" s="100"/>
      <c r="AV225" s="100"/>
      <c r="AW225" s="100"/>
      <c r="AX225" s="100"/>
      <c r="AY225" s="100"/>
      <c r="AZ225" s="100"/>
      <c r="BA225" s="100"/>
      <c r="BB225" s="100"/>
      <c r="BC225" s="100"/>
      <c r="BD225" s="100"/>
      <c r="BE225" s="100"/>
      <c r="BF225" s="100"/>
      <c r="BG225" s="100"/>
      <c r="BH225" s="100"/>
      <c r="BI225" s="100"/>
      <c r="BJ225" s="100"/>
      <c r="BK225" s="100"/>
      <c r="BL225" s="100"/>
    </row>
    <row r="226" spans="1:64" s="92" customFormat="1">
      <c r="A226" s="92" t="s">
        <v>495</v>
      </c>
      <c r="B226" s="92" t="s">
        <v>496</v>
      </c>
      <c r="C226" s="101">
        <v>5032.0099999999993</v>
      </c>
      <c r="D226" s="102">
        <v>46138401.049999997</v>
      </c>
      <c r="E226" s="101">
        <v>9168.9803974952356</v>
      </c>
      <c r="F226" s="102">
        <v>46379814.380000003</v>
      </c>
      <c r="G226" s="103">
        <v>9216.9559241734441</v>
      </c>
      <c r="H226" s="104">
        <v>1917.9757949606624</v>
      </c>
      <c r="I226" s="104">
        <v>258.52761023924847</v>
      </c>
      <c r="J226" s="104">
        <v>6197.7653482405649</v>
      </c>
      <c r="K226" s="104">
        <v>835.34573460704576</v>
      </c>
      <c r="L226" s="104">
        <v>7.3414361259218497</v>
      </c>
      <c r="M226" s="99">
        <v>5195836.38</v>
      </c>
      <c r="N226" s="105">
        <v>1032.5568470650894</v>
      </c>
      <c r="O226" s="113">
        <f t="shared" si="7"/>
        <v>31187217.210000001</v>
      </c>
      <c r="P226" s="113">
        <f>VLOOKUP(A226,'(3) LEA to SY Allocations'!$A$4:$F$299,6,)</f>
        <v>0</v>
      </c>
      <c r="Q226" s="131">
        <f t="shared" si="8"/>
        <v>31187217.210000001</v>
      </c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7"/>
      <c r="AH226" s="100"/>
      <c r="AI226" s="100"/>
      <c r="AJ226" s="100"/>
      <c r="AK226" s="100"/>
      <c r="AL226" s="100"/>
      <c r="AM226" s="100"/>
      <c r="AN226" s="100"/>
      <c r="AO226" s="100"/>
      <c r="AP226" s="100"/>
      <c r="AQ226" s="100"/>
      <c r="AR226" s="100"/>
      <c r="AS226" s="100"/>
      <c r="AT226" s="100"/>
      <c r="AU226" s="100"/>
      <c r="AV226" s="100"/>
      <c r="AW226" s="100"/>
      <c r="AX226" s="100"/>
      <c r="AY226" s="100"/>
      <c r="AZ226" s="100"/>
      <c r="BA226" s="100"/>
      <c r="BB226" s="100"/>
      <c r="BC226" s="100"/>
      <c r="BD226" s="100"/>
      <c r="BE226" s="100"/>
      <c r="BF226" s="100"/>
      <c r="BG226" s="100"/>
      <c r="BH226" s="100"/>
      <c r="BI226" s="100"/>
      <c r="BJ226" s="100"/>
      <c r="BK226" s="100"/>
      <c r="BL226" s="100"/>
    </row>
    <row r="227" spans="1:64" s="92" customFormat="1">
      <c r="A227" s="92" t="s">
        <v>489</v>
      </c>
      <c r="B227" s="92" t="s">
        <v>490</v>
      </c>
      <c r="C227" s="101">
        <v>29139.95</v>
      </c>
      <c r="D227" s="102">
        <v>293900172.11000001</v>
      </c>
      <c r="E227" s="101">
        <v>10085.815936883901</v>
      </c>
      <c r="F227" s="102">
        <v>297494402.13</v>
      </c>
      <c r="G227" s="103">
        <v>10209.159663280136</v>
      </c>
      <c r="H227" s="104">
        <v>1631.054646284568</v>
      </c>
      <c r="I227" s="104">
        <v>321.55202668501482</v>
      </c>
      <c r="J227" s="104">
        <v>6611.5758211664779</v>
      </c>
      <c r="K227" s="104">
        <v>1582.4273425314732</v>
      </c>
      <c r="L227" s="104">
        <v>62.54982661260572</v>
      </c>
      <c r="M227" s="99">
        <v>25041542.050000001</v>
      </c>
      <c r="N227" s="105">
        <v>859.3543245612982</v>
      </c>
      <c r="O227" s="113">
        <f t="shared" si="7"/>
        <v>192660988.85000011</v>
      </c>
      <c r="P227" s="113">
        <f>VLOOKUP(A227,'(3) LEA to SY Allocations'!$A$4:$F$299,6,)</f>
        <v>15802660.880000003</v>
      </c>
      <c r="Q227" s="131">
        <f t="shared" si="8"/>
        <v>176858327.97000012</v>
      </c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0"/>
      <c r="AI227" s="100"/>
      <c r="AJ227" s="100"/>
      <c r="AK227" s="100"/>
      <c r="AL227" s="100"/>
      <c r="AM227" s="100"/>
      <c r="AN227" s="100"/>
      <c r="AO227" s="100"/>
      <c r="AP227" s="100"/>
      <c r="AQ227" s="100"/>
      <c r="AR227" s="100"/>
      <c r="AS227" s="100"/>
      <c r="AT227" s="100"/>
      <c r="AU227" s="100"/>
      <c r="AV227" s="100"/>
      <c r="AW227" s="100"/>
      <c r="AX227" s="100"/>
      <c r="AY227" s="100"/>
      <c r="AZ227" s="100"/>
      <c r="BA227" s="100"/>
      <c r="BB227" s="100"/>
      <c r="BC227" s="100"/>
      <c r="BD227" s="100"/>
      <c r="BE227" s="100"/>
      <c r="BF227" s="100"/>
      <c r="BG227" s="100"/>
      <c r="BH227" s="100"/>
      <c r="BI227" s="100"/>
      <c r="BJ227" s="100"/>
      <c r="BK227" s="100"/>
      <c r="BL227" s="100"/>
    </row>
    <row r="228" spans="1:64" s="92" customFormat="1">
      <c r="A228" s="92" t="s">
        <v>371</v>
      </c>
      <c r="B228" s="92" t="s">
        <v>372</v>
      </c>
      <c r="C228" s="101">
        <v>72.05</v>
      </c>
      <c r="D228" s="102">
        <v>727632.65</v>
      </c>
      <c r="E228" s="101">
        <v>10098.995836224845</v>
      </c>
      <c r="F228" s="102">
        <v>825839.03</v>
      </c>
      <c r="G228" s="103">
        <v>11462.026786953506</v>
      </c>
      <c r="H228" s="104">
        <v>1161.4936849410133</v>
      </c>
      <c r="I228" s="104">
        <v>66.153226925746011</v>
      </c>
      <c r="J228" s="104">
        <v>8465.4786953504536</v>
      </c>
      <c r="K228" s="104">
        <v>1741.2120749479532</v>
      </c>
      <c r="L228" s="104">
        <v>27.689104788341432</v>
      </c>
      <c r="M228" s="99">
        <v>170866.46</v>
      </c>
      <c r="N228" s="105">
        <v>2371.4984038861903</v>
      </c>
      <c r="O228" s="113">
        <f t="shared" si="7"/>
        <v>609937.74000000011</v>
      </c>
      <c r="P228" s="113">
        <f>VLOOKUP(A228,'(3) LEA to SY Allocations'!$A$4:$F$299,6,)</f>
        <v>15303.960000000003</v>
      </c>
      <c r="Q228" s="131">
        <f t="shared" si="8"/>
        <v>594633.78000000014</v>
      </c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07"/>
      <c r="AG228" s="107"/>
      <c r="AH228" s="100"/>
      <c r="AI228" s="100"/>
      <c r="AJ228" s="100"/>
      <c r="AK228" s="100"/>
      <c r="AL228" s="100"/>
      <c r="AM228" s="100"/>
      <c r="AN228" s="100"/>
      <c r="AO228" s="100"/>
      <c r="AP228" s="100"/>
      <c r="AQ228" s="100"/>
      <c r="AR228" s="100"/>
      <c r="AS228" s="100"/>
      <c r="AT228" s="100"/>
      <c r="AU228" s="100"/>
      <c r="AV228" s="100"/>
      <c r="AW228" s="100"/>
      <c r="AX228" s="100"/>
      <c r="AY228" s="100"/>
      <c r="AZ228" s="100"/>
      <c r="BA228" s="100"/>
      <c r="BB228" s="100"/>
      <c r="BC228" s="100"/>
      <c r="BD228" s="100"/>
      <c r="BE228" s="100"/>
      <c r="BF228" s="100"/>
      <c r="BG228" s="100"/>
      <c r="BH228" s="100"/>
      <c r="BI228" s="100"/>
      <c r="BJ228" s="100"/>
      <c r="BK228" s="100"/>
      <c r="BL228" s="100"/>
    </row>
    <row r="229" spans="1:64" s="92" customFormat="1">
      <c r="A229" s="92" t="s">
        <v>197</v>
      </c>
      <c r="B229" s="92" t="s">
        <v>198</v>
      </c>
      <c r="C229" s="101">
        <v>45.150000000000006</v>
      </c>
      <c r="D229" s="102">
        <v>584361.4</v>
      </c>
      <c r="E229" s="101">
        <v>12942.666666666666</v>
      </c>
      <c r="F229" s="102">
        <v>583865.62</v>
      </c>
      <c r="G229" s="103">
        <v>12931.685935769656</v>
      </c>
      <c r="H229" s="104">
        <v>3033.701661129568</v>
      </c>
      <c r="I229" s="104">
        <v>148.043853820598</v>
      </c>
      <c r="J229" s="104">
        <v>8663.7754152823927</v>
      </c>
      <c r="K229" s="104">
        <v>1086.1650055370985</v>
      </c>
      <c r="L229" s="104"/>
      <c r="M229" s="99">
        <v>231734.14</v>
      </c>
      <c r="N229" s="105">
        <v>5132.5390919158353</v>
      </c>
      <c r="O229" s="113">
        <f t="shared" si="7"/>
        <v>391169.46000000008</v>
      </c>
      <c r="P229" s="113">
        <f>VLOOKUP(A229,'(3) LEA to SY Allocations'!$A$4:$F$299,6,)</f>
        <v>11676.160000000002</v>
      </c>
      <c r="Q229" s="131">
        <f t="shared" si="8"/>
        <v>379493.3000000001</v>
      </c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07"/>
      <c r="AG229" s="107"/>
      <c r="AH229" s="100"/>
      <c r="AI229" s="100"/>
      <c r="AJ229" s="100"/>
      <c r="AK229" s="100"/>
      <c r="AL229" s="100"/>
      <c r="AM229" s="100"/>
      <c r="AN229" s="100"/>
      <c r="AO229" s="100"/>
      <c r="AP229" s="100"/>
      <c r="AQ229" s="100"/>
      <c r="AR229" s="100"/>
      <c r="AS229" s="100"/>
      <c r="AT229" s="100"/>
      <c r="AU229" s="100"/>
      <c r="AV229" s="100"/>
      <c r="AW229" s="100"/>
      <c r="AX229" s="100"/>
      <c r="AY229" s="100"/>
      <c r="AZ229" s="100"/>
      <c r="BA229" s="100"/>
      <c r="BB229" s="100"/>
      <c r="BC229" s="100"/>
      <c r="BD229" s="100"/>
      <c r="BE229" s="100"/>
      <c r="BF229" s="100"/>
      <c r="BG229" s="100"/>
      <c r="BH229" s="100"/>
      <c r="BI229" s="100"/>
      <c r="BJ229" s="100"/>
      <c r="BK229" s="100"/>
      <c r="BL229" s="100"/>
    </row>
    <row r="230" spans="1:64" s="92" customFormat="1">
      <c r="A230" s="92" t="s">
        <v>327</v>
      </c>
      <c r="B230" s="92" t="s">
        <v>328</v>
      </c>
      <c r="C230" s="101">
        <v>1641.67</v>
      </c>
      <c r="D230" s="102">
        <v>14738798.380000001</v>
      </c>
      <c r="E230" s="101">
        <v>8977.9300224771123</v>
      </c>
      <c r="F230" s="102">
        <v>15078746.25</v>
      </c>
      <c r="G230" s="103">
        <v>9185.0044466914787</v>
      </c>
      <c r="H230" s="104">
        <v>1320.9148489038598</v>
      </c>
      <c r="I230" s="104">
        <v>418.12151650453501</v>
      </c>
      <c r="J230" s="104">
        <v>6452.9042682146837</v>
      </c>
      <c r="K230" s="104">
        <v>990.99719188387439</v>
      </c>
      <c r="L230" s="104">
        <v>2.0666211845255136</v>
      </c>
      <c r="M230" s="99">
        <v>1392947.12</v>
      </c>
      <c r="N230" s="105">
        <v>848.49398478378725</v>
      </c>
      <c r="O230" s="113">
        <f t="shared" si="7"/>
        <v>10593539.35</v>
      </c>
      <c r="P230" s="113">
        <f>VLOOKUP(A230,'(3) LEA to SY Allocations'!$A$4:$F$299,6,)</f>
        <v>858051.88000000012</v>
      </c>
      <c r="Q230" s="131">
        <f t="shared" si="8"/>
        <v>9735487.4699999988</v>
      </c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0"/>
      <c r="AI230" s="100"/>
      <c r="AJ230" s="100"/>
      <c r="AK230" s="100"/>
      <c r="AL230" s="100"/>
      <c r="AM230" s="100"/>
      <c r="AN230" s="100"/>
      <c r="AO230" s="100"/>
      <c r="AP230" s="100"/>
      <c r="AQ230" s="100"/>
      <c r="AR230" s="100"/>
      <c r="AS230" s="100"/>
      <c r="AT230" s="100"/>
      <c r="AU230" s="100"/>
      <c r="AV230" s="100"/>
      <c r="AW230" s="100"/>
      <c r="AX230" s="100"/>
      <c r="AY230" s="100"/>
      <c r="AZ230" s="100"/>
      <c r="BA230" s="100"/>
      <c r="BB230" s="100"/>
      <c r="BC230" s="100"/>
      <c r="BD230" s="100"/>
      <c r="BE230" s="100"/>
      <c r="BF230" s="100"/>
      <c r="BG230" s="100"/>
      <c r="BH230" s="100"/>
      <c r="BI230" s="100"/>
      <c r="BJ230" s="100"/>
      <c r="BK230" s="100"/>
      <c r="BL230" s="100"/>
    </row>
    <row r="231" spans="1:64" s="92" customFormat="1">
      <c r="A231" s="92" t="s">
        <v>287</v>
      </c>
      <c r="B231" s="92" t="s">
        <v>288</v>
      </c>
      <c r="C231" s="101">
        <v>1997.65</v>
      </c>
      <c r="D231" s="102">
        <v>19167445.23</v>
      </c>
      <c r="E231" s="101">
        <v>9594.9967361649942</v>
      </c>
      <c r="F231" s="102">
        <v>18998961.969999999</v>
      </c>
      <c r="G231" s="103">
        <v>9510.6560058068226</v>
      </c>
      <c r="H231" s="104">
        <v>387.98153830751136</v>
      </c>
      <c r="I231" s="104">
        <v>200.73044327084321</v>
      </c>
      <c r="J231" s="104">
        <v>6507.2971541561319</v>
      </c>
      <c r="K231" s="104">
        <v>2411.3434936049857</v>
      </c>
      <c r="L231" s="104">
        <v>3.303376467349135</v>
      </c>
      <c r="M231" s="99">
        <v>2114014.52</v>
      </c>
      <c r="N231" s="105">
        <v>1058.2507045778789</v>
      </c>
      <c r="O231" s="113">
        <f t="shared" si="7"/>
        <v>12999302.159999998</v>
      </c>
      <c r="P231" s="113">
        <f>VLOOKUP(A231,'(3) LEA to SY Allocations'!$A$4:$F$299,6,)</f>
        <v>1724408.9600000002</v>
      </c>
      <c r="Q231" s="131">
        <f t="shared" si="8"/>
        <v>11274893.199999997</v>
      </c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0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00"/>
      <c r="AU231" s="100"/>
      <c r="AV231" s="100"/>
      <c r="AW231" s="100"/>
      <c r="AX231" s="100"/>
      <c r="AY231" s="100"/>
      <c r="AZ231" s="100"/>
      <c r="BA231" s="100"/>
      <c r="BB231" s="100"/>
      <c r="BC231" s="100"/>
      <c r="BD231" s="100"/>
      <c r="BE231" s="100"/>
      <c r="BF231" s="100"/>
      <c r="BG231" s="100"/>
      <c r="BH231" s="100"/>
      <c r="BI231" s="100"/>
      <c r="BJ231" s="100"/>
      <c r="BK231" s="100"/>
      <c r="BL231" s="100"/>
    </row>
    <row r="232" spans="1:64" s="92" customFormat="1">
      <c r="A232" s="92" t="s">
        <v>285</v>
      </c>
      <c r="B232" s="92" t="s">
        <v>286</v>
      </c>
      <c r="C232" s="101">
        <v>9134.7000000000007</v>
      </c>
      <c r="D232" s="102">
        <v>80257012.230000004</v>
      </c>
      <c r="E232" s="101">
        <v>8785.9494269105708</v>
      </c>
      <c r="F232" s="102">
        <v>81297256.709999993</v>
      </c>
      <c r="G232" s="103">
        <v>8899.8277677427814</v>
      </c>
      <c r="H232" s="104">
        <v>1465.3352283052534</v>
      </c>
      <c r="I232" s="104">
        <v>258.25197433960614</v>
      </c>
      <c r="J232" s="104">
        <v>6170.7986348758031</v>
      </c>
      <c r="K232" s="104">
        <v>997.13016738371255</v>
      </c>
      <c r="L232" s="104">
        <v>8.3117628384073914</v>
      </c>
      <c r="M232" s="99">
        <v>3314464.69</v>
      </c>
      <c r="N232" s="105">
        <v>362.84329972522357</v>
      </c>
      <c r="O232" s="113">
        <f t="shared" si="7"/>
        <v>56368394.290000007</v>
      </c>
      <c r="P232" s="113">
        <f>VLOOKUP(A232,'(3) LEA to SY Allocations'!$A$4:$F$299,6,)</f>
        <v>4130704.4800000004</v>
      </c>
      <c r="Q232" s="131">
        <f t="shared" si="8"/>
        <v>52237689.810000002</v>
      </c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  <c r="AH232" s="100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00"/>
      <c r="AU232" s="100"/>
      <c r="AV232" s="100"/>
      <c r="AW232" s="100"/>
      <c r="AX232" s="100"/>
      <c r="AY232" s="100"/>
      <c r="AZ232" s="100"/>
      <c r="BA232" s="100"/>
      <c r="BB232" s="100"/>
      <c r="BC232" s="100"/>
      <c r="BD232" s="100"/>
      <c r="BE232" s="100"/>
      <c r="BF232" s="100"/>
      <c r="BG232" s="100"/>
      <c r="BH232" s="100"/>
      <c r="BI232" s="100"/>
      <c r="BJ232" s="100"/>
      <c r="BK232" s="100"/>
      <c r="BL232" s="100"/>
    </row>
    <row r="233" spans="1:64" s="92" customFormat="1">
      <c r="A233" s="92" t="s">
        <v>75</v>
      </c>
      <c r="B233" s="92" t="s">
        <v>76</v>
      </c>
      <c r="C233" s="101">
        <v>12150.650000000001</v>
      </c>
      <c r="D233" s="102">
        <v>109175173.39</v>
      </c>
      <c r="E233" s="101">
        <v>8985.1302926180888</v>
      </c>
      <c r="F233" s="102">
        <v>111135103.31999999</v>
      </c>
      <c r="G233" s="103">
        <v>9146.4327686173147</v>
      </c>
      <c r="H233" s="104">
        <v>1519.3970939826263</v>
      </c>
      <c r="I233" s="104">
        <v>293.39685695826972</v>
      </c>
      <c r="J233" s="104">
        <v>6284.6816952179515</v>
      </c>
      <c r="K233" s="104">
        <v>1045.4152963010208</v>
      </c>
      <c r="L233" s="104">
        <v>3.5418261574483663</v>
      </c>
      <c r="M233" s="99">
        <v>7196516.54</v>
      </c>
      <c r="N233" s="105">
        <v>592.27420261467489</v>
      </c>
      <c r="O233" s="113">
        <f t="shared" si="7"/>
        <v>76362967.640000015</v>
      </c>
      <c r="P233" s="113">
        <f>VLOOKUP(A233,'(3) LEA to SY Allocations'!$A$4:$F$299,6,)</f>
        <v>5392970.2800000012</v>
      </c>
      <c r="Q233" s="131">
        <f t="shared" si="8"/>
        <v>70969997.360000014</v>
      </c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0"/>
      <c r="AI233" s="100"/>
      <c r="AJ233" s="100"/>
      <c r="AK233" s="100"/>
      <c r="AL233" s="100"/>
      <c r="AM233" s="100"/>
      <c r="AN233" s="100"/>
      <c r="AO233" s="100"/>
      <c r="AP233" s="100"/>
      <c r="AQ233" s="100"/>
      <c r="AR233" s="100"/>
      <c r="AS233" s="100"/>
      <c r="AT233" s="100"/>
      <c r="AU233" s="100"/>
      <c r="AV233" s="100"/>
      <c r="AW233" s="100"/>
      <c r="AX233" s="100"/>
      <c r="AY233" s="100"/>
      <c r="AZ233" s="100"/>
      <c r="BA233" s="100"/>
      <c r="BB233" s="100"/>
      <c r="BC233" s="100"/>
      <c r="BD233" s="100"/>
      <c r="BE233" s="100"/>
      <c r="BF233" s="100"/>
      <c r="BG233" s="100"/>
      <c r="BH233" s="100"/>
      <c r="BI233" s="100"/>
      <c r="BJ233" s="100"/>
      <c r="BK233" s="100"/>
      <c r="BL233" s="100"/>
    </row>
    <row r="234" spans="1:64" s="92" customFormat="1">
      <c r="A234" s="92" t="s">
        <v>179</v>
      </c>
      <c r="B234" s="92" t="s">
        <v>180</v>
      </c>
      <c r="C234" s="101">
        <v>910.8</v>
      </c>
      <c r="D234" s="102">
        <v>8561582.9600000009</v>
      </c>
      <c r="E234" s="101">
        <v>9400.0691260430413</v>
      </c>
      <c r="F234" s="102">
        <v>8824402.75</v>
      </c>
      <c r="G234" s="103">
        <v>9688.6284036012294</v>
      </c>
      <c r="H234" s="104">
        <v>1387.2668203776898</v>
      </c>
      <c r="I234" s="104">
        <v>450.00786122090477</v>
      </c>
      <c r="J234" s="104">
        <v>6607.0615612648226</v>
      </c>
      <c r="K234" s="104">
        <v>846.97602108036881</v>
      </c>
      <c r="L234" s="104">
        <v>397.31613965744401</v>
      </c>
      <c r="M234" s="99">
        <v>854533.4</v>
      </c>
      <c r="N234" s="105">
        <v>938.22288098375066</v>
      </c>
      <c r="O234" s="113">
        <f t="shared" si="7"/>
        <v>6017711.6699999999</v>
      </c>
      <c r="P234" s="113">
        <f>VLOOKUP(A234,'(3) LEA to SY Allocations'!$A$4:$F$299,6,)</f>
        <v>474664.92000000004</v>
      </c>
      <c r="Q234" s="131">
        <f t="shared" si="8"/>
        <v>5543046.75</v>
      </c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07"/>
      <c r="AH234" s="100"/>
      <c r="AI234" s="100"/>
      <c r="AJ234" s="100"/>
      <c r="AK234" s="100"/>
      <c r="AL234" s="100"/>
      <c r="AM234" s="100"/>
      <c r="AN234" s="100"/>
      <c r="AO234" s="100"/>
      <c r="AP234" s="100"/>
      <c r="AQ234" s="100"/>
      <c r="AR234" s="100"/>
      <c r="AS234" s="100"/>
      <c r="AT234" s="100"/>
      <c r="AU234" s="100"/>
      <c r="AV234" s="100"/>
      <c r="AW234" s="100"/>
      <c r="AX234" s="100"/>
      <c r="AY234" s="100"/>
      <c r="AZ234" s="100"/>
      <c r="BA234" s="100"/>
      <c r="BB234" s="100"/>
      <c r="BC234" s="100"/>
      <c r="BD234" s="100"/>
      <c r="BE234" s="100"/>
      <c r="BF234" s="100"/>
      <c r="BG234" s="100"/>
      <c r="BH234" s="100"/>
      <c r="BI234" s="100"/>
      <c r="BJ234" s="100"/>
      <c r="BK234" s="100"/>
      <c r="BL234" s="100"/>
    </row>
    <row r="235" spans="1:64" s="92" customFormat="1">
      <c r="A235" s="92" t="s">
        <v>81</v>
      </c>
      <c r="B235" s="92" t="s">
        <v>82</v>
      </c>
      <c r="C235" s="101">
        <v>3858.7799999999993</v>
      </c>
      <c r="D235" s="102">
        <v>37043962.759999998</v>
      </c>
      <c r="E235" s="101">
        <v>9599.9157142931199</v>
      </c>
      <c r="F235" s="102">
        <v>37897235.810000002</v>
      </c>
      <c r="G235" s="103">
        <v>9821.0407978687581</v>
      </c>
      <c r="H235" s="104">
        <v>1607.2510560332544</v>
      </c>
      <c r="I235" s="104">
        <v>294.38298114948253</v>
      </c>
      <c r="J235" s="104">
        <v>6601.3498826053847</v>
      </c>
      <c r="K235" s="104">
        <v>1267.3843468661084</v>
      </c>
      <c r="L235" s="104">
        <v>50.672531214528952</v>
      </c>
      <c r="M235" s="99">
        <v>2962350.57</v>
      </c>
      <c r="N235" s="105">
        <v>767.69097227621171</v>
      </c>
      <c r="O235" s="113">
        <f t="shared" si="7"/>
        <v>25473156.900000002</v>
      </c>
      <c r="P235" s="113">
        <f>VLOOKUP(A235,'(3) LEA to SY Allocations'!$A$4:$F$299,6,)</f>
        <v>1535653.5200000003</v>
      </c>
      <c r="Q235" s="131">
        <f t="shared" si="8"/>
        <v>23937503.380000003</v>
      </c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0"/>
      <c r="AI235" s="100"/>
      <c r="AJ235" s="100"/>
      <c r="AK235" s="100"/>
      <c r="AL235" s="100"/>
      <c r="AM235" s="100"/>
      <c r="AN235" s="100"/>
      <c r="AO235" s="100"/>
      <c r="AP235" s="100"/>
      <c r="AQ235" s="100"/>
      <c r="AR235" s="100"/>
      <c r="AS235" s="100"/>
      <c r="AT235" s="100"/>
      <c r="AU235" s="100"/>
      <c r="AV235" s="100"/>
      <c r="AW235" s="100"/>
      <c r="AX235" s="100"/>
      <c r="AY235" s="100"/>
      <c r="AZ235" s="100"/>
      <c r="BA235" s="100"/>
      <c r="BB235" s="100"/>
      <c r="BC235" s="100"/>
      <c r="BD235" s="100"/>
      <c r="BE235" s="100"/>
      <c r="BF235" s="100"/>
      <c r="BG235" s="100"/>
      <c r="BH235" s="100"/>
      <c r="BI235" s="100"/>
      <c r="BJ235" s="100"/>
      <c r="BK235" s="100"/>
      <c r="BL235" s="100"/>
    </row>
    <row r="236" spans="1:64" s="92" customFormat="1">
      <c r="A236" s="92" t="s">
        <v>137</v>
      </c>
      <c r="B236" s="92" t="s">
        <v>138</v>
      </c>
      <c r="C236" s="101">
        <v>4353.5400000000009</v>
      </c>
      <c r="D236" s="102">
        <v>42271052.32</v>
      </c>
      <c r="E236" s="101">
        <v>9709.5817013281121</v>
      </c>
      <c r="F236" s="102">
        <v>42229202.289999999</v>
      </c>
      <c r="G236" s="103">
        <v>9699.9688276666784</v>
      </c>
      <c r="H236" s="104">
        <v>1541.7755780353455</v>
      </c>
      <c r="I236" s="104">
        <v>176.65298584600114</v>
      </c>
      <c r="J236" s="104">
        <v>6692.4389370489298</v>
      </c>
      <c r="K236" s="104">
        <v>1262.2439830574654</v>
      </c>
      <c r="L236" s="104">
        <v>26.857343678937138</v>
      </c>
      <c r="M236" s="99">
        <v>1608966.18</v>
      </c>
      <c r="N236" s="105">
        <v>369.57652393224816</v>
      </c>
      <c r="O236" s="113">
        <f t="shared" si="7"/>
        <v>29135800.610000003</v>
      </c>
      <c r="P236" s="113">
        <f>VLOOKUP(A236,'(3) LEA to SY Allocations'!$A$4:$F$299,6,)</f>
        <v>2132949.04</v>
      </c>
      <c r="Q236" s="131">
        <f t="shared" si="8"/>
        <v>27002851.570000004</v>
      </c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7"/>
      <c r="AH236" s="100"/>
      <c r="AI236" s="100"/>
      <c r="AJ236" s="100"/>
      <c r="AK236" s="100"/>
      <c r="AL236" s="100"/>
      <c r="AM236" s="100"/>
      <c r="AN236" s="100"/>
      <c r="AO236" s="100"/>
      <c r="AP236" s="100"/>
      <c r="AQ236" s="100"/>
      <c r="AR236" s="100"/>
      <c r="AS236" s="100"/>
      <c r="AT236" s="100"/>
      <c r="AU236" s="100"/>
      <c r="AV236" s="100"/>
      <c r="AW236" s="100"/>
      <c r="AX236" s="100"/>
      <c r="AY236" s="100"/>
      <c r="AZ236" s="100"/>
      <c r="BA236" s="100"/>
      <c r="BB236" s="100"/>
      <c r="BC236" s="100"/>
      <c r="BD236" s="100"/>
      <c r="BE236" s="100"/>
      <c r="BF236" s="100"/>
      <c r="BG236" s="100"/>
      <c r="BH236" s="100"/>
      <c r="BI236" s="100"/>
      <c r="BJ236" s="100"/>
      <c r="BK236" s="100"/>
      <c r="BL236" s="100"/>
    </row>
    <row r="237" spans="1:64" s="92" customFormat="1">
      <c r="A237" s="92" t="s">
        <v>257</v>
      </c>
      <c r="B237" s="92" t="s">
        <v>258</v>
      </c>
      <c r="C237" s="101">
        <v>452.73</v>
      </c>
      <c r="D237" s="102">
        <v>5444768.4699999997</v>
      </c>
      <c r="E237" s="101">
        <v>12026.524573145141</v>
      </c>
      <c r="F237" s="102">
        <v>5629770.6900000004</v>
      </c>
      <c r="G237" s="103">
        <v>12435.161553243655</v>
      </c>
      <c r="H237" s="104">
        <v>2383.4963002230907</v>
      </c>
      <c r="I237" s="104">
        <v>240.27047025821125</v>
      </c>
      <c r="J237" s="104">
        <v>8342.9267554613107</v>
      </c>
      <c r="K237" s="104">
        <v>1450.8784485234023</v>
      </c>
      <c r="L237" s="104">
        <v>17.589578777637886</v>
      </c>
      <c r="M237" s="99">
        <v>540415</v>
      </c>
      <c r="N237" s="105">
        <v>1193.680560157268</v>
      </c>
      <c r="O237" s="113">
        <f t="shared" si="7"/>
        <v>3777093.2299999995</v>
      </c>
      <c r="P237" s="113">
        <f>VLOOKUP(A237,'(3) LEA to SY Allocations'!$A$4:$F$299,6,)</f>
        <v>110139.00000000001</v>
      </c>
      <c r="Q237" s="131">
        <f t="shared" si="8"/>
        <v>3666954.2299999995</v>
      </c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7"/>
      <c r="AH237" s="100"/>
      <c r="AI237" s="100"/>
      <c r="AJ237" s="100"/>
      <c r="AK237" s="100"/>
      <c r="AL237" s="100"/>
      <c r="AM237" s="100"/>
      <c r="AN237" s="100"/>
      <c r="AO237" s="100"/>
      <c r="AP237" s="100"/>
      <c r="AQ237" s="100"/>
      <c r="AR237" s="100"/>
      <c r="AS237" s="100"/>
      <c r="AT237" s="100"/>
      <c r="AU237" s="100"/>
      <c r="AV237" s="100"/>
      <c r="AW237" s="100"/>
      <c r="AX237" s="100"/>
      <c r="AY237" s="100"/>
      <c r="AZ237" s="100"/>
      <c r="BA237" s="100"/>
      <c r="BB237" s="100"/>
      <c r="BC237" s="100"/>
      <c r="BD237" s="100"/>
      <c r="BE237" s="100"/>
      <c r="BF237" s="100"/>
      <c r="BG237" s="100"/>
      <c r="BH237" s="100"/>
      <c r="BI237" s="100"/>
      <c r="BJ237" s="100"/>
      <c r="BK237" s="100"/>
      <c r="BL237" s="100"/>
    </row>
    <row r="238" spans="1:64" s="92" customFormat="1">
      <c r="A238" s="92" t="s">
        <v>579</v>
      </c>
      <c r="B238" s="92" t="s">
        <v>978</v>
      </c>
      <c r="C238" s="101">
        <v>3777.24</v>
      </c>
      <c r="D238" s="102">
        <v>35694504.799999997</v>
      </c>
      <c r="E238" s="101">
        <v>9449.8906079571316</v>
      </c>
      <c r="F238" s="102">
        <v>36190461.979999997</v>
      </c>
      <c r="G238" s="103">
        <v>9581.1920820493269</v>
      </c>
      <c r="H238" s="104">
        <v>1714.6497760269403</v>
      </c>
      <c r="I238" s="104">
        <v>210.88474918194237</v>
      </c>
      <c r="J238" s="104">
        <v>6304.1077771070923</v>
      </c>
      <c r="K238" s="104">
        <v>1255.6888257034236</v>
      </c>
      <c r="L238" s="104">
        <v>95.860954029926617</v>
      </c>
      <c r="M238" s="99">
        <v>2319309.71</v>
      </c>
      <c r="N238" s="105">
        <v>614.02233112007707</v>
      </c>
      <c r="O238" s="113">
        <f t="shared" si="7"/>
        <v>23812128.059999991</v>
      </c>
      <c r="P238" s="113">
        <f>VLOOKUP(A238,'(3) LEA to SY Allocations'!$A$4:$F$299,6,)</f>
        <v>1943448.2400000002</v>
      </c>
      <c r="Q238" s="131">
        <f t="shared" si="8"/>
        <v>21868679.819999993</v>
      </c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07"/>
      <c r="AG238" s="107"/>
      <c r="AH238" s="100"/>
      <c r="AI238" s="100"/>
      <c r="AJ238" s="100"/>
      <c r="AK238" s="100"/>
      <c r="AL238" s="100"/>
      <c r="AM238" s="100"/>
      <c r="AN238" s="100"/>
      <c r="AO238" s="100"/>
      <c r="AP238" s="100"/>
      <c r="AQ238" s="100"/>
      <c r="AR238" s="100"/>
      <c r="AS238" s="100"/>
      <c r="AT238" s="100"/>
      <c r="AU238" s="100"/>
      <c r="AV238" s="100"/>
      <c r="AW238" s="100"/>
      <c r="AX238" s="100"/>
      <c r="AY238" s="100"/>
      <c r="AZ238" s="100"/>
      <c r="BA238" s="100"/>
      <c r="BB238" s="100"/>
      <c r="BC238" s="100"/>
      <c r="BD238" s="100"/>
      <c r="BE238" s="100"/>
      <c r="BF238" s="100"/>
      <c r="BG238" s="100"/>
      <c r="BH238" s="100"/>
      <c r="BI238" s="100"/>
      <c r="BJ238" s="100"/>
      <c r="BK238" s="100"/>
      <c r="BL238" s="100"/>
    </row>
    <row r="239" spans="1:64" s="92" customFormat="1">
      <c r="A239" s="92" t="s">
        <v>131</v>
      </c>
      <c r="B239" s="92" t="s">
        <v>132</v>
      </c>
      <c r="C239" s="101">
        <v>2539.8100000000004</v>
      </c>
      <c r="D239" s="102">
        <v>22068754.309999999</v>
      </c>
      <c r="E239" s="101">
        <v>8689.1359235533346</v>
      </c>
      <c r="F239" s="102">
        <v>23093584.920000002</v>
      </c>
      <c r="G239" s="103">
        <v>9092.6427252432259</v>
      </c>
      <c r="H239" s="104">
        <v>671.17043007154075</v>
      </c>
      <c r="I239" s="104">
        <v>146.7901181584449</v>
      </c>
      <c r="J239" s="104">
        <v>6555.5108610486595</v>
      </c>
      <c r="K239" s="104">
        <v>1558.6122387107696</v>
      </c>
      <c r="L239" s="104">
        <v>160.5590772538103</v>
      </c>
      <c r="M239" s="99">
        <v>1768282.74</v>
      </c>
      <c r="N239" s="105">
        <v>696.2263870132017</v>
      </c>
      <c r="O239" s="113">
        <f t="shared" si="7"/>
        <v>16649752.039999999</v>
      </c>
      <c r="P239" s="113">
        <f>VLOOKUP(A239,'(3) LEA to SY Allocations'!$A$4:$F$299,6,)</f>
        <v>1788292.08</v>
      </c>
      <c r="Q239" s="131">
        <f t="shared" si="8"/>
        <v>14861459.959999999</v>
      </c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07"/>
      <c r="AG239" s="107"/>
      <c r="AH239" s="100"/>
      <c r="AI239" s="100"/>
      <c r="AJ239" s="100"/>
      <c r="AK239" s="100"/>
      <c r="AL239" s="100"/>
      <c r="AM239" s="100"/>
      <c r="AN239" s="100"/>
      <c r="AO239" s="100"/>
      <c r="AP239" s="100"/>
      <c r="AQ239" s="100"/>
      <c r="AR239" s="100"/>
      <c r="AS239" s="100"/>
      <c r="AT239" s="100"/>
      <c r="AU239" s="100"/>
      <c r="AV239" s="100"/>
      <c r="AW239" s="100"/>
      <c r="AX239" s="100"/>
      <c r="AY239" s="100"/>
      <c r="AZ239" s="100"/>
      <c r="BA239" s="100"/>
      <c r="BB239" s="100"/>
      <c r="BC239" s="100"/>
      <c r="BD239" s="100"/>
      <c r="BE239" s="100"/>
      <c r="BF239" s="100"/>
      <c r="BG239" s="100"/>
      <c r="BH239" s="100"/>
      <c r="BI239" s="100"/>
      <c r="BJ239" s="100"/>
      <c r="BK239" s="100"/>
      <c r="BL239" s="100"/>
    </row>
    <row r="240" spans="1:64" s="92" customFormat="1" ht="14.4" customHeight="1">
      <c r="A240" s="92" t="s">
        <v>439</v>
      </c>
      <c r="B240" s="92" t="s">
        <v>440</v>
      </c>
      <c r="C240" s="101">
        <v>1630.1899999999998</v>
      </c>
      <c r="D240" s="102">
        <v>16557283.369999999</v>
      </c>
      <c r="E240" s="101">
        <v>10156.658653285815</v>
      </c>
      <c r="F240" s="102">
        <v>17522564.5</v>
      </c>
      <c r="G240" s="103">
        <v>10748.786644501562</v>
      </c>
      <c r="H240" s="104">
        <v>1313.5595912132942</v>
      </c>
      <c r="I240" s="104">
        <v>221.00751446150457</v>
      </c>
      <c r="J240" s="104">
        <v>7388.9253154540274</v>
      </c>
      <c r="K240" s="104">
        <v>1581.444248829891</v>
      </c>
      <c r="L240" s="104">
        <v>243.84997454284473</v>
      </c>
      <c r="M240" s="99">
        <v>2330330.2999999998</v>
      </c>
      <c r="N240" s="105">
        <v>1429.4838638440917</v>
      </c>
      <c r="O240" s="113">
        <f t="shared" si="7"/>
        <v>12045352.16</v>
      </c>
      <c r="P240" s="113">
        <f>VLOOKUP(A240,'(3) LEA to SY Allocations'!$A$4:$F$299,6,)</f>
        <v>1131663.9200000002</v>
      </c>
      <c r="Q240" s="131">
        <f t="shared" si="8"/>
        <v>10913688.24</v>
      </c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07"/>
      <c r="AH240" s="100"/>
      <c r="AI240" s="100"/>
      <c r="AJ240" s="100"/>
      <c r="AK240" s="100"/>
      <c r="AL240" s="100"/>
      <c r="AM240" s="100"/>
      <c r="AN240" s="100"/>
      <c r="AO240" s="100"/>
      <c r="AP240" s="100"/>
      <c r="AQ240" s="100"/>
      <c r="AR240" s="100"/>
      <c r="AS240" s="100"/>
      <c r="AT240" s="100"/>
      <c r="AU240" s="100"/>
      <c r="AV240" s="100"/>
      <c r="AW240" s="100"/>
      <c r="AX240" s="100"/>
      <c r="AY240" s="100"/>
      <c r="AZ240" s="100"/>
      <c r="BA240" s="100"/>
      <c r="BB240" s="100"/>
      <c r="BC240" s="100"/>
      <c r="BD240" s="100"/>
      <c r="BE240" s="100"/>
      <c r="BF240" s="100"/>
      <c r="BG240" s="100"/>
      <c r="BH240" s="100"/>
      <c r="BI240" s="100"/>
      <c r="BJ240" s="100"/>
      <c r="BK240" s="100"/>
      <c r="BL240" s="100"/>
    </row>
    <row r="241" spans="1:64" s="85" customFormat="1" ht="12">
      <c r="A241" s="92" t="s">
        <v>367</v>
      </c>
      <c r="B241" s="92" t="s">
        <v>368</v>
      </c>
      <c r="C241" s="101">
        <v>43.94</v>
      </c>
      <c r="D241" s="102">
        <v>990849.24</v>
      </c>
      <c r="E241" s="101">
        <v>22550.050978607193</v>
      </c>
      <c r="F241" s="102">
        <v>968292.57</v>
      </c>
      <c r="G241" s="103">
        <v>22036.699362767409</v>
      </c>
      <c r="H241" s="104">
        <v>1089.0022758306784</v>
      </c>
      <c r="I241" s="104">
        <v>249.9986345015931</v>
      </c>
      <c r="J241" s="104">
        <v>15975.977469276286</v>
      </c>
      <c r="K241" s="104">
        <v>4678.9353664087394</v>
      </c>
      <c r="L241" s="104">
        <v>42.785616750113796</v>
      </c>
      <c r="M241" s="99">
        <v>196472.76</v>
      </c>
      <c r="N241" s="105">
        <v>4471.3873463814298</v>
      </c>
      <c r="O241" s="113">
        <f t="shared" si="7"/>
        <v>701984.45</v>
      </c>
      <c r="P241" s="113">
        <f>VLOOKUP(A241,'(3) LEA to SY Allocations'!$A$4:$F$299,6,)</f>
        <v>105775.68000000001</v>
      </c>
      <c r="Q241" s="131">
        <f t="shared" si="8"/>
        <v>596208.7699999999</v>
      </c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  <c r="AH241" s="107"/>
      <c r="AI241" s="107"/>
      <c r="AJ241" s="79"/>
      <c r="AK241" s="79"/>
      <c r="AL241" s="79"/>
      <c r="AM241" s="79"/>
      <c r="AN241" s="79"/>
      <c r="AO241" s="79"/>
      <c r="AP241" s="79"/>
      <c r="AQ241" s="79"/>
      <c r="AR241" s="79"/>
      <c r="AS241" s="79"/>
      <c r="AT241" s="79"/>
      <c r="AU241" s="79"/>
      <c r="AV241" s="79"/>
      <c r="AW241" s="79"/>
      <c r="AX241" s="79"/>
      <c r="AY241" s="79"/>
      <c r="AZ241" s="79"/>
      <c r="BA241" s="79"/>
      <c r="BB241" s="79"/>
      <c r="BC241" s="79"/>
      <c r="BD241" s="79"/>
      <c r="BE241" s="79"/>
      <c r="BF241" s="79"/>
      <c r="BG241" s="79"/>
      <c r="BH241" s="79"/>
      <c r="BI241" s="79"/>
      <c r="BJ241" s="79"/>
      <c r="BK241" s="79"/>
      <c r="BL241" s="79"/>
    </row>
    <row r="242" spans="1:64" s="92" customFormat="1">
      <c r="A242" s="92" t="s">
        <v>83</v>
      </c>
      <c r="B242" s="92" t="s">
        <v>84</v>
      </c>
      <c r="C242" s="101">
        <v>943.68000000000006</v>
      </c>
      <c r="D242" s="102">
        <v>9336956.9199999999</v>
      </c>
      <c r="E242" s="101">
        <v>9894.1981603933527</v>
      </c>
      <c r="F242" s="102">
        <v>9653478.3900000006</v>
      </c>
      <c r="G242" s="103">
        <v>10229.610026703967</v>
      </c>
      <c r="H242" s="104">
        <v>1108.3623156154629</v>
      </c>
      <c r="I242" s="104">
        <v>163.41947482197355</v>
      </c>
      <c r="J242" s="104">
        <v>7051.9956235164454</v>
      </c>
      <c r="K242" s="104">
        <v>1741.7577038826719</v>
      </c>
      <c r="L242" s="104">
        <v>164.07490886741266</v>
      </c>
      <c r="M242" s="99">
        <v>1525678.33</v>
      </c>
      <c r="N242" s="105">
        <v>1616.732716598847</v>
      </c>
      <c r="O242" s="113">
        <f t="shared" si="7"/>
        <v>6654827.2299999995</v>
      </c>
      <c r="P242" s="113">
        <f>VLOOKUP(A242,'(3) LEA to SY Allocations'!$A$4:$F$299,6,)</f>
        <v>503714.20000000007</v>
      </c>
      <c r="Q242" s="131">
        <f t="shared" si="8"/>
        <v>6151113.0299999993</v>
      </c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07"/>
      <c r="AG242" s="107"/>
      <c r="AH242" s="107"/>
      <c r="AI242" s="107"/>
      <c r="AJ242" s="100"/>
      <c r="AK242" s="100"/>
      <c r="AL242" s="100"/>
      <c r="AM242" s="100"/>
      <c r="AN242" s="100"/>
      <c r="AO242" s="100"/>
      <c r="AP242" s="100"/>
      <c r="AQ242" s="100"/>
      <c r="AR242" s="100"/>
      <c r="AS242" s="100"/>
      <c r="AT242" s="100"/>
      <c r="AU242" s="100"/>
      <c r="AV242" s="100"/>
      <c r="AW242" s="100"/>
      <c r="AX242" s="100"/>
      <c r="AY242" s="100"/>
      <c r="AZ242" s="100"/>
      <c r="BA242" s="100"/>
      <c r="BB242" s="100"/>
      <c r="BC242" s="100"/>
      <c r="BD242" s="100"/>
      <c r="BE242" s="100"/>
      <c r="BF242" s="100"/>
      <c r="BG242" s="100"/>
      <c r="BH242" s="100"/>
      <c r="BI242" s="100"/>
      <c r="BJ242" s="100"/>
      <c r="BK242" s="100"/>
      <c r="BL242" s="100"/>
    </row>
    <row r="243" spans="1:64" s="92" customFormat="1">
      <c r="A243" s="92" t="s">
        <v>575</v>
      </c>
      <c r="B243" s="92" t="s">
        <v>576</v>
      </c>
      <c r="C243" s="101">
        <v>618.54</v>
      </c>
      <c r="D243" s="102">
        <v>7136737.2800000003</v>
      </c>
      <c r="E243" s="101">
        <v>11538.036796326835</v>
      </c>
      <c r="F243" s="102">
        <v>7553369.0899999999</v>
      </c>
      <c r="G243" s="103">
        <v>12211.609742296376</v>
      </c>
      <c r="H243" s="104">
        <v>0</v>
      </c>
      <c r="I243" s="104">
        <v>289.92424095450571</v>
      </c>
      <c r="J243" s="104">
        <v>6109.1037604681987</v>
      </c>
      <c r="K243" s="104">
        <v>5812.5817408736702</v>
      </c>
      <c r="L243" s="104"/>
      <c r="M243" s="99">
        <v>848949.75</v>
      </c>
      <c r="N243" s="105">
        <v>1372.5058201571444</v>
      </c>
      <c r="O243" s="113">
        <f t="shared" si="7"/>
        <v>3778725.0399999996</v>
      </c>
      <c r="P243" s="113">
        <f>VLOOKUP(A243,'(3) LEA to SY Allocations'!$A$4:$F$299,6,)</f>
        <v>0</v>
      </c>
      <c r="Q243" s="131">
        <f t="shared" si="8"/>
        <v>3778725.0399999996</v>
      </c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07"/>
      <c r="AG243" s="107"/>
      <c r="AH243" s="107"/>
      <c r="AI243" s="107"/>
      <c r="AJ243" s="100"/>
      <c r="AK243" s="100"/>
      <c r="AL243" s="100"/>
      <c r="AM243" s="100"/>
      <c r="AN243" s="100"/>
      <c r="AO243" s="100"/>
      <c r="AP243" s="100"/>
      <c r="AQ243" s="100"/>
      <c r="AR243" s="100"/>
      <c r="AS243" s="100"/>
      <c r="AT243" s="100"/>
      <c r="AU243" s="100"/>
      <c r="AV243" s="100"/>
      <c r="AW243" s="100"/>
      <c r="AX243" s="100"/>
      <c r="AY243" s="100"/>
      <c r="AZ243" s="100"/>
      <c r="BA243" s="100"/>
      <c r="BB243" s="100"/>
      <c r="BC243" s="100"/>
      <c r="BD243" s="100"/>
      <c r="BE243" s="100"/>
      <c r="BF243" s="100"/>
      <c r="BG243" s="100"/>
      <c r="BH243" s="100"/>
      <c r="BI243" s="100"/>
      <c r="BJ243" s="100"/>
      <c r="BK243" s="100"/>
      <c r="BL243" s="100"/>
    </row>
    <row r="244" spans="1:64" s="92" customFormat="1">
      <c r="A244" s="92" t="s">
        <v>551</v>
      </c>
      <c r="B244" s="92" t="s">
        <v>552</v>
      </c>
      <c r="C244" s="101">
        <v>995.89</v>
      </c>
      <c r="D244" s="102">
        <v>10353078.08</v>
      </c>
      <c r="E244" s="101">
        <v>10395.804837883703</v>
      </c>
      <c r="F244" s="102">
        <v>11882916.140000001</v>
      </c>
      <c r="G244" s="103">
        <v>11931.956481137477</v>
      </c>
      <c r="H244" s="104">
        <v>151.06166343672493</v>
      </c>
      <c r="I244" s="104">
        <v>78.197130205143139</v>
      </c>
      <c r="J244" s="104">
        <v>6331.488648344698</v>
      </c>
      <c r="K244" s="104">
        <v>814.76648023376094</v>
      </c>
      <c r="L244" s="104">
        <v>4556.4425589171487</v>
      </c>
      <c r="M244" s="99">
        <v>2736794.89</v>
      </c>
      <c r="N244" s="105">
        <v>2748.0895380011852</v>
      </c>
      <c r="O244" s="113">
        <f t="shared" si="7"/>
        <v>6305466.2300000014</v>
      </c>
      <c r="P244" s="113">
        <f>VLOOKUP(A244,'(3) LEA to SY Allocations'!$A$4:$F$299,6,)</f>
        <v>712891.3600000001</v>
      </c>
      <c r="Q244" s="131">
        <f t="shared" si="8"/>
        <v>5592574.870000001</v>
      </c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07"/>
      <c r="AG244" s="107"/>
      <c r="AH244" s="107"/>
      <c r="AI244" s="107"/>
      <c r="AJ244" s="100"/>
      <c r="AK244" s="100"/>
      <c r="AL244" s="100"/>
      <c r="AM244" s="100"/>
      <c r="AN244" s="100"/>
      <c r="AO244" s="100"/>
      <c r="AP244" s="100"/>
      <c r="AQ244" s="100"/>
      <c r="AR244" s="100"/>
      <c r="AS244" s="100"/>
      <c r="AT244" s="100"/>
      <c r="AU244" s="100"/>
      <c r="AV244" s="100"/>
      <c r="AW244" s="100"/>
      <c r="AX244" s="100"/>
      <c r="AY244" s="100"/>
      <c r="AZ244" s="100"/>
      <c r="BA244" s="100"/>
      <c r="BB244" s="100"/>
      <c r="BC244" s="100"/>
      <c r="BD244" s="100"/>
      <c r="BE244" s="100"/>
      <c r="BF244" s="100"/>
      <c r="BG244" s="100"/>
      <c r="BH244" s="100"/>
      <c r="BI244" s="100"/>
      <c r="BJ244" s="100"/>
      <c r="BK244" s="100"/>
      <c r="BL244" s="100"/>
    </row>
    <row r="245" spans="1:64" s="92" customFormat="1">
      <c r="A245" s="92" t="s">
        <v>103</v>
      </c>
      <c r="B245" s="92" t="s">
        <v>104</v>
      </c>
      <c r="C245" s="101">
        <v>2723.43</v>
      </c>
      <c r="D245" s="102">
        <v>22075243.969999999</v>
      </c>
      <c r="E245" s="101">
        <v>8105.6770212562833</v>
      </c>
      <c r="F245" s="102">
        <v>23056327.329999998</v>
      </c>
      <c r="G245" s="103">
        <v>8465.915162130108</v>
      </c>
      <c r="H245" s="104">
        <v>702.44791310957146</v>
      </c>
      <c r="I245" s="104">
        <v>131.52629955607452</v>
      </c>
      <c r="J245" s="104">
        <v>6503.3905002148031</v>
      </c>
      <c r="K245" s="104">
        <v>1120.1787855755429</v>
      </c>
      <c r="L245" s="104">
        <v>8.3716636741168315</v>
      </c>
      <c r="M245" s="99">
        <v>1000510.98</v>
      </c>
      <c r="N245" s="105">
        <v>367.37165265859596</v>
      </c>
      <c r="O245" s="113">
        <f t="shared" si="7"/>
        <v>17711528.789999999</v>
      </c>
      <c r="P245" s="113">
        <f>VLOOKUP(A245,'(3) LEA to SY Allocations'!$A$4:$F$299,6,)</f>
        <v>1399786.0000000002</v>
      </c>
      <c r="Q245" s="131">
        <f t="shared" si="8"/>
        <v>16311742.789999999</v>
      </c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  <c r="AH245" s="107"/>
      <c r="AI245" s="107"/>
      <c r="AJ245" s="100"/>
      <c r="AK245" s="100"/>
      <c r="AL245" s="100"/>
      <c r="AM245" s="100"/>
      <c r="AN245" s="100"/>
      <c r="AO245" s="100"/>
      <c r="AP245" s="100"/>
      <c r="AQ245" s="100"/>
      <c r="AR245" s="100"/>
      <c r="AS245" s="100"/>
      <c r="AT245" s="100"/>
      <c r="AU245" s="100"/>
      <c r="AV245" s="100"/>
      <c r="AW245" s="100"/>
      <c r="AX245" s="100"/>
      <c r="AY245" s="100"/>
      <c r="AZ245" s="100"/>
      <c r="BA245" s="100"/>
      <c r="BB245" s="100"/>
      <c r="BC245" s="100"/>
      <c r="BD245" s="100"/>
      <c r="BE245" s="100"/>
      <c r="BF245" s="100"/>
      <c r="BG245" s="100"/>
      <c r="BH245" s="100"/>
      <c r="BI245" s="100"/>
      <c r="BJ245" s="100"/>
      <c r="BK245" s="100"/>
      <c r="BL245" s="100"/>
    </row>
    <row r="246" spans="1:64" s="92" customFormat="1">
      <c r="A246" s="92" t="s">
        <v>263</v>
      </c>
      <c r="B246" s="92" t="s">
        <v>264</v>
      </c>
      <c r="C246" s="101">
        <v>305.90999999999997</v>
      </c>
      <c r="D246" s="102">
        <v>2128691.5499999998</v>
      </c>
      <c r="E246" s="101">
        <v>6958.5549671471999</v>
      </c>
      <c r="F246" s="102">
        <v>2353669.4700000002</v>
      </c>
      <c r="G246" s="103">
        <v>7693.9932333039142</v>
      </c>
      <c r="H246" s="104">
        <v>739.85884737341053</v>
      </c>
      <c r="I246" s="104">
        <v>39.546827498283811</v>
      </c>
      <c r="J246" s="104">
        <v>5884.4141087247899</v>
      </c>
      <c r="K246" s="104">
        <v>1030.1734497074303</v>
      </c>
      <c r="L246" s="104"/>
      <c r="M246" s="99">
        <v>622654.69999999995</v>
      </c>
      <c r="N246" s="105">
        <v>2035.4179333790985</v>
      </c>
      <c r="O246" s="113">
        <f t="shared" si="7"/>
        <v>1800101.1200000003</v>
      </c>
      <c r="P246" s="113">
        <f>VLOOKUP(A246,'(3) LEA to SY Allocations'!$A$4:$F$299,6,)</f>
        <v>0</v>
      </c>
      <c r="Q246" s="131">
        <f t="shared" si="8"/>
        <v>1800101.1200000003</v>
      </c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0"/>
      <c r="AK246" s="100"/>
      <c r="AL246" s="100"/>
      <c r="AM246" s="100"/>
      <c r="AN246" s="100"/>
      <c r="AO246" s="100"/>
      <c r="AP246" s="100"/>
      <c r="AQ246" s="100"/>
      <c r="AR246" s="100"/>
      <c r="AS246" s="100"/>
      <c r="AT246" s="100"/>
      <c r="AU246" s="100"/>
      <c r="AV246" s="100"/>
      <c r="AW246" s="100"/>
      <c r="AX246" s="100"/>
      <c r="AY246" s="100"/>
      <c r="AZ246" s="100"/>
      <c r="BA246" s="100"/>
      <c r="BB246" s="100"/>
      <c r="BC246" s="100"/>
      <c r="BD246" s="100"/>
      <c r="BE246" s="100"/>
      <c r="BF246" s="100"/>
      <c r="BG246" s="100"/>
      <c r="BH246" s="100"/>
      <c r="BI246" s="100"/>
      <c r="BJ246" s="100"/>
      <c r="BK246" s="100"/>
      <c r="BL246" s="100"/>
    </row>
    <row r="247" spans="1:64" s="92" customFormat="1">
      <c r="A247" s="92" t="s">
        <v>511</v>
      </c>
      <c r="B247" s="92" t="s">
        <v>512</v>
      </c>
      <c r="C247" s="101">
        <v>103.22</v>
      </c>
      <c r="D247" s="102">
        <v>971796.47999999998</v>
      </c>
      <c r="E247" s="101">
        <v>9414.8079829490416</v>
      </c>
      <c r="F247" s="102">
        <v>982523.58</v>
      </c>
      <c r="G247" s="103">
        <v>9518.7326099593101</v>
      </c>
      <c r="H247" s="104">
        <v>410.83966285603566</v>
      </c>
      <c r="I247" s="104">
        <v>119.553671769037</v>
      </c>
      <c r="J247" s="104">
        <v>7117.5775043596177</v>
      </c>
      <c r="K247" s="104">
        <v>1870.7617709746173</v>
      </c>
      <c r="L247" s="104"/>
      <c r="M247" s="99">
        <v>217968.86</v>
      </c>
      <c r="N247" s="105">
        <v>2111.6921139314086</v>
      </c>
      <c r="O247" s="113">
        <f t="shared" si="7"/>
        <v>734676.34999999974</v>
      </c>
      <c r="P247" s="113">
        <f>VLOOKUP(A247,'(3) LEA to SY Allocations'!$A$4:$F$299,6,)</f>
        <v>110309.56000000001</v>
      </c>
      <c r="Q247" s="131">
        <f t="shared" si="8"/>
        <v>624366.78999999969</v>
      </c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0"/>
      <c r="AK247" s="100"/>
      <c r="AL247" s="100"/>
      <c r="AM247" s="100"/>
      <c r="AN247" s="100"/>
      <c r="AO247" s="100"/>
      <c r="AP247" s="100"/>
      <c r="AQ247" s="100"/>
      <c r="AR247" s="100"/>
      <c r="AS247" s="100"/>
      <c r="AT247" s="100"/>
      <c r="AU247" s="100"/>
      <c r="AV247" s="100"/>
      <c r="AW247" s="100"/>
      <c r="AX247" s="100"/>
      <c r="AY247" s="100"/>
      <c r="AZ247" s="100"/>
      <c r="BA247" s="100"/>
      <c r="BB247" s="100"/>
      <c r="BC247" s="100"/>
      <c r="BD247" s="100"/>
      <c r="BE247" s="100"/>
      <c r="BF247" s="100"/>
      <c r="BG247" s="100"/>
      <c r="BH247" s="100"/>
      <c r="BI247" s="100"/>
      <c r="BJ247" s="100"/>
      <c r="BK247" s="100"/>
      <c r="BL247" s="100"/>
    </row>
    <row r="248" spans="1:64" s="92" customFormat="1">
      <c r="A248" s="92" t="s">
        <v>167</v>
      </c>
      <c r="B248" s="92" t="s">
        <v>964</v>
      </c>
      <c r="C248" s="101">
        <v>14.030000000000001</v>
      </c>
      <c r="D248" s="102">
        <v>372372.7</v>
      </c>
      <c r="E248" s="101">
        <v>26541.176051318602</v>
      </c>
      <c r="F248" s="102">
        <v>395325.99</v>
      </c>
      <c r="G248" s="103">
        <v>28177.191019244474</v>
      </c>
      <c r="H248" s="104">
        <v>9.6136849607982882</v>
      </c>
      <c r="I248" s="104">
        <v>200.95652173913044</v>
      </c>
      <c r="J248" s="104">
        <v>20629.531717747679</v>
      </c>
      <c r="K248" s="104">
        <v>7337.0890947968619</v>
      </c>
      <c r="L248" s="104"/>
      <c r="M248" s="99">
        <v>78734.240000000005</v>
      </c>
      <c r="N248" s="105">
        <v>5611.8488952245189</v>
      </c>
      <c r="O248" s="113">
        <f t="shared" si="7"/>
        <v>289432.32999999996</v>
      </c>
      <c r="P248" s="113">
        <f>VLOOKUP(A248,'(3) LEA to SY Allocations'!$A$4:$F$299,6,)</f>
        <v>0</v>
      </c>
      <c r="Q248" s="131">
        <f t="shared" si="8"/>
        <v>289432.32999999996</v>
      </c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  <c r="AH248" s="107"/>
      <c r="AI248" s="107"/>
      <c r="AJ248" s="100"/>
      <c r="AK248" s="100"/>
      <c r="AL248" s="100"/>
      <c r="AM248" s="100"/>
      <c r="AN248" s="100"/>
      <c r="AO248" s="100"/>
      <c r="AP248" s="100"/>
      <c r="AQ248" s="100"/>
      <c r="AR248" s="100"/>
      <c r="AS248" s="100"/>
      <c r="AT248" s="100"/>
      <c r="AU248" s="100"/>
      <c r="AV248" s="100"/>
      <c r="AW248" s="100"/>
      <c r="AX248" s="100"/>
      <c r="AY248" s="100"/>
      <c r="AZ248" s="100"/>
      <c r="BA248" s="100"/>
      <c r="BB248" s="100"/>
      <c r="BC248" s="100"/>
      <c r="BD248" s="100"/>
      <c r="BE248" s="100"/>
      <c r="BF248" s="100"/>
      <c r="BG248" s="100"/>
      <c r="BH248" s="100"/>
      <c r="BI248" s="100"/>
      <c r="BJ248" s="100"/>
      <c r="BK248" s="100"/>
      <c r="BL248" s="100"/>
    </row>
    <row r="249" spans="1:64" s="92" customFormat="1">
      <c r="A249" s="92" t="s">
        <v>99</v>
      </c>
      <c r="B249" s="92" t="s">
        <v>979</v>
      </c>
      <c r="C249" s="101">
        <v>201.87000000000003</v>
      </c>
      <c r="D249" s="102">
        <v>3219447.49</v>
      </c>
      <c r="E249" s="101">
        <v>15948.122504582156</v>
      </c>
      <c r="F249" s="102">
        <v>3376013.73</v>
      </c>
      <c r="G249" s="103">
        <v>16723.702035963735</v>
      </c>
      <c r="H249" s="104">
        <v>423.00198147322527</v>
      </c>
      <c r="I249" s="104">
        <v>243.60613265963241</v>
      </c>
      <c r="J249" s="104">
        <v>11911.677713379897</v>
      </c>
      <c r="K249" s="104">
        <v>3902.8686283251591</v>
      </c>
      <c r="L249" s="104">
        <v>242.54758012582352</v>
      </c>
      <c r="M249" s="99">
        <v>633197.68999999994</v>
      </c>
      <c r="N249" s="105">
        <v>3136.6606727101594</v>
      </c>
      <c r="O249" s="113">
        <f t="shared" si="7"/>
        <v>2404610.3800000004</v>
      </c>
      <c r="P249" s="113">
        <f>VLOOKUP(A249,'(3) LEA to SY Allocations'!$A$4:$F$299,6,)</f>
        <v>193784.16000000003</v>
      </c>
      <c r="Q249" s="131">
        <f t="shared" si="8"/>
        <v>2210826.2200000002</v>
      </c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7"/>
      <c r="AH249" s="107"/>
      <c r="AI249" s="107"/>
      <c r="AJ249" s="100"/>
      <c r="AK249" s="100"/>
      <c r="AL249" s="100"/>
      <c r="AM249" s="100"/>
      <c r="AN249" s="100"/>
      <c r="AO249" s="100"/>
      <c r="AP249" s="100"/>
      <c r="AQ249" s="100"/>
      <c r="AR249" s="100"/>
      <c r="AS249" s="100"/>
      <c r="AT249" s="100"/>
      <c r="AU249" s="100"/>
      <c r="AV249" s="100"/>
      <c r="AW249" s="100"/>
      <c r="AX249" s="100"/>
      <c r="AY249" s="100"/>
      <c r="AZ249" s="100"/>
      <c r="BA249" s="100"/>
      <c r="BB249" s="100"/>
      <c r="BC249" s="100"/>
      <c r="BD249" s="100"/>
      <c r="BE249" s="100"/>
      <c r="BF249" s="100"/>
      <c r="BG249" s="100"/>
      <c r="BH249" s="100"/>
      <c r="BI249" s="100"/>
      <c r="BJ249" s="100"/>
      <c r="BK249" s="100"/>
      <c r="BL249" s="100"/>
    </row>
    <row r="250" spans="1:64" s="92" customFormat="1">
      <c r="A250" s="92" t="s">
        <v>279</v>
      </c>
      <c r="B250" s="92" t="s">
        <v>280</v>
      </c>
      <c r="C250" s="101">
        <v>582.75</v>
      </c>
      <c r="D250" s="102">
        <v>6152696.6900000004</v>
      </c>
      <c r="E250" s="101">
        <v>10558.038078078078</v>
      </c>
      <c r="F250" s="102">
        <v>6057000.1900000004</v>
      </c>
      <c r="G250" s="103">
        <v>10393.822719862721</v>
      </c>
      <c r="H250" s="104">
        <v>263.91790647790646</v>
      </c>
      <c r="I250" s="104">
        <v>125.72823680823679</v>
      </c>
      <c r="J250" s="104">
        <v>7633.9571685971687</v>
      </c>
      <c r="K250" s="104">
        <v>2303.7585413985412</v>
      </c>
      <c r="L250" s="104">
        <v>66.460866580866579</v>
      </c>
      <c r="M250" s="99">
        <v>400733.89</v>
      </c>
      <c r="N250" s="105">
        <v>687.66004290004287</v>
      </c>
      <c r="O250" s="113">
        <f t="shared" si="7"/>
        <v>4448688.54</v>
      </c>
      <c r="P250" s="113">
        <f>VLOOKUP(A250,'(3) LEA to SY Allocations'!$A$4:$F$299,6,)</f>
        <v>387093.44000000006</v>
      </c>
      <c r="Q250" s="131">
        <f t="shared" si="8"/>
        <v>4061595.1</v>
      </c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7"/>
      <c r="AH250" s="107"/>
      <c r="AI250" s="107"/>
      <c r="AJ250" s="100"/>
      <c r="AK250" s="100"/>
      <c r="AL250" s="100"/>
      <c r="AM250" s="100"/>
      <c r="AN250" s="100"/>
      <c r="AO250" s="100"/>
      <c r="AP250" s="100"/>
      <c r="AQ250" s="100"/>
      <c r="AR250" s="100"/>
      <c r="AS250" s="100"/>
      <c r="AT250" s="100"/>
      <c r="AU250" s="100"/>
      <c r="AV250" s="100"/>
      <c r="AW250" s="100"/>
      <c r="AX250" s="100"/>
      <c r="AY250" s="100"/>
      <c r="AZ250" s="100"/>
      <c r="BA250" s="100"/>
      <c r="BB250" s="100"/>
      <c r="BC250" s="100"/>
      <c r="BD250" s="100"/>
      <c r="BE250" s="100"/>
      <c r="BF250" s="100"/>
      <c r="BG250" s="100"/>
      <c r="BH250" s="100"/>
      <c r="BI250" s="100"/>
      <c r="BJ250" s="100"/>
      <c r="BK250" s="100"/>
      <c r="BL250" s="100"/>
    </row>
    <row r="251" spans="1:64" s="92" customFormat="1">
      <c r="A251" s="92" t="s">
        <v>343</v>
      </c>
      <c r="B251" s="92" t="s">
        <v>344</v>
      </c>
      <c r="C251" s="101">
        <v>370.41</v>
      </c>
      <c r="D251" s="102">
        <v>3775628.1</v>
      </c>
      <c r="E251" s="101">
        <v>10193.10520774277</v>
      </c>
      <c r="F251" s="102">
        <v>3639161.88</v>
      </c>
      <c r="G251" s="103">
        <v>9824.6858346156951</v>
      </c>
      <c r="H251" s="104">
        <v>526.42374665910745</v>
      </c>
      <c r="I251" s="104">
        <v>180.38576172349559</v>
      </c>
      <c r="J251" s="104">
        <v>7794.5205313031493</v>
      </c>
      <c r="K251" s="104">
        <v>1302.0672768013824</v>
      </c>
      <c r="L251" s="104">
        <v>21.288518128560241</v>
      </c>
      <c r="M251" s="99">
        <v>163941.76999999999</v>
      </c>
      <c r="N251" s="105">
        <v>442.59542128992194</v>
      </c>
      <c r="O251" s="113">
        <f t="shared" si="7"/>
        <v>2887168.3499999996</v>
      </c>
      <c r="P251" s="113">
        <f>VLOOKUP(A251,'(3) LEA to SY Allocations'!$A$4:$F$299,6,)</f>
        <v>211822.28000000003</v>
      </c>
      <c r="Q251" s="131">
        <f t="shared" si="8"/>
        <v>2675346.0699999994</v>
      </c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  <c r="AH251" s="107"/>
      <c r="AI251" s="107"/>
      <c r="AJ251" s="100"/>
      <c r="AK251" s="100"/>
      <c r="AL251" s="100"/>
      <c r="AM251" s="100"/>
      <c r="AN251" s="100"/>
      <c r="AO251" s="100"/>
      <c r="AP251" s="100"/>
      <c r="AQ251" s="100"/>
      <c r="AR251" s="100"/>
      <c r="AS251" s="100"/>
      <c r="AT251" s="100"/>
      <c r="AU251" s="100"/>
      <c r="AV251" s="100"/>
      <c r="AW251" s="100"/>
      <c r="AX251" s="100"/>
      <c r="AY251" s="100"/>
      <c r="AZ251" s="100"/>
      <c r="BA251" s="100"/>
      <c r="BB251" s="100"/>
      <c r="BC251" s="100"/>
      <c r="BD251" s="100"/>
      <c r="BE251" s="100"/>
      <c r="BF251" s="100"/>
      <c r="BG251" s="100"/>
      <c r="BH251" s="100"/>
      <c r="BI251" s="100"/>
      <c r="BJ251" s="100"/>
      <c r="BK251" s="100"/>
      <c r="BL251" s="100"/>
    </row>
    <row r="252" spans="1:64" s="92" customFormat="1">
      <c r="A252" s="92" t="s">
        <v>233</v>
      </c>
      <c r="B252" s="92" t="s">
        <v>234</v>
      </c>
      <c r="C252" s="101">
        <v>981.06000000000006</v>
      </c>
      <c r="D252" s="102">
        <v>8772870.5399999991</v>
      </c>
      <c r="E252" s="101">
        <v>8942.2364992966777</v>
      </c>
      <c r="F252" s="102">
        <v>8957195.9199999999</v>
      </c>
      <c r="G252" s="103">
        <v>9130.120400383259</v>
      </c>
      <c r="H252" s="104">
        <v>905.70642978003377</v>
      </c>
      <c r="I252" s="104">
        <v>229.84190569384134</v>
      </c>
      <c r="J252" s="104">
        <v>6700.153089515421</v>
      </c>
      <c r="K252" s="104">
        <v>1286.2949055103663</v>
      </c>
      <c r="L252" s="104">
        <v>8.1240698835952934</v>
      </c>
      <c r="M252" s="99">
        <v>528397.59</v>
      </c>
      <c r="N252" s="105">
        <v>538.59864840070941</v>
      </c>
      <c r="O252" s="113">
        <f t="shared" si="7"/>
        <v>6573252.1899999995</v>
      </c>
      <c r="P252" s="113">
        <f>VLOOKUP(A252,'(3) LEA to SY Allocations'!$A$4:$F$299,6,)</f>
        <v>427798.28</v>
      </c>
      <c r="Q252" s="131">
        <f t="shared" si="8"/>
        <v>6145453.9099999992</v>
      </c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0"/>
      <c r="AK252" s="100"/>
      <c r="AL252" s="100"/>
      <c r="AM252" s="100"/>
      <c r="AN252" s="100"/>
      <c r="AO252" s="100"/>
      <c r="AP252" s="100"/>
      <c r="AQ252" s="100"/>
      <c r="AR252" s="100"/>
      <c r="AS252" s="100"/>
      <c r="AT252" s="100"/>
      <c r="AU252" s="100"/>
      <c r="AV252" s="100"/>
      <c r="AW252" s="100"/>
      <c r="AX252" s="100"/>
      <c r="AY252" s="100"/>
      <c r="AZ252" s="100"/>
      <c r="BA252" s="100"/>
      <c r="BB252" s="100"/>
      <c r="BC252" s="100"/>
      <c r="BD252" s="100"/>
      <c r="BE252" s="100"/>
      <c r="BF252" s="100"/>
      <c r="BG252" s="100"/>
      <c r="BH252" s="100"/>
      <c r="BI252" s="100"/>
      <c r="BJ252" s="100"/>
      <c r="BK252" s="100"/>
      <c r="BL252" s="100"/>
    </row>
    <row r="253" spans="1:64" s="92" customFormat="1">
      <c r="A253" s="92" t="s">
        <v>605</v>
      </c>
      <c r="B253" s="92" t="s">
        <v>606</v>
      </c>
      <c r="C253" s="101">
        <v>5264.6</v>
      </c>
      <c r="D253" s="102">
        <v>45565222.719999999</v>
      </c>
      <c r="E253" s="101">
        <v>8655.0208410895411</v>
      </c>
      <c r="F253" s="102">
        <v>46107149.770000003</v>
      </c>
      <c r="G253" s="103">
        <v>8757.9587755954872</v>
      </c>
      <c r="H253" s="104">
        <v>1345.998322759564</v>
      </c>
      <c r="I253" s="104">
        <v>259.30648482315848</v>
      </c>
      <c r="J253" s="104">
        <v>6215.7459750028484</v>
      </c>
      <c r="K253" s="104">
        <v>936.26464688675298</v>
      </c>
      <c r="L253" s="104">
        <v>0.64334612316225348</v>
      </c>
      <c r="M253" s="99">
        <v>4024316.52</v>
      </c>
      <c r="N253" s="105">
        <v>764.41069027086576</v>
      </c>
      <c r="O253" s="113">
        <f t="shared" si="7"/>
        <v>32723416.259999998</v>
      </c>
      <c r="P253" s="113">
        <f>VLOOKUP(A253,'(3) LEA to SY Allocations'!$A$4:$F$299,6,)</f>
        <v>2066327.52</v>
      </c>
      <c r="Q253" s="131">
        <f t="shared" si="8"/>
        <v>30657088.739999998</v>
      </c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7"/>
      <c r="AH253" s="107"/>
      <c r="AI253" s="107"/>
      <c r="AJ253" s="100"/>
      <c r="AK253" s="100"/>
      <c r="AL253" s="100"/>
      <c r="AM253" s="100"/>
      <c r="AN253" s="100"/>
      <c r="AO253" s="100"/>
      <c r="AP253" s="100"/>
      <c r="AQ253" s="100"/>
      <c r="AR253" s="100"/>
      <c r="AS253" s="100"/>
      <c r="AT253" s="100"/>
      <c r="AU253" s="100"/>
      <c r="AV253" s="100"/>
      <c r="AW253" s="100"/>
      <c r="AX253" s="100"/>
      <c r="AY253" s="100"/>
      <c r="AZ253" s="100"/>
      <c r="BA253" s="100"/>
      <c r="BB253" s="100"/>
      <c r="BC253" s="100"/>
      <c r="BD253" s="100"/>
      <c r="BE253" s="100"/>
      <c r="BF253" s="100"/>
      <c r="BG253" s="100"/>
      <c r="BH253" s="100"/>
      <c r="BI253" s="100"/>
      <c r="BJ253" s="100"/>
      <c r="BK253" s="100"/>
      <c r="BL253" s="100"/>
    </row>
    <row r="254" spans="1:64" s="92" customFormat="1">
      <c r="A254" s="92" t="s">
        <v>341</v>
      </c>
      <c r="B254" s="92" t="s">
        <v>342</v>
      </c>
      <c r="C254" s="101">
        <v>13475.860000000002</v>
      </c>
      <c r="D254" s="102">
        <v>120866113.51000001</v>
      </c>
      <c r="E254" s="101">
        <v>8969.0834952277619</v>
      </c>
      <c r="F254" s="102">
        <v>124637985</v>
      </c>
      <c r="G254" s="103">
        <v>9248.9818831599605</v>
      </c>
      <c r="H254" s="104">
        <v>1763.3535945015749</v>
      </c>
      <c r="I254" s="104">
        <v>283.52108807897969</v>
      </c>
      <c r="J254" s="104">
        <v>6184.0604280543121</v>
      </c>
      <c r="K254" s="104">
        <v>1002.4823046543968</v>
      </c>
      <c r="L254" s="104">
        <v>15.564467870696189</v>
      </c>
      <c r="M254" s="99">
        <v>7054292.6600000001</v>
      </c>
      <c r="N254" s="105">
        <v>523.47625012429626</v>
      </c>
      <c r="O254" s="113">
        <f t="shared" si="7"/>
        <v>83335532.560000002</v>
      </c>
      <c r="P254" s="113">
        <f>VLOOKUP(A254,'(3) LEA to SY Allocations'!$A$4:$F$299,6,)</f>
        <v>1945356.8000000003</v>
      </c>
      <c r="Q254" s="131">
        <f t="shared" si="8"/>
        <v>81390175.760000005</v>
      </c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  <c r="AH254" s="107"/>
      <c r="AI254" s="107"/>
      <c r="AJ254" s="100"/>
      <c r="AK254" s="100"/>
      <c r="AL254" s="100"/>
      <c r="AM254" s="100"/>
      <c r="AN254" s="100"/>
      <c r="AO254" s="100"/>
      <c r="AP254" s="100"/>
      <c r="AQ254" s="100"/>
      <c r="AR254" s="100"/>
      <c r="AS254" s="100"/>
      <c r="AT254" s="100"/>
      <c r="AU254" s="100"/>
      <c r="AV254" s="100"/>
      <c r="AW254" s="100"/>
      <c r="AX254" s="100"/>
      <c r="AY254" s="100"/>
      <c r="AZ254" s="100"/>
      <c r="BA254" s="100"/>
      <c r="BB254" s="100"/>
      <c r="BC254" s="100"/>
      <c r="BD254" s="100"/>
      <c r="BE254" s="100"/>
      <c r="BF254" s="100"/>
      <c r="BG254" s="100"/>
      <c r="BH254" s="100"/>
      <c r="BI254" s="100"/>
      <c r="BJ254" s="100"/>
      <c r="BK254" s="100"/>
      <c r="BL254" s="100"/>
    </row>
    <row r="255" spans="1:64" s="92" customFormat="1">
      <c r="A255" s="92" t="s">
        <v>543</v>
      </c>
      <c r="B255" s="92" t="s">
        <v>544</v>
      </c>
      <c r="C255" s="101">
        <v>6677.6300000000019</v>
      </c>
      <c r="D255" s="102">
        <v>59450468.469999999</v>
      </c>
      <c r="E255" s="101">
        <v>8902.9294030966048</v>
      </c>
      <c r="F255" s="102">
        <v>60482325.659999996</v>
      </c>
      <c r="G255" s="103">
        <v>9057.4538661171664</v>
      </c>
      <c r="H255" s="104">
        <v>1645.6142853078109</v>
      </c>
      <c r="I255" s="104">
        <v>354.54099133974171</v>
      </c>
      <c r="J255" s="104">
        <v>6281.7847155353002</v>
      </c>
      <c r="K255" s="104">
        <v>759.99733438360579</v>
      </c>
      <c r="L255" s="104">
        <v>15.516539550708856</v>
      </c>
      <c r="M255" s="99">
        <v>5765824.2300000004</v>
      </c>
      <c r="N255" s="105">
        <v>863.45368491515683</v>
      </c>
      <c r="O255" s="113">
        <f t="shared" si="7"/>
        <v>41947434.07</v>
      </c>
      <c r="P255" s="113">
        <f>VLOOKUP(A255,'(3) LEA to SY Allocations'!$A$4:$F$299,6,)</f>
        <v>1151818.08</v>
      </c>
      <c r="Q255" s="131">
        <f t="shared" si="8"/>
        <v>40795615.990000002</v>
      </c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7"/>
      <c r="AH255" s="107"/>
      <c r="AI255" s="107"/>
      <c r="AJ255" s="100"/>
      <c r="AK255" s="100"/>
      <c r="AL255" s="100"/>
      <c r="AM255" s="100"/>
      <c r="AN255" s="100"/>
      <c r="AO255" s="100"/>
      <c r="AP255" s="100"/>
      <c r="AQ255" s="100"/>
      <c r="AR255" s="100"/>
      <c r="AS255" s="100"/>
      <c r="AT255" s="100"/>
      <c r="AU255" s="100"/>
      <c r="AV255" s="100"/>
      <c r="AW255" s="100"/>
      <c r="AX255" s="100"/>
      <c r="AY255" s="100"/>
      <c r="AZ255" s="100"/>
      <c r="BA255" s="100"/>
      <c r="BB255" s="100"/>
      <c r="BC255" s="100"/>
      <c r="BD255" s="100"/>
      <c r="BE255" s="100"/>
      <c r="BF255" s="100"/>
      <c r="BG255" s="100"/>
      <c r="BH255" s="100"/>
      <c r="BI255" s="100"/>
      <c r="BJ255" s="100"/>
      <c r="BK255" s="100"/>
      <c r="BL255" s="100"/>
    </row>
    <row r="256" spans="1:64" s="92" customFormat="1">
      <c r="A256" s="92" t="s">
        <v>361</v>
      </c>
      <c r="B256" s="92" t="s">
        <v>362</v>
      </c>
      <c r="C256" s="101">
        <v>9027.1600000000017</v>
      </c>
      <c r="D256" s="102">
        <v>84191933.370000005</v>
      </c>
      <c r="E256" s="101">
        <v>9326.5139168908045</v>
      </c>
      <c r="F256" s="102">
        <v>83893187.069999993</v>
      </c>
      <c r="G256" s="103">
        <v>9293.4197543856517</v>
      </c>
      <c r="H256" s="104">
        <v>1861.6260052995626</v>
      </c>
      <c r="I256" s="104">
        <v>449.16825225209254</v>
      </c>
      <c r="J256" s="104">
        <v>6134.4105399704886</v>
      </c>
      <c r="K256" s="104">
        <v>786.10146380478454</v>
      </c>
      <c r="L256" s="104">
        <v>62.113493058724998</v>
      </c>
      <c r="M256" s="99">
        <v>6545465.4500000002</v>
      </c>
      <c r="N256" s="105">
        <v>725.08579110152016</v>
      </c>
      <c r="O256" s="113">
        <f t="shared" si="7"/>
        <v>55376305.450000003</v>
      </c>
      <c r="P256" s="113">
        <f>VLOOKUP(A256,'(3) LEA to SY Allocations'!$A$4:$F$299,6,)</f>
        <v>0</v>
      </c>
      <c r="Q256" s="131">
        <f t="shared" si="8"/>
        <v>55376305.450000003</v>
      </c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7"/>
      <c r="AH256" s="107"/>
      <c r="AI256" s="107"/>
      <c r="AJ256" s="100"/>
      <c r="AK256" s="100"/>
      <c r="AL256" s="100"/>
      <c r="AM256" s="100"/>
      <c r="AN256" s="100"/>
      <c r="AO256" s="100"/>
      <c r="AP256" s="100"/>
      <c r="AQ256" s="100"/>
      <c r="AR256" s="100"/>
      <c r="AS256" s="100"/>
      <c r="AT256" s="100"/>
      <c r="AU256" s="100"/>
      <c r="AV256" s="100"/>
      <c r="AW256" s="100"/>
      <c r="AX256" s="100"/>
      <c r="AY256" s="100"/>
      <c r="AZ256" s="100"/>
      <c r="BA256" s="100"/>
      <c r="BB256" s="100"/>
      <c r="BC256" s="100"/>
      <c r="BD256" s="100"/>
      <c r="BE256" s="100"/>
      <c r="BF256" s="100"/>
      <c r="BG256" s="100"/>
      <c r="BH256" s="100"/>
      <c r="BI256" s="100"/>
      <c r="BJ256" s="100"/>
      <c r="BK256" s="100"/>
      <c r="BL256" s="100"/>
    </row>
    <row r="257" spans="1:64" s="92" customFormat="1">
      <c r="A257" s="92" t="s">
        <v>423</v>
      </c>
      <c r="B257" s="92" t="s">
        <v>424</v>
      </c>
      <c r="C257" s="101">
        <v>884.93999999999994</v>
      </c>
      <c r="D257" s="102">
        <v>7934943.4500000002</v>
      </c>
      <c r="E257" s="101">
        <v>8966.6457047935455</v>
      </c>
      <c r="F257" s="102">
        <v>7900582.04</v>
      </c>
      <c r="G257" s="103">
        <v>8927.8166203358433</v>
      </c>
      <c r="H257" s="104">
        <v>1533.8900490428732</v>
      </c>
      <c r="I257" s="104">
        <v>278.13336497389656</v>
      </c>
      <c r="J257" s="104">
        <v>6078.7687526837963</v>
      </c>
      <c r="K257" s="104">
        <v>1037.0244536352748</v>
      </c>
      <c r="L257" s="104"/>
      <c r="M257" s="99">
        <v>329719.96999999997</v>
      </c>
      <c r="N257" s="105">
        <v>372.59019820552805</v>
      </c>
      <c r="O257" s="113">
        <f t="shared" si="7"/>
        <v>5379345.6199999982</v>
      </c>
      <c r="P257" s="113">
        <f>VLOOKUP(A257,'(3) LEA to SY Allocations'!$A$4:$F$299,6,)</f>
        <v>351825.36000000004</v>
      </c>
      <c r="Q257" s="131">
        <f t="shared" si="8"/>
        <v>5027520.2599999979</v>
      </c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07"/>
      <c r="AH257" s="107"/>
      <c r="AI257" s="107"/>
      <c r="AJ257" s="100"/>
      <c r="AK257" s="100"/>
      <c r="AL257" s="100"/>
      <c r="AM257" s="100"/>
      <c r="AN257" s="100"/>
      <c r="AO257" s="100"/>
      <c r="AP257" s="100"/>
      <c r="AQ257" s="100"/>
      <c r="AR257" s="100"/>
      <c r="AS257" s="100"/>
      <c r="AT257" s="100"/>
      <c r="AU257" s="100"/>
      <c r="AV257" s="100"/>
      <c r="AW257" s="100"/>
      <c r="AX257" s="100"/>
      <c r="AY257" s="100"/>
      <c r="AZ257" s="100"/>
      <c r="BA257" s="100"/>
      <c r="BB257" s="100"/>
      <c r="BC257" s="100"/>
      <c r="BD257" s="100"/>
      <c r="BE257" s="100"/>
      <c r="BF257" s="100"/>
      <c r="BG257" s="100"/>
      <c r="BH257" s="100"/>
      <c r="BI257" s="100"/>
      <c r="BJ257" s="100"/>
      <c r="BK257" s="100"/>
      <c r="BL257" s="100"/>
    </row>
    <row r="258" spans="1:64" s="92" customFormat="1">
      <c r="A258" s="92" t="s">
        <v>201</v>
      </c>
      <c r="B258" s="92" t="s">
        <v>202</v>
      </c>
      <c r="C258" s="101">
        <v>626.69000000000005</v>
      </c>
      <c r="D258" s="102">
        <v>6537563.4900000002</v>
      </c>
      <c r="E258" s="101">
        <v>10431.893743318067</v>
      </c>
      <c r="F258" s="102">
        <v>6891198.1399999997</v>
      </c>
      <c r="G258" s="103">
        <v>10996.183344237181</v>
      </c>
      <c r="H258" s="104">
        <v>2712.7059630758426</v>
      </c>
      <c r="I258" s="104">
        <v>508.45328631380744</v>
      </c>
      <c r="J258" s="104">
        <v>6738.9212210183641</v>
      </c>
      <c r="K258" s="104">
        <v>812.21249740701137</v>
      </c>
      <c r="L258" s="104">
        <v>223.89037642215445</v>
      </c>
      <c r="M258" s="99">
        <v>1469715.73</v>
      </c>
      <c r="N258" s="105">
        <v>2345.2037370948951</v>
      </c>
      <c r="O258" s="113">
        <f t="shared" si="7"/>
        <v>4223214.5399999991</v>
      </c>
      <c r="P258" s="113">
        <f>VLOOKUP(A258,'(3) LEA to SY Allocations'!$A$4:$F$299,6,)</f>
        <v>0</v>
      </c>
      <c r="Q258" s="131">
        <f t="shared" si="8"/>
        <v>4223214.5399999991</v>
      </c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7"/>
      <c r="AH258" s="107"/>
      <c r="AI258" s="107"/>
      <c r="AJ258" s="100"/>
      <c r="AK258" s="100"/>
      <c r="AL258" s="100"/>
      <c r="AM258" s="100"/>
      <c r="AN258" s="100"/>
      <c r="AO258" s="100"/>
      <c r="AP258" s="100"/>
      <c r="AQ258" s="100"/>
      <c r="AR258" s="100"/>
      <c r="AS258" s="100"/>
      <c r="AT258" s="100"/>
      <c r="AU258" s="100"/>
      <c r="AV258" s="100"/>
      <c r="AW258" s="100"/>
      <c r="AX258" s="100"/>
      <c r="AY258" s="100"/>
      <c r="AZ258" s="100"/>
      <c r="BA258" s="100"/>
      <c r="BB258" s="100"/>
      <c r="BC258" s="100"/>
      <c r="BD258" s="100"/>
      <c r="BE258" s="100"/>
      <c r="BF258" s="100"/>
      <c r="BG258" s="100"/>
      <c r="BH258" s="100"/>
      <c r="BI258" s="100"/>
      <c r="BJ258" s="100"/>
      <c r="BK258" s="100"/>
      <c r="BL258" s="100"/>
    </row>
    <row r="259" spans="1:64" s="92" customFormat="1">
      <c r="A259" s="92" t="s">
        <v>443</v>
      </c>
      <c r="B259" s="92" t="s">
        <v>444</v>
      </c>
      <c r="C259" s="101">
        <v>2203.64</v>
      </c>
      <c r="D259" s="102">
        <v>20771319.27</v>
      </c>
      <c r="E259" s="101">
        <v>9425.9131573215236</v>
      </c>
      <c r="F259" s="102">
        <v>21682174.879999999</v>
      </c>
      <c r="G259" s="103">
        <v>9839.2545424842538</v>
      </c>
      <c r="H259" s="104">
        <v>1462.1355121526203</v>
      </c>
      <c r="I259" s="104">
        <v>197.5941124684613</v>
      </c>
      <c r="J259" s="104">
        <v>6984.6498611388415</v>
      </c>
      <c r="K259" s="104">
        <v>1194.7498094062551</v>
      </c>
      <c r="L259" s="104">
        <v>0.12524731807373257</v>
      </c>
      <c r="M259" s="99">
        <v>3677078.3</v>
      </c>
      <c r="N259" s="105">
        <v>1668.6383892105789</v>
      </c>
      <c r="O259" s="113">
        <f t="shared" si="7"/>
        <v>15391653.819999997</v>
      </c>
      <c r="P259" s="113">
        <f>VLOOKUP(A259,'(3) LEA to SY Allocations'!$A$4:$F$299,6,)</f>
        <v>914113.76000000013</v>
      </c>
      <c r="Q259" s="131">
        <f t="shared" si="8"/>
        <v>14477540.059999997</v>
      </c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7"/>
      <c r="AH259" s="107"/>
      <c r="AI259" s="107"/>
      <c r="AJ259" s="100"/>
      <c r="AK259" s="100"/>
      <c r="AL259" s="100"/>
      <c r="AM259" s="100"/>
      <c r="AN259" s="100"/>
      <c r="AO259" s="100"/>
      <c r="AP259" s="100"/>
      <c r="AQ259" s="100"/>
      <c r="AR259" s="100"/>
      <c r="AS259" s="100"/>
      <c r="AT259" s="100"/>
      <c r="AU259" s="100"/>
      <c r="AV259" s="100"/>
      <c r="AW259" s="100"/>
      <c r="AX259" s="100"/>
      <c r="AY259" s="100"/>
      <c r="AZ259" s="100"/>
      <c r="BA259" s="100"/>
      <c r="BB259" s="100"/>
      <c r="BC259" s="100"/>
      <c r="BD259" s="100"/>
      <c r="BE259" s="100"/>
      <c r="BF259" s="100"/>
      <c r="BG259" s="100"/>
      <c r="BH259" s="100"/>
      <c r="BI259" s="100"/>
      <c r="BJ259" s="100"/>
      <c r="BK259" s="100"/>
      <c r="BL259" s="100"/>
    </row>
    <row r="260" spans="1:64" s="92" customFormat="1">
      <c r="A260" s="92" t="s">
        <v>525</v>
      </c>
      <c r="B260" s="92" t="s">
        <v>526</v>
      </c>
      <c r="C260" s="101">
        <v>1221.0900000000001</v>
      </c>
      <c r="D260" s="102">
        <v>12461967.16</v>
      </c>
      <c r="E260" s="101">
        <v>10205.609054205668</v>
      </c>
      <c r="F260" s="102">
        <v>12025948.76</v>
      </c>
      <c r="G260" s="103">
        <v>9848.5359473912631</v>
      </c>
      <c r="H260" s="104">
        <v>1815.3278382428812</v>
      </c>
      <c r="I260" s="104">
        <v>350.27617947899006</v>
      </c>
      <c r="J260" s="104">
        <v>6559.5315414916176</v>
      </c>
      <c r="K260" s="104">
        <v>1117.9632213841733</v>
      </c>
      <c r="L260" s="104">
        <v>5.4371667936024357</v>
      </c>
      <c r="M260" s="99">
        <v>896295.32</v>
      </c>
      <c r="N260" s="105">
        <v>734.01249703134067</v>
      </c>
      <c r="O260" s="113">
        <f t="shared" si="7"/>
        <v>8009778.3700000001</v>
      </c>
      <c r="P260" s="113">
        <f>VLOOKUP(A260,'(3) LEA to SY Allocations'!$A$4:$F$299,6,)</f>
        <v>271021.76</v>
      </c>
      <c r="Q260" s="131">
        <f t="shared" si="8"/>
        <v>7738756.6100000003</v>
      </c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  <c r="AH260" s="107"/>
      <c r="AI260" s="107"/>
      <c r="AJ260" s="100"/>
      <c r="AK260" s="100"/>
      <c r="AL260" s="100"/>
      <c r="AM260" s="100"/>
      <c r="AN260" s="100"/>
      <c r="AO260" s="100"/>
      <c r="AP260" s="100"/>
      <c r="AQ260" s="100"/>
      <c r="AR260" s="100"/>
      <c r="AS260" s="100"/>
      <c r="AT260" s="100"/>
      <c r="AU260" s="100"/>
      <c r="AV260" s="100"/>
      <c r="AW260" s="100"/>
      <c r="AX260" s="100"/>
      <c r="AY260" s="100"/>
      <c r="AZ260" s="100"/>
      <c r="BA260" s="100"/>
      <c r="BB260" s="100"/>
      <c r="BC260" s="100"/>
      <c r="BD260" s="100"/>
      <c r="BE260" s="100"/>
      <c r="BF260" s="100"/>
      <c r="BG260" s="100"/>
      <c r="BH260" s="100"/>
      <c r="BI260" s="100"/>
      <c r="BJ260" s="100"/>
      <c r="BK260" s="100"/>
      <c r="BL260" s="100"/>
    </row>
    <row r="261" spans="1:64" s="92" customFormat="1" ht="21" customHeight="1">
      <c r="A261" s="92" t="s">
        <v>557</v>
      </c>
      <c r="B261" s="92" t="s">
        <v>558</v>
      </c>
      <c r="C261" s="101">
        <v>450.64</v>
      </c>
      <c r="D261" s="102">
        <v>4533100.9400000004</v>
      </c>
      <c r="E261" s="101">
        <v>10059.251153914434</v>
      </c>
      <c r="F261" s="102">
        <v>4708265.6900000004</v>
      </c>
      <c r="G261" s="103">
        <v>10447.95333303746</v>
      </c>
      <c r="H261" s="104">
        <v>1638.6488105805076</v>
      </c>
      <c r="I261" s="104">
        <v>174.41560891176991</v>
      </c>
      <c r="J261" s="104">
        <v>7708.294336943015</v>
      </c>
      <c r="K261" s="104">
        <v>926.59457660216572</v>
      </c>
      <c r="L261" s="104"/>
      <c r="M261" s="99">
        <v>781122.83</v>
      </c>
      <c r="N261" s="105">
        <v>1733.3632833303745</v>
      </c>
      <c r="O261" s="113">
        <f t="shared" si="7"/>
        <v>3473665.7600000002</v>
      </c>
      <c r="P261" s="113">
        <f>VLOOKUP(A261,'(3) LEA to SY Allocations'!$A$4:$F$299,6,)</f>
        <v>104823.72</v>
      </c>
      <c r="Q261" s="131">
        <f t="shared" si="8"/>
        <v>3368842.04</v>
      </c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  <c r="AH261" s="107"/>
      <c r="AI261" s="107"/>
      <c r="AJ261" s="107"/>
      <c r="AK261" s="100"/>
      <c r="AL261" s="100"/>
      <c r="AM261" s="100"/>
      <c r="AN261" s="100"/>
      <c r="AO261" s="100"/>
      <c r="AP261" s="100"/>
      <c r="AQ261" s="100"/>
      <c r="AR261" s="100"/>
      <c r="AS261" s="100"/>
      <c r="AT261" s="100"/>
      <c r="AU261" s="100"/>
      <c r="AV261" s="100"/>
      <c r="AW261" s="100"/>
      <c r="AX261" s="100"/>
      <c r="AY261" s="100"/>
      <c r="AZ261" s="100"/>
      <c r="BA261" s="100"/>
      <c r="BB261" s="100"/>
      <c r="BC261" s="100"/>
      <c r="BD261" s="100"/>
      <c r="BE261" s="100"/>
      <c r="BF261" s="100"/>
      <c r="BG261" s="100"/>
      <c r="BH261" s="100"/>
      <c r="BI261" s="100"/>
      <c r="BJ261" s="100"/>
      <c r="BK261" s="100"/>
      <c r="BL261" s="100"/>
    </row>
    <row r="262" spans="1:64" s="92" customFormat="1">
      <c r="A262" s="92" t="s">
        <v>135</v>
      </c>
      <c r="B262" s="92" t="s">
        <v>136</v>
      </c>
      <c r="C262" s="101">
        <v>26.23</v>
      </c>
      <c r="D262" s="102">
        <v>721487.65</v>
      </c>
      <c r="E262" s="101">
        <v>27506.200914982845</v>
      </c>
      <c r="F262" s="102">
        <v>807459.96</v>
      </c>
      <c r="G262" s="103">
        <v>30783.833778116659</v>
      </c>
      <c r="H262" s="104">
        <v>8041.7689668318717</v>
      </c>
      <c r="I262" s="104">
        <v>452.81929088829588</v>
      </c>
      <c r="J262" s="104">
        <v>18202.216164696911</v>
      </c>
      <c r="K262" s="104">
        <v>4087.0293556995807</v>
      </c>
      <c r="L262" s="104"/>
      <c r="M262" s="99">
        <v>218041.76</v>
      </c>
      <c r="N262" s="105">
        <v>8312.6862371330535</v>
      </c>
      <c r="O262" s="113">
        <f t="shared" si="7"/>
        <v>477444.13</v>
      </c>
      <c r="P262" s="113">
        <f>VLOOKUP(A262,'(3) LEA to SY Allocations'!$A$4:$F$299,6,)</f>
        <v>33384.960000000006</v>
      </c>
      <c r="Q262" s="131">
        <f t="shared" si="8"/>
        <v>444059.17</v>
      </c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7"/>
      <c r="AH262" s="107"/>
      <c r="AI262" s="107"/>
      <c r="AJ262" s="107"/>
      <c r="AK262" s="107"/>
      <c r="AL262" s="107"/>
      <c r="AM262" s="107"/>
      <c r="AN262" s="100"/>
      <c r="AO262" s="100"/>
      <c r="AP262" s="100"/>
      <c r="AQ262" s="100"/>
      <c r="AR262" s="100"/>
      <c r="AS262" s="100"/>
      <c r="AT262" s="100"/>
      <c r="AU262" s="100"/>
      <c r="AV262" s="100"/>
      <c r="AW262" s="100"/>
      <c r="AX262" s="100"/>
      <c r="AY262" s="100"/>
      <c r="AZ262" s="100"/>
      <c r="BA262" s="100"/>
      <c r="BB262" s="100"/>
      <c r="BC262" s="100"/>
      <c r="BD262" s="100"/>
      <c r="BE262" s="100"/>
      <c r="BF262" s="100"/>
      <c r="BG262" s="100"/>
      <c r="BH262" s="100"/>
      <c r="BI262" s="100"/>
      <c r="BJ262" s="100"/>
      <c r="BK262" s="100"/>
      <c r="BL262" s="100"/>
    </row>
    <row r="263" spans="1:64" s="92" customFormat="1">
      <c r="A263" s="92" t="s">
        <v>563</v>
      </c>
      <c r="B263" s="92" t="s">
        <v>564</v>
      </c>
      <c r="C263" s="101">
        <v>6054.4899999999989</v>
      </c>
      <c r="D263" s="102">
        <v>59234877.039999999</v>
      </c>
      <c r="E263" s="101">
        <v>9783.6278596545726</v>
      </c>
      <c r="F263" s="102">
        <v>61364585.200000003</v>
      </c>
      <c r="G263" s="103">
        <v>10135.384681451289</v>
      </c>
      <c r="H263" s="104">
        <v>1397.3226927453843</v>
      </c>
      <c r="I263" s="104">
        <v>184.77525935297609</v>
      </c>
      <c r="J263" s="104">
        <v>6562.6658628555024</v>
      </c>
      <c r="K263" s="104">
        <v>1878.5790149128995</v>
      </c>
      <c r="L263" s="104">
        <v>112.04185158452655</v>
      </c>
      <c r="M263" s="99">
        <v>7930160.9500000002</v>
      </c>
      <c r="N263" s="105">
        <v>1309.7983397445535</v>
      </c>
      <c r="O263" s="113">
        <f t="shared" si="7"/>
        <v>39733594.840000004</v>
      </c>
      <c r="P263" s="113">
        <f>VLOOKUP(A263,'(3) LEA to SY Allocations'!$A$4:$F$299,6,)</f>
        <v>3185020.68</v>
      </c>
      <c r="Q263" s="131">
        <f t="shared" si="8"/>
        <v>36548574.160000004</v>
      </c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7"/>
      <c r="AH263" s="107"/>
      <c r="AI263" s="107"/>
      <c r="AJ263" s="107"/>
      <c r="AK263" s="107"/>
      <c r="AL263" s="107"/>
      <c r="AM263" s="107"/>
      <c r="AN263" s="100"/>
      <c r="AO263" s="100"/>
      <c r="AP263" s="100"/>
      <c r="AQ263" s="100"/>
      <c r="AR263" s="100"/>
      <c r="AS263" s="100"/>
      <c r="AT263" s="100"/>
      <c r="AU263" s="100"/>
      <c r="AV263" s="100"/>
      <c r="AW263" s="100"/>
      <c r="AX263" s="100"/>
      <c r="AY263" s="100"/>
      <c r="AZ263" s="100"/>
      <c r="BA263" s="100"/>
      <c r="BB263" s="100"/>
      <c r="BC263" s="100"/>
      <c r="BD263" s="100"/>
      <c r="BE263" s="100"/>
      <c r="BF263" s="100"/>
      <c r="BG263" s="100"/>
      <c r="BH263" s="100"/>
      <c r="BI263" s="100"/>
      <c r="BJ263" s="100"/>
      <c r="BK263" s="100"/>
      <c r="BL263" s="100"/>
    </row>
    <row r="264" spans="1:64" s="92" customFormat="1">
      <c r="A264" s="92" t="s">
        <v>95</v>
      </c>
      <c r="B264" s="92" t="s">
        <v>96</v>
      </c>
      <c r="C264" s="101">
        <v>709.70999999999992</v>
      </c>
      <c r="D264" s="102">
        <v>8501882.4499999993</v>
      </c>
      <c r="E264" s="101">
        <v>11979.375308224486</v>
      </c>
      <c r="F264" s="102">
        <v>8458843.5299999993</v>
      </c>
      <c r="G264" s="103">
        <v>11918.732341378873</v>
      </c>
      <c r="H264" s="104">
        <v>2822.8059348184474</v>
      </c>
      <c r="I264" s="104">
        <v>171.39090614476339</v>
      </c>
      <c r="J264" s="104">
        <v>6740.7202237533647</v>
      </c>
      <c r="K264" s="104">
        <v>2146.519226162799</v>
      </c>
      <c r="L264" s="104">
        <v>37.296050499499799</v>
      </c>
      <c r="M264" s="99">
        <v>742062.05</v>
      </c>
      <c r="N264" s="105">
        <v>1045.5848867847433</v>
      </c>
      <c r="O264" s="113">
        <f t="shared" si="7"/>
        <v>4783956.55</v>
      </c>
      <c r="P264" s="113">
        <f>VLOOKUP(A264,'(3) LEA to SY Allocations'!$A$4:$F$299,6,)</f>
        <v>250217.68000000005</v>
      </c>
      <c r="Q264" s="131">
        <f t="shared" si="8"/>
        <v>4533738.87</v>
      </c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0"/>
      <c r="AO264" s="100"/>
      <c r="AP264" s="100"/>
      <c r="AQ264" s="100"/>
      <c r="AR264" s="100"/>
      <c r="AS264" s="100"/>
      <c r="AT264" s="100"/>
      <c r="AU264" s="100"/>
      <c r="AV264" s="100"/>
      <c r="AW264" s="100"/>
      <c r="AX264" s="100"/>
      <c r="AY264" s="100"/>
      <c r="AZ264" s="100"/>
      <c r="BA264" s="100"/>
      <c r="BB264" s="100"/>
      <c r="BC264" s="100"/>
      <c r="BD264" s="100"/>
      <c r="BE264" s="100"/>
      <c r="BF264" s="100"/>
      <c r="BG264" s="100"/>
      <c r="BH264" s="100"/>
      <c r="BI264" s="100"/>
      <c r="BJ264" s="100"/>
      <c r="BK264" s="100"/>
      <c r="BL264" s="100"/>
    </row>
    <row r="265" spans="1:64" s="92" customFormat="1">
      <c r="A265" s="92" t="s">
        <v>535</v>
      </c>
      <c r="B265" s="92" t="s">
        <v>536</v>
      </c>
      <c r="C265" s="101">
        <v>293.19</v>
      </c>
      <c r="D265" s="102">
        <v>3651971.22</v>
      </c>
      <c r="E265" s="101">
        <v>12455.988335209251</v>
      </c>
      <c r="F265" s="102">
        <v>3482994.95</v>
      </c>
      <c r="G265" s="103">
        <v>11879.651250042636</v>
      </c>
      <c r="H265" s="104">
        <v>2175.8693338790545</v>
      </c>
      <c r="I265" s="104">
        <v>210.34714690132679</v>
      </c>
      <c r="J265" s="104">
        <v>8010.8438214127355</v>
      </c>
      <c r="K265" s="104">
        <v>1469.8006071148402</v>
      </c>
      <c r="L265" s="104">
        <v>12.790340734677171</v>
      </c>
      <c r="M265" s="99">
        <v>-12923.03</v>
      </c>
      <c r="N265" s="105">
        <v>-44.077321873188041</v>
      </c>
      <c r="O265" s="113">
        <f t="shared" si="7"/>
        <v>2348699.2999999998</v>
      </c>
      <c r="P265" s="113">
        <f>VLOOKUP(A265,'(3) LEA to SY Allocations'!$A$4:$F$299,6,)</f>
        <v>153014.12000000002</v>
      </c>
      <c r="Q265" s="131">
        <f t="shared" si="8"/>
        <v>2195685.1799999997</v>
      </c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7"/>
      <c r="AH265" s="107"/>
      <c r="AI265" s="107"/>
      <c r="AJ265" s="107"/>
      <c r="AK265" s="107"/>
      <c r="AL265" s="107"/>
      <c r="AM265" s="107"/>
      <c r="AN265" s="100"/>
      <c r="AO265" s="100"/>
      <c r="AP265" s="100"/>
      <c r="AQ265" s="100"/>
      <c r="AR265" s="100"/>
      <c r="AS265" s="100"/>
      <c r="AT265" s="100"/>
      <c r="AU265" s="100"/>
      <c r="AV265" s="100"/>
      <c r="AW265" s="100"/>
      <c r="AX265" s="100"/>
      <c r="AY265" s="100"/>
      <c r="AZ265" s="100"/>
      <c r="BA265" s="100"/>
      <c r="BB265" s="100"/>
      <c r="BC265" s="100"/>
      <c r="BD265" s="100"/>
      <c r="BE265" s="100"/>
      <c r="BF265" s="100"/>
      <c r="BG265" s="100"/>
      <c r="BH265" s="100"/>
      <c r="BI265" s="100"/>
      <c r="BJ265" s="100"/>
      <c r="BK265" s="100"/>
      <c r="BL265" s="100"/>
    </row>
    <row r="266" spans="1:64" s="92" customFormat="1">
      <c r="A266" s="92" t="s">
        <v>101</v>
      </c>
      <c r="B266" s="92" t="s">
        <v>979</v>
      </c>
      <c r="C266" s="101">
        <v>867.77</v>
      </c>
      <c r="D266" s="102">
        <v>8484681.5099999998</v>
      </c>
      <c r="E266" s="101">
        <v>9777.5695287921917</v>
      </c>
      <c r="F266" s="102">
        <v>8630319.0899999999</v>
      </c>
      <c r="G266" s="103">
        <v>9945.3992302107708</v>
      </c>
      <c r="H266" s="104">
        <v>1972.549246920267</v>
      </c>
      <c r="I266" s="104">
        <v>408.45162888783898</v>
      </c>
      <c r="J266" s="104">
        <v>6339.7754013160165</v>
      </c>
      <c r="K266" s="104">
        <v>1197.8470562476232</v>
      </c>
      <c r="L266" s="104">
        <v>26.775896839024167</v>
      </c>
      <c r="M266" s="99">
        <v>459328.14</v>
      </c>
      <c r="N266" s="105">
        <v>529.32014243405513</v>
      </c>
      <c r="O266" s="113">
        <f t="shared" ref="O266:O303" si="9">J266*C266</f>
        <v>5501466.8999999994</v>
      </c>
      <c r="P266" s="113">
        <f>VLOOKUP(A266,'(3) LEA to SY Allocations'!$A$4:$F$299,6,)</f>
        <v>373701.76000000007</v>
      </c>
      <c r="Q266" s="131">
        <f t="shared" ref="Q266:Q303" si="10">O266-P266</f>
        <v>5127765.1399999997</v>
      </c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07"/>
      <c r="AG266" s="107"/>
      <c r="AH266" s="107"/>
      <c r="AI266" s="107"/>
      <c r="AJ266" s="107"/>
      <c r="AK266" s="107"/>
      <c r="AL266" s="107"/>
      <c r="AM266" s="107"/>
      <c r="AN266" s="100"/>
      <c r="AO266" s="100"/>
      <c r="AP266" s="100"/>
      <c r="AQ266" s="100"/>
      <c r="AR266" s="100"/>
      <c r="AS266" s="100"/>
      <c r="AT266" s="100"/>
      <c r="AU266" s="100"/>
      <c r="AV266" s="100"/>
      <c r="AW266" s="100"/>
      <c r="AX266" s="100"/>
      <c r="AY266" s="100"/>
      <c r="AZ266" s="100"/>
      <c r="BA266" s="100"/>
      <c r="BB266" s="100"/>
      <c r="BC266" s="100"/>
      <c r="BD266" s="100"/>
      <c r="BE266" s="100"/>
      <c r="BF266" s="100"/>
      <c r="BG266" s="100"/>
      <c r="BH266" s="100"/>
      <c r="BI266" s="100"/>
      <c r="BJ266" s="100"/>
      <c r="BK266" s="100"/>
      <c r="BL266" s="100"/>
    </row>
    <row r="267" spans="1:64" s="92" customFormat="1">
      <c r="A267" s="92" t="s">
        <v>561</v>
      </c>
      <c r="B267" s="92" t="s">
        <v>562</v>
      </c>
      <c r="C267" s="101">
        <v>333.09</v>
      </c>
      <c r="D267" s="102">
        <v>3598884.17</v>
      </c>
      <c r="E267" s="101">
        <v>10804.539824071573</v>
      </c>
      <c r="F267" s="102">
        <v>3643173.17</v>
      </c>
      <c r="G267" s="103">
        <v>10937.503887838122</v>
      </c>
      <c r="H267" s="104">
        <v>1159.136539673962</v>
      </c>
      <c r="I267" s="104">
        <v>262.30099972980275</v>
      </c>
      <c r="J267" s="104">
        <v>8133.3753339938185</v>
      </c>
      <c r="K267" s="104">
        <v>1291.7669098441866</v>
      </c>
      <c r="L267" s="104">
        <v>90.924104596355349</v>
      </c>
      <c r="M267" s="99">
        <v>668938.13</v>
      </c>
      <c r="N267" s="105">
        <v>2008.2804347173437</v>
      </c>
      <c r="O267" s="113">
        <f t="shared" si="9"/>
        <v>2709145.9900000007</v>
      </c>
      <c r="P267" s="113">
        <f>VLOOKUP(A267,'(3) LEA to SY Allocations'!$A$4:$F$299,6,)</f>
        <v>305661.24</v>
      </c>
      <c r="Q267" s="131">
        <f t="shared" si="10"/>
        <v>2403484.7500000009</v>
      </c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7"/>
      <c r="AH267" s="107"/>
      <c r="AI267" s="107"/>
      <c r="AJ267" s="107"/>
      <c r="AK267" s="107"/>
      <c r="AL267" s="107"/>
      <c r="AM267" s="107"/>
      <c r="AN267" s="100"/>
      <c r="AO267" s="100"/>
      <c r="AP267" s="100"/>
      <c r="AQ267" s="100"/>
      <c r="AR267" s="100"/>
      <c r="AS267" s="100"/>
      <c r="AT267" s="100"/>
      <c r="AU267" s="100"/>
      <c r="AV267" s="100"/>
      <c r="AW267" s="100"/>
      <c r="AX267" s="100"/>
      <c r="AY267" s="100"/>
      <c r="AZ267" s="100"/>
      <c r="BA267" s="100"/>
      <c r="BB267" s="100"/>
      <c r="BC267" s="100"/>
      <c r="BD267" s="100"/>
      <c r="BE267" s="100"/>
      <c r="BF267" s="100"/>
      <c r="BG267" s="100"/>
      <c r="BH267" s="100"/>
      <c r="BI267" s="100"/>
      <c r="BJ267" s="100"/>
      <c r="BK267" s="100"/>
      <c r="BL267" s="100"/>
    </row>
    <row r="268" spans="1:64" s="92" customFormat="1">
      <c r="A268" s="92" t="s">
        <v>405</v>
      </c>
      <c r="B268" s="92" t="s">
        <v>406</v>
      </c>
      <c r="C268" s="101">
        <v>239.02</v>
      </c>
      <c r="D268" s="102">
        <v>3594452.81</v>
      </c>
      <c r="E268" s="101">
        <v>15038.293071709481</v>
      </c>
      <c r="F268" s="102">
        <v>3530922.14</v>
      </c>
      <c r="G268" s="103">
        <v>14772.496611162245</v>
      </c>
      <c r="H268" s="104">
        <v>1967.3459961509495</v>
      </c>
      <c r="I268" s="104">
        <v>393.12731152204833</v>
      </c>
      <c r="J268" s="104">
        <v>9885.852983013976</v>
      </c>
      <c r="K268" s="104">
        <v>2526.1703204752744</v>
      </c>
      <c r="L268" s="104"/>
      <c r="M268" s="99">
        <v>415370.68</v>
      </c>
      <c r="N268" s="105">
        <v>1737.8072127855407</v>
      </c>
      <c r="O268" s="113">
        <f t="shared" si="9"/>
        <v>2362916.5800000005</v>
      </c>
      <c r="P268" s="113">
        <f>VLOOKUP(A268,'(3) LEA to SY Allocations'!$A$4:$F$299,6,)</f>
        <v>174456.40000000002</v>
      </c>
      <c r="Q268" s="131">
        <f t="shared" si="10"/>
        <v>2188460.1800000006</v>
      </c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  <c r="AH268" s="107"/>
      <c r="AI268" s="107"/>
      <c r="AJ268" s="107"/>
      <c r="AK268" s="107"/>
      <c r="AL268" s="107"/>
      <c r="AM268" s="107"/>
      <c r="AN268" s="100"/>
      <c r="AO268" s="100"/>
      <c r="AP268" s="100"/>
      <c r="AQ268" s="100"/>
      <c r="AR268" s="100"/>
      <c r="AS268" s="100"/>
      <c r="AT268" s="100"/>
      <c r="AU268" s="100"/>
      <c r="AV268" s="100"/>
      <c r="AW268" s="100"/>
      <c r="AX268" s="100"/>
      <c r="AY268" s="100"/>
      <c r="AZ268" s="100"/>
      <c r="BA268" s="100"/>
      <c r="BB268" s="100"/>
      <c r="BC268" s="100"/>
      <c r="BD268" s="100"/>
      <c r="BE268" s="100"/>
      <c r="BF268" s="100"/>
      <c r="BG268" s="100"/>
      <c r="BH268" s="100"/>
      <c r="BI268" s="100"/>
      <c r="BJ268" s="100"/>
      <c r="BK268" s="100"/>
      <c r="BL268" s="100"/>
    </row>
    <row r="269" spans="1:64" s="92" customFormat="1">
      <c r="A269" s="108" t="s">
        <v>37</v>
      </c>
      <c r="B269" s="92" t="s">
        <v>38</v>
      </c>
      <c r="C269" s="101">
        <v>10399.619999999997</v>
      </c>
      <c r="D269" s="102">
        <v>97157880.579999998</v>
      </c>
      <c r="E269" s="101">
        <v>9342.445260499906</v>
      </c>
      <c r="F269" s="102">
        <v>100059399.02</v>
      </c>
      <c r="G269" s="103">
        <v>9621.4476125089204</v>
      </c>
      <c r="H269" s="104">
        <v>2020.7067787092226</v>
      </c>
      <c r="I269" s="104">
        <v>336.71411840048006</v>
      </c>
      <c r="J269" s="104">
        <v>6181.9007665664722</v>
      </c>
      <c r="K269" s="104">
        <v>1003.3285946986525</v>
      </c>
      <c r="L269" s="104">
        <v>78.797354134093382</v>
      </c>
      <c r="M269" s="99">
        <v>9250813.5399999991</v>
      </c>
      <c r="N269" s="105">
        <v>889.53380411976605</v>
      </c>
      <c r="O269" s="113">
        <f t="shared" si="9"/>
        <v>64289418.849999994</v>
      </c>
      <c r="P269" s="113">
        <f>VLOOKUP(A269,'(3) LEA to SY Allocations'!$A$4:$F$299,6,)</f>
        <v>0</v>
      </c>
      <c r="Q269" s="131">
        <f t="shared" si="10"/>
        <v>64289418.849999994</v>
      </c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  <c r="AH269" s="107"/>
      <c r="AI269" s="107"/>
      <c r="AJ269" s="107"/>
      <c r="AK269" s="107"/>
      <c r="AL269" s="107"/>
      <c r="AM269" s="100"/>
      <c r="AN269" s="100"/>
      <c r="AO269" s="100"/>
      <c r="AP269" s="100"/>
      <c r="AQ269" s="100"/>
      <c r="AR269" s="100"/>
      <c r="AS269" s="100"/>
      <c r="AT269" s="100"/>
      <c r="AU269" s="100"/>
      <c r="AV269" s="100"/>
      <c r="AW269" s="100"/>
      <c r="AX269" s="100"/>
      <c r="AY269" s="100"/>
      <c r="AZ269" s="100"/>
      <c r="BA269" s="100"/>
      <c r="BB269" s="100"/>
      <c r="BC269" s="100"/>
      <c r="BD269" s="100"/>
      <c r="BE269" s="100"/>
      <c r="BF269" s="100"/>
      <c r="BG269" s="100"/>
      <c r="BH269" s="100"/>
      <c r="BI269" s="100"/>
      <c r="BJ269" s="100"/>
      <c r="BK269" s="100"/>
      <c r="BL269" s="100"/>
    </row>
    <row r="270" spans="1:64" s="92" customFormat="1">
      <c r="A270" s="92" t="s">
        <v>171</v>
      </c>
      <c r="B270" s="92" t="s">
        <v>172</v>
      </c>
      <c r="C270" s="101">
        <v>5138.3899999999985</v>
      </c>
      <c r="D270" s="102">
        <v>48814201.619999997</v>
      </c>
      <c r="E270" s="101">
        <v>9499.9020354624718</v>
      </c>
      <c r="F270" s="102">
        <v>49443711.530000001</v>
      </c>
      <c r="G270" s="103">
        <v>9622.4131547041034</v>
      </c>
      <c r="H270" s="104">
        <v>1927.1283709488775</v>
      </c>
      <c r="I270" s="104">
        <v>178.6821611438603</v>
      </c>
      <c r="J270" s="104">
        <v>6339.4981716062839</v>
      </c>
      <c r="K270" s="104">
        <v>1171.1337909345148</v>
      </c>
      <c r="L270" s="104">
        <v>5.9706600705668524</v>
      </c>
      <c r="M270" s="99">
        <v>3412724.75</v>
      </c>
      <c r="N270" s="105">
        <v>664.1622667800616</v>
      </c>
      <c r="O270" s="113">
        <f t="shared" si="9"/>
        <v>32574814.010000005</v>
      </c>
      <c r="P270" s="113">
        <f>VLOOKUP(A270,'(3) LEA to SY Allocations'!$A$4:$F$299,6,)</f>
        <v>570298.32000000007</v>
      </c>
      <c r="Q270" s="131">
        <f t="shared" si="10"/>
        <v>32004515.690000005</v>
      </c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  <c r="AI270" s="107"/>
      <c r="AJ270" s="107"/>
      <c r="AK270" s="107"/>
      <c r="AL270" s="107"/>
      <c r="AM270" s="100"/>
      <c r="AN270" s="100"/>
      <c r="AO270" s="100"/>
      <c r="AP270" s="100"/>
      <c r="AQ270" s="100"/>
      <c r="AR270" s="100"/>
      <c r="AS270" s="100"/>
      <c r="AT270" s="100"/>
      <c r="AU270" s="100"/>
      <c r="AV270" s="100"/>
      <c r="AW270" s="100"/>
      <c r="AX270" s="100"/>
      <c r="AY270" s="100"/>
      <c r="AZ270" s="100"/>
      <c r="BA270" s="100"/>
      <c r="BB270" s="100"/>
      <c r="BC270" s="100"/>
      <c r="BD270" s="100"/>
      <c r="BE270" s="100"/>
      <c r="BF270" s="100"/>
      <c r="BG270" s="100"/>
      <c r="BH270" s="100"/>
      <c r="BI270" s="100"/>
      <c r="BJ270" s="100"/>
      <c r="BK270" s="100"/>
      <c r="BL270" s="100"/>
    </row>
    <row r="271" spans="1:64" s="92" customFormat="1">
      <c r="A271" s="92" t="s">
        <v>45</v>
      </c>
      <c r="B271" s="92" t="s">
        <v>46</v>
      </c>
      <c r="C271" s="101">
        <v>2106.0900000000006</v>
      </c>
      <c r="D271" s="102">
        <v>20750983.140000001</v>
      </c>
      <c r="E271" s="101">
        <v>9852.8472857285269</v>
      </c>
      <c r="F271" s="102">
        <v>20582663.52</v>
      </c>
      <c r="G271" s="103">
        <v>9772.9268549777044</v>
      </c>
      <c r="H271" s="104">
        <v>2190.7782146062127</v>
      </c>
      <c r="I271" s="104">
        <v>269.21387025245826</v>
      </c>
      <c r="J271" s="104">
        <v>6357.587700430654</v>
      </c>
      <c r="K271" s="104">
        <v>946.58266740737542</v>
      </c>
      <c r="L271" s="104">
        <v>8.7644022810041324</v>
      </c>
      <c r="M271" s="99">
        <v>1565592.52</v>
      </c>
      <c r="N271" s="105">
        <v>743.36449059631809</v>
      </c>
      <c r="O271" s="113">
        <f t="shared" si="9"/>
        <v>13389651.879999999</v>
      </c>
      <c r="P271" s="113">
        <f>VLOOKUP(A271,'(3) LEA to SY Allocations'!$A$4:$F$299,6,)</f>
        <v>0</v>
      </c>
      <c r="Q271" s="131">
        <f t="shared" si="10"/>
        <v>13389651.879999999</v>
      </c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07"/>
      <c r="AH271" s="107"/>
      <c r="AI271" s="107"/>
      <c r="AJ271" s="107"/>
      <c r="AK271" s="107"/>
      <c r="AL271" s="107"/>
      <c r="AM271" s="100"/>
      <c r="AN271" s="100"/>
      <c r="AO271" s="100"/>
      <c r="AP271" s="100"/>
      <c r="AQ271" s="100"/>
      <c r="AR271" s="100"/>
      <c r="AS271" s="100"/>
      <c r="AT271" s="100"/>
      <c r="AU271" s="100"/>
      <c r="AV271" s="100"/>
      <c r="AW271" s="100"/>
      <c r="AX271" s="100"/>
      <c r="AY271" s="100"/>
      <c r="AZ271" s="100"/>
      <c r="BA271" s="100"/>
      <c r="BB271" s="100"/>
      <c r="BC271" s="100"/>
      <c r="BD271" s="100"/>
      <c r="BE271" s="100"/>
      <c r="BF271" s="100"/>
      <c r="BG271" s="100"/>
      <c r="BH271" s="100"/>
      <c r="BI271" s="100"/>
      <c r="BJ271" s="100"/>
      <c r="BK271" s="100"/>
      <c r="BL271" s="100"/>
    </row>
    <row r="272" spans="1:64" s="92" customFormat="1">
      <c r="A272" s="92" t="s">
        <v>269</v>
      </c>
      <c r="B272" s="92" t="s">
        <v>270</v>
      </c>
      <c r="C272" s="101">
        <v>2750.57</v>
      </c>
      <c r="D272" s="102">
        <v>23435790.359999999</v>
      </c>
      <c r="E272" s="101">
        <v>8520.3395514384283</v>
      </c>
      <c r="F272" s="102">
        <v>25148973.02</v>
      </c>
      <c r="G272" s="103">
        <v>9143.1859650908718</v>
      </c>
      <c r="H272" s="104">
        <v>1603.9425355471776</v>
      </c>
      <c r="I272" s="104">
        <v>207.24611989514898</v>
      </c>
      <c r="J272" s="104">
        <v>6176.7078569169307</v>
      </c>
      <c r="K272" s="104">
        <v>1150.7118960797216</v>
      </c>
      <c r="L272" s="104">
        <v>4.5775566518939703</v>
      </c>
      <c r="M272" s="99">
        <v>2578076.9700000002</v>
      </c>
      <c r="N272" s="105">
        <v>937.28826025151147</v>
      </c>
      <c r="O272" s="113">
        <f t="shared" si="9"/>
        <v>16989467.330000002</v>
      </c>
      <c r="P272" s="113">
        <f>VLOOKUP(A272,'(3) LEA to SY Allocations'!$A$4:$F$299,6,)</f>
        <v>269596.60000000003</v>
      </c>
      <c r="Q272" s="131">
        <f t="shared" si="10"/>
        <v>16719870.730000002</v>
      </c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7"/>
      <c r="AH272" s="107"/>
      <c r="AI272" s="107"/>
      <c r="AJ272" s="107"/>
      <c r="AK272" s="107"/>
      <c r="AL272" s="107"/>
      <c r="AM272" s="100"/>
      <c r="AN272" s="100"/>
      <c r="AO272" s="100"/>
      <c r="AP272" s="100"/>
      <c r="AQ272" s="100"/>
      <c r="AR272" s="100"/>
      <c r="AS272" s="100"/>
      <c r="AT272" s="100"/>
      <c r="AU272" s="100"/>
      <c r="AV272" s="100"/>
      <c r="AW272" s="100"/>
      <c r="AX272" s="100"/>
      <c r="AY272" s="100"/>
      <c r="AZ272" s="100"/>
      <c r="BA272" s="100"/>
      <c r="BB272" s="100"/>
      <c r="BC272" s="100"/>
      <c r="BD272" s="100"/>
      <c r="BE272" s="100"/>
      <c r="BF272" s="100"/>
      <c r="BG272" s="100"/>
      <c r="BH272" s="100"/>
      <c r="BI272" s="100"/>
      <c r="BJ272" s="100"/>
      <c r="BK272" s="100"/>
      <c r="BL272" s="100"/>
    </row>
    <row r="273" spans="1:64" s="92" customFormat="1">
      <c r="A273" s="92" t="s">
        <v>291</v>
      </c>
      <c r="B273" s="92" t="s">
        <v>292</v>
      </c>
      <c r="C273" s="101">
        <v>2084.6799999999998</v>
      </c>
      <c r="D273" s="102">
        <v>16018694.18</v>
      </c>
      <c r="E273" s="101">
        <v>7684.0062647504656</v>
      </c>
      <c r="F273" s="102">
        <v>17162944.75</v>
      </c>
      <c r="G273" s="103">
        <v>8232.8917387800539</v>
      </c>
      <c r="H273" s="104">
        <v>1232.5705048256807</v>
      </c>
      <c r="I273" s="104">
        <v>187.95497150641825</v>
      </c>
      <c r="J273" s="104">
        <v>6019.4710651035202</v>
      </c>
      <c r="K273" s="104">
        <v>792.89519734443684</v>
      </c>
      <c r="L273" s="104"/>
      <c r="M273" s="99">
        <v>1454959.79</v>
      </c>
      <c r="N273" s="105">
        <v>697.92955753401009</v>
      </c>
      <c r="O273" s="113">
        <f t="shared" si="9"/>
        <v>12548670.940000005</v>
      </c>
      <c r="P273" s="113">
        <f>VLOOKUP(A273,'(3) LEA to SY Allocations'!$A$4:$F$299,6,)</f>
        <v>535679.16</v>
      </c>
      <c r="Q273" s="131">
        <f t="shared" si="10"/>
        <v>12012991.780000005</v>
      </c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7"/>
      <c r="AH273" s="107"/>
      <c r="AI273" s="107"/>
      <c r="AJ273" s="107"/>
      <c r="AK273" s="107"/>
      <c r="AL273" s="107"/>
      <c r="AM273" s="100"/>
      <c r="AN273" s="100"/>
      <c r="AO273" s="100"/>
      <c r="AP273" s="100"/>
      <c r="AQ273" s="100"/>
      <c r="AR273" s="100"/>
      <c r="AS273" s="100"/>
      <c r="AT273" s="100"/>
      <c r="AU273" s="100"/>
      <c r="AV273" s="100"/>
      <c r="AW273" s="100"/>
      <c r="AX273" s="100"/>
      <c r="AY273" s="100"/>
      <c r="AZ273" s="100"/>
      <c r="BA273" s="100"/>
      <c r="BB273" s="100"/>
      <c r="BC273" s="100"/>
      <c r="BD273" s="100"/>
      <c r="BE273" s="100"/>
      <c r="BF273" s="100"/>
      <c r="BG273" s="100"/>
      <c r="BH273" s="100"/>
      <c r="BI273" s="100"/>
      <c r="BJ273" s="100"/>
      <c r="BK273" s="100"/>
      <c r="BL273" s="100"/>
    </row>
    <row r="274" spans="1:64" s="92" customFormat="1">
      <c r="A274" s="92" t="s">
        <v>329</v>
      </c>
      <c r="B274" s="92" t="s">
        <v>330</v>
      </c>
      <c r="C274" s="101">
        <v>1569.07</v>
      </c>
      <c r="D274" s="102">
        <v>16525357.710000001</v>
      </c>
      <c r="E274" s="101">
        <v>10531.944215363241</v>
      </c>
      <c r="F274" s="102">
        <v>16678351.26</v>
      </c>
      <c r="G274" s="103">
        <v>10629.450094642048</v>
      </c>
      <c r="H274" s="104">
        <v>1722.0827496542538</v>
      </c>
      <c r="I274" s="104">
        <v>233.54288846259251</v>
      </c>
      <c r="J274" s="104">
        <v>6753.8647606544018</v>
      </c>
      <c r="K274" s="104">
        <v>1563.7111601139529</v>
      </c>
      <c r="L274" s="104">
        <v>356.24853575684955</v>
      </c>
      <c r="M274" s="99">
        <v>1056055.83</v>
      </c>
      <c r="N274" s="105">
        <v>673.04570860446006</v>
      </c>
      <c r="O274" s="113">
        <f t="shared" si="9"/>
        <v>10597286.580000002</v>
      </c>
      <c r="P274" s="113">
        <f>VLOOKUP(A274,'(3) LEA to SY Allocations'!$A$4:$F$299,6,)</f>
        <v>725151.32000000007</v>
      </c>
      <c r="Q274" s="131">
        <f t="shared" si="10"/>
        <v>9872135.2600000016</v>
      </c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7"/>
      <c r="AH274" s="107"/>
      <c r="AI274" s="107"/>
      <c r="AJ274" s="107"/>
      <c r="AK274" s="107"/>
      <c r="AL274" s="107"/>
      <c r="AM274" s="100"/>
      <c r="AN274" s="100"/>
      <c r="AO274" s="100"/>
      <c r="AP274" s="100"/>
      <c r="AQ274" s="100"/>
      <c r="AR274" s="100"/>
      <c r="AS274" s="100"/>
      <c r="AT274" s="100"/>
      <c r="AU274" s="100"/>
      <c r="AV274" s="100"/>
      <c r="AW274" s="100"/>
      <c r="AX274" s="100"/>
      <c r="AY274" s="100"/>
      <c r="AZ274" s="100"/>
      <c r="BA274" s="100"/>
      <c r="BB274" s="100"/>
      <c r="BC274" s="100"/>
      <c r="BD274" s="100"/>
      <c r="BE274" s="100"/>
      <c r="BF274" s="100"/>
      <c r="BG274" s="100"/>
      <c r="BH274" s="100"/>
      <c r="BI274" s="100"/>
      <c r="BJ274" s="100"/>
      <c r="BK274" s="100"/>
      <c r="BL274" s="100"/>
    </row>
    <row r="275" spans="1:64" s="92" customFormat="1">
      <c r="A275" s="92" t="s">
        <v>309</v>
      </c>
      <c r="B275" s="92" t="s">
        <v>310</v>
      </c>
      <c r="C275" s="101">
        <v>2102.8999999999996</v>
      </c>
      <c r="D275" s="102">
        <v>21695373.789999999</v>
      </c>
      <c r="E275" s="101">
        <v>10316.883251700036</v>
      </c>
      <c r="F275" s="102">
        <v>21459704.350000001</v>
      </c>
      <c r="G275" s="103">
        <v>10204.814470493131</v>
      </c>
      <c r="H275" s="104">
        <v>1950.8899234390608</v>
      </c>
      <c r="I275" s="104">
        <v>275.25199486423514</v>
      </c>
      <c r="J275" s="104">
        <v>6697.6046079223943</v>
      </c>
      <c r="K275" s="104">
        <v>1251.0547339388465</v>
      </c>
      <c r="L275" s="104">
        <v>30.01321032859385</v>
      </c>
      <c r="M275" s="99">
        <v>3240513.8</v>
      </c>
      <c r="N275" s="105">
        <v>1540.9737980883544</v>
      </c>
      <c r="O275" s="113">
        <f t="shared" si="9"/>
        <v>14084392.73</v>
      </c>
      <c r="P275" s="113">
        <f>VLOOKUP(A275,'(3) LEA to SY Allocations'!$A$4:$F$299,6,)</f>
        <v>381498.12</v>
      </c>
      <c r="Q275" s="131">
        <f t="shared" si="10"/>
        <v>13702894.610000001</v>
      </c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7"/>
      <c r="AH275" s="107"/>
      <c r="AI275" s="107"/>
      <c r="AJ275" s="107"/>
      <c r="AK275" s="107"/>
      <c r="AL275" s="107"/>
      <c r="AM275" s="100"/>
      <c r="AN275" s="100"/>
      <c r="AO275" s="100"/>
      <c r="AP275" s="100"/>
      <c r="AQ275" s="100"/>
      <c r="AR275" s="100"/>
      <c r="AS275" s="100"/>
      <c r="AT275" s="100"/>
      <c r="AU275" s="100"/>
      <c r="AV275" s="100"/>
      <c r="AW275" s="100"/>
      <c r="AX275" s="100"/>
      <c r="AY275" s="100"/>
      <c r="AZ275" s="100"/>
      <c r="BA275" s="100"/>
      <c r="BB275" s="100"/>
      <c r="BC275" s="100"/>
      <c r="BD275" s="100"/>
      <c r="BE275" s="100"/>
      <c r="BF275" s="100"/>
      <c r="BG275" s="100"/>
      <c r="BH275" s="100"/>
      <c r="BI275" s="100"/>
      <c r="BJ275" s="100"/>
      <c r="BK275" s="100"/>
      <c r="BL275" s="100"/>
    </row>
    <row r="276" spans="1:64" s="92" customFormat="1">
      <c r="A276" s="92" t="s">
        <v>245</v>
      </c>
      <c r="B276" s="92" t="s">
        <v>980</v>
      </c>
      <c r="C276" s="101">
        <v>106.96</v>
      </c>
      <c r="D276" s="102">
        <v>2450891.23</v>
      </c>
      <c r="E276" s="101">
        <v>22914.091529543755</v>
      </c>
      <c r="F276" s="102">
        <v>2429399.5699999998</v>
      </c>
      <c r="G276" s="103">
        <v>22713.159779356767</v>
      </c>
      <c r="H276" s="104">
        <v>4178.7782348541514</v>
      </c>
      <c r="I276" s="104">
        <v>603.99195961106955</v>
      </c>
      <c r="J276" s="104">
        <v>16388.434554973821</v>
      </c>
      <c r="K276" s="104">
        <v>1541.9550299177265</v>
      </c>
      <c r="L276" s="104"/>
      <c r="M276" s="99">
        <v>539030.26</v>
      </c>
      <c r="N276" s="105">
        <v>5039.5499252056843</v>
      </c>
      <c r="O276" s="113">
        <f t="shared" si="9"/>
        <v>1752906.9599999997</v>
      </c>
      <c r="P276" s="113">
        <f>VLOOKUP(A276,'(3) LEA to SY Allocations'!$A$4:$F$299,6,)</f>
        <v>131530.72000000003</v>
      </c>
      <c r="Q276" s="131">
        <f t="shared" si="10"/>
        <v>1621376.2399999998</v>
      </c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  <c r="AH276" s="107"/>
      <c r="AI276" s="100"/>
      <c r="AJ276" s="100"/>
      <c r="AK276" s="100"/>
      <c r="AL276" s="100"/>
      <c r="AM276" s="100"/>
      <c r="AN276" s="100"/>
      <c r="AO276" s="100"/>
      <c r="AP276" s="100"/>
      <c r="AQ276" s="100"/>
      <c r="AR276" s="100"/>
      <c r="AS276" s="100"/>
      <c r="AT276" s="100"/>
      <c r="AU276" s="100"/>
      <c r="AV276" s="100"/>
      <c r="AW276" s="100"/>
      <c r="AX276" s="100"/>
      <c r="AY276" s="100"/>
      <c r="AZ276" s="100"/>
      <c r="BA276" s="100"/>
      <c r="BB276" s="100"/>
      <c r="BC276" s="100"/>
      <c r="BD276" s="100"/>
      <c r="BE276" s="100"/>
      <c r="BF276" s="100"/>
      <c r="BG276" s="100"/>
      <c r="BH276" s="100"/>
      <c r="BI276" s="100"/>
      <c r="BJ276" s="100"/>
      <c r="BK276" s="100"/>
      <c r="BL276" s="100"/>
    </row>
    <row r="277" spans="1:64" s="92" customFormat="1">
      <c r="A277" s="92" t="s">
        <v>255</v>
      </c>
      <c r="B277" s="92" t="s">
        <v>256</v>
      </c>
      <c r="C277" s="101">
        <v>26.11</v>
      </c>
      <c r="D277" s="102">
        <v>689631.47</v>
      </c>
      <c r="E277" s="101">
        <v>26412.541937954808</v>
      </c>
      <c r="F277" s="102">
        <v>724363.75</v>
      </c>
      <c r="G277" s="103">
        <v>27742.770968977406</v>
      </c>
      <c r="H277" s="104">
        <v>4801.3351206434318</v>
      </c>
      <c r="I277" s="104">
        <v>361.57908847184984</v>
      </c>
      <c r="J277" s="104">
        <v>17823.06855610877</v>
      </c>
      <c r="K277" s="104">
        <v>4201.5036384527002</v>
      </c>
      <c r="L277" s="104">
        <v>555.28456530065114</v>
      </c>
      <c r="M277" s="99">
        <v>107545.28</v>
      </c>
      <c r="N277" s="105">
        <v>4118.9306779011877</v>
      </c>
      <c r="O277" s="113">
        <f t="shared" si="9"/>
        <v>465360.32</v>
      </c>
      <c r="P277" s="113">
        <f>VLOOKUP(A277,'(3) LEA to SY Allocations'!$A$4:$F$299,6,)</f>
        <v>94061.000000000015</v>
      </c>
      <c r="Q277" s="131">
        <f t="shared" si="10"/>
        <v>371299.32</v>
      </c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7"/>
      <c r="AH277" s="107"/>
      <c r="AI277" s="100"/>
      <c r="AJ277" s="100"/>
      <c r="AK277" s="100"/>
      <c r="AL277" s="100"/>
      <c r="AM277" s="100"/>
      <c r="AN277" s="100"/>
      <c r="AO277" s="100"/>
      <c r="AP277" s="100"/>
      <c r="AQ277" s="100"/>
      <c r="AR277" s="100"/>
      <c r="AS277" s="100"/>
      <c r="AT277" s="100"/>
      <c r="AU277" s="100"/>
      <c r="AV277" s="100"/>
      <c r="AW277" s="100"/>
      <c r="AX277" s="100"/>
      <c r="AY277" s="100"/>
      <c r="AZ277" s="100"/>
      <c r="BA277" s="100"/>
      <c r="BB277" s="100"/>
      <c r="BC277" s="100"/>
      <c r="BD277" s="100"/>
      <c r="BE277" s="100"/>
      <c r="BF277" s="100"/>
      <c r="BG277" s="100"/>
      <c r="BH277" s="100"/>
      <c r="BI277" s="100"/>
      <c r="BJ277" s="100"/>
      <c r="BK277" s="100"/>
      <c r="BL277" s="100"/>
    </row>
    <row r="278" spans="1:64" s="92" customFormat="1">
      <c r="A278" s="92" t="s">
        <v>523</v>
      </c>
      <c r="B278" s="92" t="s">
        <v>524</v>
      </c>
      <c r="C278" s="101">
        <v>200.5</v>
      </c>
      <c r="D278" s="102">
        <v>2851525.43</v>
      </c>
      <c r="E278" s="101">
        <v>14222.071970074814</v>
      </c>
      <c r="F278" s="102">
        <v>2989946.43</v>
      </c>
      <c r="G278" s="103">
        <v>14912.451022443891</v>
      </c>
      <c r="H278" s="104">
        <v>1438.7331670822944</v>
      </c>
      <c r="I278" s="104">
        <v>294.84254364089782</v>
      </c>
      <c r="J278" s="104">
        <v>10998.76728179551</v>
      </c>
      <c r="K278" s="104">
        <v>2118.0316209476309</v>
      </c>
      <c r="L278" s="104">
        <v>62.076408977556106</v>
      </c>
      <c r="M278" s="99">
        <v>601822.81000000006</v>
      </c>
      <c r="N278" s="105">
        <v>3001.6100249376564</v>
      </c>
      <c r="O278" s="113">
        <f t="shared" si="9"/>
        <v>2205252.84</v>
      </c>
      <c r="P278" s="113">
        <f>VLOOKUP(A278,'(3) LEA to SY Allocations'!$A$4:$F$299,6,)</f>
        <v>293601.52</v>
      </c>
      <c r="Q278" s="131">
        <f t="shared" si="10"/>
        <v>1911651.3199999998</v>
      </c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7"/>
      <c r="AH278" s="107"/>
      <c r="AI278" s="100"/>
      <c r="AJ278" s="100"/>
      <c r="AK278" s="100"/>
      <c r="AL278" s="100"/>
      <c r="AM278" s="100"/>
      <c r="AN278" s="100"/>
      <c r="AO278" s="100"/>
      <c r="AP278" s="100"/>
      <c r="AQ278" s="100"/>
      <c r="AR278" s="100"/>
      <c r="AS278" s="100"/>
      <c r="AT278" s="100"/>
      <c r="AU278" s="100"/>
      <c r="AV278" s="100"/>
      <c r="AW278" s="100"/>
      <c r="AX278" s="100"/>
      <c r="AY278" s="100"/>
      <c r="AZ278" s="100"/>
      <c r="BA278" s="100"/>
      <c r="BB278" s="100"/>
      <c r="BC278" s="100"/>
      <c r="BD278" s="100"/>
      <c r="BE278" s="100"/>
      <c r="BF278" s="100"/>
      <c r="BG278" s="100"/>
      <c r="BH278" s="100"/>
      <c r="BI278" s="100"/>
      <c r="BJ278" s="100"/>
      <c r="BK278" s="100"/>
      <c r="BL278" s="100"/>
    </row>
    <row r="279" spans="1:64" s="92" customFormat="1">
      <c r="A279" s="92" t="s">
        <v>409</v>
      </c>
      <c r="B279" s="92" t="s">
        <v>410</v>
      </c>
      <c r="C279" s="101">
        <v>2289.83</v>
      </c>
      <c r="D279" s="102">
        <v>19904835.030000001</v>
      </c>
      <c r="E279" s="101">
        <v>8692.7130092626976</v>
      </c>
      <c r="F279" s="102">
        <v>20601316.050000001</v>
      </c>
      <c r="G279" s="103">
        <v>8996.8757724372554</v>
      </c>
      <c r="H279" s="104">
        <v>1721.3874960149881</v>
      </c>
      <c r="I279" s="104">
        <v>286.45293318717984</v>
      </c>
      <c r="J279" s="104">
        <v>6077.7399370258927</v>
      </c>
      <c r="K279" s="104">
        <v>900.73500652886878</v>
      </c>
      <c r="L279" s="104">
        <v>10.560399680325615</v>
      </c>
      <c r="M279" s="99">
        <v>2763012.34</v>
      </c>
      <c r="N279" s="105">
        <v>1206.6451832668799</v>
      </c>
      <c r="O279" s="113">
        <f t="shared" si="9"/>
        <v>13916991.24</v>
      </c>
      <c r="P279" s="113">
        <f>VLOOKUP(A279,'(3) LEA to SY Allocations'!$A$4:$F$299,6,)</f>
        <v>542637.28</v>
      </c>
      <c r="Q279" s="131">
        <f t="shared" si="10"/>
        <v>13374353.960000001</v>
      </c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07"/>
      <c r="AG279" s="107"/>
      <c r="AH279" s="107"/>
      <c r="AI279" s="100"/>
      <c r="AJ279" s="100"/>
      <c r="AK279" s="100"/>
      <c r="AL279" s="100"/>
      <c r="AM279" s="100"/>
      <c r="AN279" s="100"/>
      <c r="AO279" s="100"/>
      <c r="AP279" s="100"/>
      <c r="AQ279" s="100"/>
      <c r="AR279" s="100"/>
      <c r="AS279" s="100"/>
      <c r="AT279" s="100"/>
      <c r="AU279" s="100"/>
      <c r="AV279" s="100"/>
      <c r="AW279" s="100"/>
      <c r="AX279" s="100"/>
      <c r="AY279" s="100"/>
      <c r="AZ279" s="100"/>
      <c r="BA279" s="100"/>
      <c r="BB279" s="100"/>
      <c r="BC279" s="100"/>
      <c r="BD279" s="100"/>
      <c r="BE279" s="100"/>
      <c r="BF279" s="100"/>
      <c r="BG279" s="100"/>
      <c r="BH279" s="100"/>
      <c r="BI279" s="100"/>
      <c r="BJ279" s="100"/>
      <c r="BK279" s="100"/>
      <c r="BL279" s="100"/>
    </row>
    <row r="280" spans="1:64" s="92" customFormat="1">
      <c r="A280" s="92" t="s">
        <v>93</v>
      </c>
      <c r="B280" s="92" t="s">
        <v>94</v>
      </c>
      <c r="C280" s="101">
        <v>629.16999999999996</v>
      </c>
      <c r="D280" s="102">
        <v>6183709.6100000003</v>
      </c>
      <c r="E280" s="101">
        <v>9828.36055438117</v>
      </c>
      <c r="F280" s="102">
        <v>6092011.1699999999</v>
      </c>
      <c r="G280" s="103">
        <v>9682.6154616399381</v>
      </c>
      <c r="H280" s="104">
        <v>1454.037271325715</v>
      </c>
      <c r="I280" s="104">
        <v>332.89757935057304</v>
      </c>
      <c r="J280" s="104">
        <v>6820.6504760239677</v>
      </c>
      <c r="K280" s="104">
        <v>1045.7224756425132</v>
      </c>
      <c r="L280" s="104">
        <v>29.307659297169288</v>
      </c>
      <c r="M280" s="99">
        <v>406238.41</v>
      </c>
      <c r="N280" s="105">
        <v>645.67352225948468</v>
      </c>
      <c r="O280" s="113">
        <f t="shared" si="9"/>
        <v>4291348.6599999992</v>
      </c>
      <c r="P280" s="113">
        <f>VLOOKUP(A280,'(3) LEA to SY Allocations'!$A$4:$F$299,6,)</f>
        <v>386785.12000000005</v>
      </c>
      <c r="Q280" s="131">
        <f t="shared" si="10"/>
        <v>3904563.5399999991</v>
      </c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7"/>
      <c r="AH280" s="107"/>
      <c r="AI280" s="100"/>
      <c r="AJ280" s="100"/>
      <c r="AK280" s="100"/>
      <c r="AL280" s="100"/>
      <c r="AM280" s="100"/>
      <c r="AN280" s="100"/>
      <c r="AO280" s="100"/>
      <c r="AP280" s="100"/>
      <c r="AQ280" s="100"/>
      <c r="AR280" s="100"/>
      <c r="AS280" s="100"/>
      <c r="AT280" s="100"/>
      <c r="AU280" s="100"/>
      <c r="AV280" s="100"/>
      <c r="AW280" s="100"/>
      <c r="AX280" s="100"/>
      <c r="AY280" s="100"/>
      <c r="AZ280" s="100"/>
      <c r="BA280" s="100"/>
      <c r="BB280" s="100"/>
      <c r="BC280" s="100"/>
      <c r="BD280" s="100"/>
      <c r="BE280" s="100"/>
      <c r="BF280" s="100"/>
      <c r="BG280" s="100"/>
      <c r="BH280" s="100"/>
      <c r="BI280" s="100"/>
      <c r="BJ280" s="100"/>
      <c r="BK280" s="100"/>
      <c r="BL280" s="100"/>
    </row>
    <row r="281" spans="1:64" s="92" customFormat="1">
      <c r="A281" s="92" t="s">
        <v>385</v>
      </c>
      <c r="B281" s="92" t="s">
        <v>386</v>
      </c>
      <c r="C281" s="101">
        <v>195.95</v>
      </c>
      <c r="D281" s="102">
        <v>2769494.98</v>
      </c>
      <c r="E281" s="101">
        <v>14133.681959683594</v>
      </c>
      <c r="F281" s="102">
        <v>2706111.45</v>
      </c>
      <c r="G281" s="103">
        <v>13810.214085225825</v>
      </c>
      <c r="H281" s="104">
        <v>1623.4471038530239</v>
      </c>
      <c r="I281" s="104">
        <v>763.14233222760924</v>
      </c>
      <c r="J281" s="104">
        <v>9955.7838734371016</v>
      </c>
      <c r="K281" s="104">
        <v>1195.3816279663181</v>
      </c>
      <c r="L281" s="104">
        <v>272.45914774177089</v>
      </c>
      <c r="M281" s="99">
        <v>499711.39</v>
      </c>
      <c r="N281" s="105">
        <v>2550.1984689971932</v>
      </c>
      <c r="O281" s="113">
        <f t="shared" si="9"/>
        <v>1950835.8499999999</v>
      </c>
      <c r="P281" s="113">
        <f>VLOOKUP(A281,'(3) LEA to SY Allocations'!$A$4:$F$299,6,)</f>
        <v>195579.12000000002</v>
      </c>
      <c r="Q281" s="131">
        <f t="shared" si="10"/>
        <v>1755256.7299999997</v>
      </c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07"/>
      <c r="AG281" s="107"/>
      <c r="AH281" s="107"/>
      <c r="AI281" s="100"/>
      <c r="AJ281" s="100"/>
      <c r="AK281" s="100"/>
      <c r="AL281" s="100"/>
      <c r="AM281" s="100"/>
      <c r="AN281" s="100"/>
      <c r="AO281" s="100"/>
      <c r="AP281" s="100"/>
      <c r="AQ281" s="100"/>
      <c r="AR281" s="100"/>
      <c r="AS281" s="100"/>
      <c r="AT281" s="100"/>
      <c r="AU281" s="100"/>
      <c r="AV281" s="100"/>
      <c r="AW281" s="100"/>
      <c r="AX281" s="100"/>
      <c r="AY281" s="100"/>
      <c r="AZ281" s="100"/>
      <c r="BA281" s="100"/>
      <c r="BB281" s="100"/>
      <c r="BC281" s="100"/>
      <c r="BD281" s="100"/>
      <c r="BE281" s="100"/>
      <c r="BF281" s="100"/>
      <c r="BG281" s="100"/>
      <c r="BH281" s="100"/>
      <c r="BI281" s="100"/>
      <c r="BJ281" s="100"/>
      <c r="BK281" s="100"/>
      <c r="BL281" s="100"/>
    </row>
    <row r="282" spans="1:64" s="92" customFormat="1">
      <c r="A282" s="92" t="s">
        <v>181</v>
      </c>
      <c r="B282" s="92" t="s">
        <v>182</v>
      </c>
      <c r="C282" s="101">
        <v>84.48</v>
      </c>
      <c r="D282" s="102">
        <v>2309156.7000000002</v>
      </c>
      <c r="E282" s="101">
        <v>27333.76775568182</v>
      </c>
      <c r="F282" s="102">
        <v>2344521.2799999998</v>
      </c>
      <c r="G282" s="103">
        <v>27752.382575757572</v>
      </c>
      <c r="H282" s="104">
        <v>2586.608546401515</v>
      </c>
      <c r="I282" s="104">
        <v>851.07469223484838</v>
      </c>
      <c r="J282" s="104">
        <v>20471.879024621212</v>
      </c>
      <c r="K282" s="104">
        <v>3006.103574810606</v>
      </c>
      <c r="L282" s="104">
        <v>836.71673768939388</v>
      </c>
      <c r="M282" s="99">
        <v>806513.44</v>
      </c>
      <c r="N282" s="105">
        <v>9546.797348484848</v>
      </c>
      <c r="O282" s="113">
        <f t="shared" si="9"/>
        <v>1729464.34</v>
      </c>
      <c r="P282" s="113">
        <f>VLOOKUP(A282,'(3) LEA to SY Allocations'!$A$4:$F$299,6,)</f>
        <v>224472.40000000002</v>
      </c>
      <c r="Q282" s="131">
        <f t="shared" si="10"/>
        <v>1504991.94</v>
      </c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07"/>
      <c r="AG282" s="107"/>
      <c r="AH282" s="107"/>
      <c r="AI282" s="100"/>
      <c r="AJ282" s="100"/>
      <c r="AK282" s="100"/>
      <c r="AL282" s="100"/>
      <c r="AM282" s="100"/>
      <c r="AN282" s="100"/>
      <c r="AO282" s="100"/>
      <c r="AP282" s="100"/>
      <c r="AQ282" s="100"/>
      <c r="AR282" s="100"/>
      <c r="AS282" s="100"/>
      <c r="AT282" s="100"/>
      <c r="AU282" s="100"/>
      <c r="AV282" s="100"/>
      <c r="AW282" s="100"/>
      <c r="AX282" s="100"/>
      <c r="AY282" s="100"/>
      <c r="AZ282" s="100"/>
      <c r="BA282" s="100"/>
      <c r="BB282" s="100"/>
      <c r="BC282" s="100"/>
      <c r="BD282" s="100"/>
      <c r="BE282" s="100"/>
      <c r="BF282" s="100"/>
      <c r="BG282" s="100"/>
      <c r="BH282" s="100"/>
      <c r="BI282" s="100"/>
      <c r="BJ282" s="100"/>
      <c r="BK282" s="100"/>
      <c r="BL282" s="100"/>
    </row>
    <row r="283" spans="1:64" s="92" customFormat="1">
      <c r="A283" s="92" t="s">
        <v>505</v>
      </c>
      <c r="B283" s="92" t="s">
        <v>506</v>
      </c>
      <c r="C283" s="101">
        <v>36</v>
      </c>
      <c r="D283" s="102">
        <v>620835.92000000004</v>
      </c>
      <c r="E283" s="101">
        <v>17245.442222222224</v>
      </c>
      <c r="F283" s="102">
        <v>668699.91</v>
      </c>
      <c r="G283" s="103">
        <v>18574.997500000001</v>
      </c>
      <c r="H283" s="104">
        <v>3047.9508333333333</v>
      </c>
      <c r="I283" s="104">
        <v>654.2936111111112</v>
      </c>
      <c r="J283" s="104">
        <v>13465.453055555558</v>
      </c>
      <c r="K283" s="104">
        <v>1407.3</v>
      </c>
      <c r="L283" s="104"/>
      <c r="M283" s="99">
        <v>217777.24</v>
      </c>
      <c r="N283" s="105">
        <v>6049.3677777777775</v>
      </c>
      <c r="O283" s="113">
        <f t="shared" si="9"/>
        <v>484756.31000000006</v>
      </c>
      <c r="P283" s="113">
        <f>VLOOKUP(A283,'(3) LEA to SY Allocations'!$A$4:$F$299,6,)</f>
        <v>57724.760000000009</v>
      </c>
      <c r="Q283" s="131">
        <f t="shared" si="10"/>
        <v>427031.55000000005</v>
      </c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7"/>
      <c r="AH283" s="107"/>
      <c r="AI283" s="100"/>
      <c r="AJ283" s="100"/>
      <c r="AK283" s="100"/>
      <c r="AL283" s="100"/>
      <c r="AM283" s="100"/>
      <c r="AN283" s="100"/>
      <c r="AO283" s="100"/>
      <c r="AP283" s="100"/>
      <c r="AQ283" s="100"/>
      <c r="AR283" s="100"/>
      <c r="AS283" s="100"/>
      <c r="AT283" s="100"/>
      <c r="AU283" s="100"/>
      <c r="AV283" s="100"/>
      <c r="AW283" s="100"/>
      <c r="AX283" s="100"/>
      <c r="AY283" s="100"/>
      <c r="AZ283" s="100"/>
      <c r="BA283" s="100"/>
      <c r="BB283" s="100"/>
      <c r="BC283" s="100"/>
      <c r="BD283" s="100"/>
      <c r="BE283" s="100"/>
      <c r="BF283" s="100"/>
      <c r="BG283" s="100"/>
      <c r="BH283" s="100"/>
      <c r="BI283" s="100"/>
      <c r="BJ283" s="100"/>
      <c r="BK283" s="100"/>
      <c r="BL283" s="100"/>
    </row>
    <row r="284" spans="1:64" s="92" customFormat="1">
      <c r="A284" s="92" t="s">
        <v>97</v>
      </c>
      <c r="B284" s="92" t="s">
        <v>98</v>
      </c>
      <c r="C284" s="101">
        <v>173.79</v>
      </c>
      <c r="D284" s="102">
        <v>2558243.09</v>
      </c>
      <c r="E284" s="101">
        <v>14720.312388514874</v>
      </c>
      <c r="F284" s="102">
        <v>2691170.45</v>
      </c>
      <c r="G284" s="103">
        <v>15485.18585649347</v>
      </c>
      <c r="H284" s="104">
        <v>2363.9747396282869</v>
      </c>
      <c r="I284" s="104">
        <v>804.59036768513738</v>
      </c>
      <c r="J284" s="104">
        <v>11047.279878013695</v>
      </c>
      <c r="K284" s="104">
        <v>1260.2724552620978</v>
      </c>
      <c r="L284" s="104">
        <v>9.0684159042522587</v>
      </c>
      <c r="M284" s="99">
        <v>447528.02</v>
      </c>
      <c r="N284" s="105">
        <v>2575.1080039127687</v>
      </c>
      <c r="O284" s="113">
        <f t="shared" si="9"/>
        <v>1919906.7699999998</v>
      </c>
      <c r="P284" s="113">
        <f>VLOOKUP(A284,'(3) LEA to SY Allocations'!$A$4:$F$299,6,)</f>
        <v>174606.72000000003</v>
      </c>
      <c r="Q284" s="131">
        <f t="shared" si="10"/>
        <v>1745300.0499999998</v>
      </c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7"/>
      <c r="AH284" s="107"/>
      <c r="AI284" s="100"/>
      <c r="AJ284" s="100"/>
      <c r="AK284" s="100"/>
      <c r="AL284" s="100"/>
      <c r="AM284" s="100"/>
      <c r="AN284" s="100"/>
      <c r="AO284" s="100"/>
      <c r="AP284" s="100"/>
      <c r="AQ284" s="100"/>
      <c r="AR284" s="100"/>
      <c r="AS284" s="100"/>
      <c r="AT284" s="100"/>
      <c r="AU284" s="100"/>
      <c r="AV284" s="100"/>
      <c r="AW284" s="100"/>
      <c r="AX284" s="100"/>
      <c r="AY284" s="100"/>
      <c r="AZ284" s="100"/>
      <c r="BA284" s="100"/>
      <c r="BB284" s="100"/>
      <c r="BC284" s="100"/>
      <c r="BD284" s="100"/>
      <c r="BE284" s="100"/>
      <c r="BF284" s="100"/>
      <c r="BG284" s="100"/>
      <c r="BH284" s="100"/>
      <c r="BI284" s="100"/>
      <c r="BJ284" s="100"/>
      <c r="BK284" s="100"/>
      <c r="BL284" s="100"/>
    </row>
    <row r="285" spans="1:64" s="92" customFormat="1">
      <c r="A285" s="92" t="s">
        <v>153</v>
      </c>
      <c r="B285" s="92" t="s">
        <v>154</v>
      </c>
      <c r="C285" s="101">
        <v>66.820000000000007</v>
      </c>
      <c r="D285" s="102">
        <v>2094411.44</v>
      </c>
      <c r="E285" s="101">
        <v>31344.080215504335</v>
      </c>
      <c r="F285" s="102">
        <v>2164334.88</v>
      </c>
      <c r="G285" s="103">
        <v>32390.524992517207</v>
      </c>
      <c r="H285" s="104">
        <v>3287.813828195151</v>
      </c>
      <c r="I285" s="104">
        <v>380.0739299610895</v>
      </c>
      <c r="J285" s="104">
        <v>25579.442981143366</v>
      </c>
      <c r="K285" s="104">
        <v>2907.112241843759</v>
      </c>
      <c r="L285" s="104">
        <v>236.08201137384015</v>
      </c>
      <c r="M285" s="99">
        <v>397916.62</v>
      </c>
      <c r="N285" s="105">
        <v>5955.0526788386705</v>
      </c>
      <c r="O285" s="113">
        <f t="shared" si="9"/>
        <v>1709218.38</v>
      </c>
      <c r="P285" s="113">
        <f>VLOOKUP(A285,'(3) LEA to SY Allocations'!$A$4:$F$299,6,)</f>
        <v>179605.88</v>
      </c>
      <c r="Q285" s="131">
        <f t="shared" si="10"/>
        <v>1529612.5</v>
      </c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7"/>
      <c r="AH285" s="107"/>
      <c r="AI285" s="100"/>
      <c r="AJ285" s="100"/>
      <c r="AK285" s="100"/>
      <c r="AL285" s="100"/>
      <c r="AM285" s="100"/>
      <c r="AN285" s="100"/>
      <c r="AO285" s="100"/>
      <c r="AP285" s="100"/>
      <c r="AQ285" s="100"/>
      <c r="AR285" s="100"/>
      <c r="AS285" s="100"/>
      <c r="AT285" s="100"/>
      <c r="AU285" s="100"/>
      <c r="AV285" s="100"/>
      <c r="AW285" s="100"/>
      <c r="AX285" s="100"/>
      <c r="AY285" s="100"/>
      <c r="AZ285" s="100"/>
      <c r="BA285" s="100"/>
      <c r="BB285" s="100"/>
      <c r="BC285" s="100"/>
      <c r="BD285" s="100"/>
      <c r="BE285" s="100"/>
      <c r="BF285" s="100"/>
      <c r="BG285" s="100"/>
      <c r="BH285" s="100"/>
      <c r="BI285" s="100"/>
      <c r="BJ285" s="100"/>
      <c r="BK285" s="100"/>
      <c r="BL285" s="100"/>
    </row>
    <row r="286" spans="1:64" s="92" customFormat="1">
      <c r="A286" s="92" t="s">
        <v>447</v>
      </c>
      <c r="B286" s="92" t="s">
        <v>448</v>
      </c>
      <c r="C286" s="101">
        <v>210.58999999999997</v>
      </c>
      <c r="D286" s="102">
        <v>3140969.21</v>
      </c>
      <c r="E286" s="101">
        <v>14915.091932190515</v>
      </c>
      <c r="F286" s="102">
        <v>3362363.85</v>
      </c>
      <c r="G286" s="103">
        <v>15966.398451968282</v>
      </c>
      <c r="H286" s="104">
        <v>2154.4961774063349</v>
      </c>
      <c r="I286" s="104">
        <v>767.22351488674678</v>
      </c>
      <c r="J286" s="104">
        <v>10995.65976542096</v>
      </c>
      <c r="K286" s="104">
        <v>2048.5274704401922</v>
      </c>
      <c r="L286" s="104">
        <v>0.49152381404625112</v>
      </c>
      <c r="M286" s="99">
        <v>443578.28</v>
      </c>
      <c r="N286" s="105">
        <v>2106.3596562039988</v>
      </c>
      <c r="O286" s="113">
        <f t="shared" si="9"/>
        <v>2315575.9899999998</v>
      </c>
      <c r="P286" s="113">
        <f>VLOOKUP(A286,'(3) LEA to SY Allocations'!$A$4:$F$299,6,)</f>
        <v>282928.68000000005</v>
      </c>
      <c r="Q286" s="131">
        <f t="shared" si="10"/>
        <v>2032647.3099999996</v>
      </c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7"/>
      <c r="AH286" s="107"/>
      <c r="AI286" s="100"/>
      <c r="AJ286" s="100"/>
      <c r="AK286" s="100"/>
      <c r="AL286" s="100"/>
      <c r="AM286" s="100"/>
      <c r="AN286" s="100"/>
      <c r="AO286" s="100"/>
      <c r="AP286" s="100"/>
      <c r="AQ286" s="100"/>
      <c r="AR286" s="100"/>
      <c r="AS286" s="100"/>
      <c r="AT286" s="100"/>
      <c r="AU286" s="100"/>
      <c r="AV286" s="100"/>
      <c r="AW286" s="100"/>
      <c r="AX286" s="100"/>
      <c r="AY286" s="100"/>
      <c r="AZ286" s="100"/>
      <c r="BA286" s="100"/>
      <c r="BB286" s="100"/>
      <c r="BC286" s="100"/>
      <c r="BD286" s="100"/>
      <c r="BE286" s="100"/>
      <c r="BF286" s="100"/>
      <c r="BG286" s="100"/>
      <c r="BH286" s="100"/>
      <c r="BI286" s="100"/>
      <c r="BJ286" s="100"/>
      <c r="BK286" s="100"/>
      <c r="BL286" s="100"/>
    </row>
    <row r="287" spans="1:64" s="92" customFormat="1">
      <c r="A287" s="92" t="s">
        <v>493</v>
      </c>
      <c r="B287" s="92" t="s">
        <v>981</v>
      </c>
      <c r="C287" s="101">
        <v>173.5</v>
      </c>
      <c r="D287" s="102">
        <v>2762347.79</v>
      </c>
      <c r="E287" s="101">
        <v>15921.312910662824</v>
      </c>
      <c r="F287" s="102">
        <v>2770529.82</v>
      </c>
      <c r="G287" s="103">
        <v>15968.471585014408</v>
      </c>
      <c r="H287" s="104">
        <v>1805.316887608069</v>
      </c>
      <c r="I287" s="104">
        <v>352.34443804034584</v>
      </c>
      <c r="J287" s="104">
        <v>12057.65855907781</v>
      </c>
      <c r="K287" s="104">
        <v>1596.6789048991357</v>
      </c>
      <c r="L287" s="104">
        <v>156.472795389049</v>
      </c>
      <c r="M287" s="99">
        <v>353661.31</v>
      </c>
      <c r="N287" s="105">
        <v>2038.3937175792507</v>
      </c>
      <c r="O287" s="113">
        <f t="shared" si="9"/>
        <v>2092003.76</v>
      </c>
      <c r="P287" s="113">
        <f>VLOOKUP(A287,'(3) LEA to SY Allocations'!$A$4:$F$299,6,)</f>
        <v>187890.84000000003</v>
      </c>
      <c r="Q287" s="131">
        <f t="shared" si="10"/>
        <v>1904112.92</v>
      </c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7"/>
      <c r="AH287" s="107"/>
      <c r="AI287" s="100"/>
      <c r="AJ287" s="100"/>
      <c r="AK287" s="100"/>
      <c r="AL287" s="100"/>
      <c r="AM287" s="100"/>
      <c r="AN287" s="100"/>
      <c r="AO287" s="100"/>
      <c r="AP287" s="100"/>
      <c r="AQ287" s="100"/>
      <c r="AR287" s="100"/>
      <c r="AS287" s="100"/>
      <c r="AT287" s="100"/>
      <c r="AU287" s="100"/>
      <c r="AV287" s="100"/>
      <c r="AW287" s="100"/>
      <c r="AX287" s="100"/>
      <c r="AY287" s="100"/>
      <c r="AZ287" s="100"/>
      <c r="BA287" s="100"/>
      <c r="BB287" s="100"/>
      <c r="BC287" s="100"/>
      <c r="BD287" s="100"/>
      <c r="BE287" s="100"/>
      <c r="BF287" s="100"/>
      <c r="BG287" s="100"/>
      <c r="BH287" s="100"/>
      <c r="BI287" s="100"/>
      <c r="BJ287" s="100"/>
      <c r="BK287" s="100"/>
      <c r="BL287" s="100"/>
    </row>
    <row r="288" spans="1:64" s="92" customFormat="1">
      <c r="A288" s="92" t="s">
        <v>349</v>
      </c>
      <c r="B288" s="92" t="s">
        <v>350</v>
      </c>
      <c r="C288" s="101">
        <v>111.78</v>
      </c>
      <c r="D288" s="102">
        <v>2284604.94</v>
      </c>
      <c r="E288" s="101">
        <v>20438.405260332795</v>
      </c>
      <c r="F288" s="102">
        <v>2373133.08</v>
      </c>
      <c r="G288" s="103">
        <v>21230.390767579174</v>
      </c>
      <c r="H288" s="104">
        <v>2749.5859724458755</v>
      </c>
      <c r="I288" s="104">
        <v>393.80685274646623</v>
      </c>
      <c r="J288" s="104">
        <v>16217.43746645196</v>
      </c>
      <c r="K288" s="104">
        <v>1867.323939881911</v>
      </c>
      <c r="L288" s="104">
        <v>2.2365360529611737</v>
      </c>
      <c r="M288" s="99">
        <v>451042.99</v>
      </c>
      <c r="N288" s="105">
        <v>4035.0956342816244</v>
      </c>
      <c r="O288" s="113">
        <f t="shared" si="9"/>
        <v>1812785.1600000001</v>
      </c>
      <c r="P288" s="113">
        <f>VLOOKUP(A288,'(3) LEA to SY Allocations'!$A$4:$F$299,6,)</f>
        <v>184781.56000000003</v>
      </c>
      <c r="Q288" s="131">
        <f t="shared" si="10"/>
        <v>1628003.6</v>
      </c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0"/>
      <c r="AJ288" s="100"/>
      <c r="AK288" s="100"/>
      <c r="AL288" s="100"/>
      <c r="AM288" s="100"/>
      <c r="AN288" s="100"/>
      <c r="AO288" s="100"/>
      <c r="AP288" s="100"/>
      <c r="AQ288" s="100"/>
      <c r="AR288" s="100"/>
      <c r="AS288" s="100"/>
      <c r="AT288" s="100"/>
      <c r="AU288" s="100"/>
      <c r="AV288" s="100"/>
      <c r="AW288" s="100"/>
      <c r="AX288" s="100"/>
      <c r="AY288" s="100"/>
      <c r="AZ288" s="100"/>
      <c r="BA288" s="100"/>
      <c r="BB288" s="100"/>
      <c r="BC288" s="100"/>
      <c r="BD288" s="100"/>
      <c r="BE288" s="100"/>
      <c r="BF288" s="100"/>
      <c r="BG288" s="100"/>
      <c r="BH288" s="100"/>
      <c r="BI288" s="100"/>
      <c r="BJ288" s="100"/>
      <c r="BK288" s="100"/>
      <c r="BL288" s="100"/>
    </row>
    <row r="289" spans="1:64" s="92" customFormat="1">
      <c r="A289" s="92" t="s">
        <v>545</v>
      </c>
      <c r="B289" s="92" t="s">
        <v>546</v>
      </c>
      <c r="C289" s="101">
        <v>630.10000000000014</v>
      </c>
      <c r="D289" s="102">
        <v>5959433.1900000004</v>
      </c>
      <c r="E289" s="101">
        <v>9457.9165053166143</v>
      </c>
      <c r="F289" s="102">
        <v>6190127.9100000001</v>
      </c>
      <c r="G289" s="103">
        <v>9824.0404856371988</v>
      </c>
      <c r="H289" s="104">
        <v>1435.1833042374224</v>
      </c>
      <c r="I289" s="104">
        <v>155.57259165211866</v>
      </c>
      <c r="J289" s="104">
        <v>6472.5358831931426</v>
      </c>
      <c r="K289" s="104">
        <v>1760.7487065545147</v>
      </c>
      <c r="L289" s="104"/>
      <c r="M289" s="99">
        <v>993724.08</v>
      </c>
      <c r="N289" s="105">
        <v>1577.0894778606566</v>
      </c>
      <c r="O289" s="113">
        <f t="shared" si="9"/>
        <v>4078344.86</v>
      </c>
      <c r="P289" s="113">
        <f>VLOOKUP(A289,'(3) LEA to SY Allocations'!$A$4:$F$299,6,)</f>
        <v>541778.60000000009</v>
      </c>
      <c r="Q289" s="131">
        <f t="shared" si="10"/>
        <v>3536566.26</v>
      </c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107"/>
      <c r="AM289" s="107"/>
      <c r="AN289" s="107"/>
      <c r="AO289" s="100"/>
      <c r="AP289" s="100"/>
      <c r="AQ289" s="100"/>
      <c r="AR289" s="100"/>
      <c r="AS289" s="100"/>
      <c r="AT289" s="100"/>
      <c r="AU289" s="100"/>
      <c r="AV289" s="100"/>
      <c r="AW289" s="100"/>
      <c r="AX289" s="100"/>
      <c r="AY289" s="100"/>
      <c r="AZ289" s="100"/>
      <c r="BA289" s="100"/>
      <c r="BB289" s="100"/>
      <c r="BC289" s="100"/>
      <c r="BD289" s="100"/>
      <c r="BE289" s="100"/>
      <c r="BF289" s="100"/>
      <c r="BG289" s="100"/>
      <c r="BH289" s="100"/>
      <c r="BI289" s="100"/>
      <c r="BJ289" s="100"/>
      <c r="BK289" s="100"/>
      <c r="BL289" s="100"/>
    </row>
    <row r="290" spans="1:64" s="92" customFormat="1">
      <c r="A290" s="92" t="s">
        <v>317</v>
      </c>
      <c r="B290" s="92" t="s">
        <v>318</v>
      </c>
      <c r="C290" s="101">
        <v>1406.4</v>
      </c>
      <c r="D290" s="102">
        <v>12530933.58</v>
      </c>
      <c r="E290" s="101">
        <v>8909.9357081911257</v>
      </c>
      <c r="F290" s="102">
        <v>12808230.689999999</v>
      </c>
      <c r="G290" s="103">
        <v>9107.1037329351529</v>
      </c>
      <c r="H290" s="104">
        <v>1340.8758745733787</v>
      </c>
      <c r="I290" s="104">
        <v>209.75988339021615</v>
      </c>
      <c r="J290" s="104">
        <v>6258.9843501137648</v>
      </c>
      <c r="K290" s="104">
        <v>1297.4836248577931</v>
      </c>
      <c r="L290" s="104"/>
      <c r="M290" s="99">
        <v>1045194.12</v>
      </c>
      <c r="N290" s="105">
        <v>743.16988054607498</v>
      </c>
      <c r="O290" s="113">
        <f t="shared" si="9"/>
        <v>8802635.5899999999</v>
      </c>
      <c r="P290" s="113">
        <f>VLOOKUP(A290,'(3) LEA to SY Allocations'!$A$4:$F$299,6,)</f>
        <v>770054.04</v>
      </c>
      <c r="Q290" s="131">
        <f t="shared" si="10"/>
        <v>8032581.5499999998</v>
      </c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0"/>
      <c r="AP290" s="100"/>
      <c r="AQ290" s="100"/>
      <c r="AR290" s="100"/>
      <c r="AS290" s="100"/>
      <c r="AT290" s="100"/>
      <c r="AU290" s="100"/>
      <c r="AV290" s="100"/>
      <c r="AW290" s="100"/>
      <c r="AX290" s="100"/>
      <c r="AY290" s="100"/>
      <c r="AZ290" s="100"/>
      <c r="BA290" s="100"/>
      <c r="BB290" s="100"/>
      <c r="BC290" s="100"/>
      <c r="BD290" s="100"/>
      <c r="BE290" s="100"/>
      <c r="BF290" s="100"/>
      <c r="BG290" s="100"/>
      <c r="BH290" s="100"/>
      <c r="BI290" s="100"/>
      <c r="BJ290" s="100"/>
      <c r="BK290" s="100"/>
      <c r="BL290" s="100"/>
    </row>
    <row r="291" spans="1:64" s="92" customFormat="1">
      <c r="A291" s="92" t="s">
        <v>603</v>
      </c>
      <c r="B291" s="92" t="s">
        <v>604</v>
      </c>
      <c r="C291" s="101">
        <v>15324.929999999998</v>
      </c>
      <c r="D291" s="102">
        <v>146844373.31999999</v>
      </c>
      <c r="E291" s="101">
        <v>9582.0583402338543</v>
      </c>
      <c r="F291" s="102">
        <v>159154872.25</v>
      </c>
      <c r="G291" s="103">
        <v>10385.357208809437</v>
      </c>
      <c r="H291" s="104">
        <v>787.13728937097926</v>
      </c>
      <c r="I291" s="104">
        <v>115.25414014941667</v>
      </c>
      <c r="J291" s="104">
        <v>6788.2198124232873</v>
      </c>
      <c r="K291" s="104">
        <v>2643.5494198015922</v>
      </c>
      <c r="L291" s="104">
        <v>51.196547064162779</v>
      </c>
      <c r="M291" s="99">
        <v>25353137.850000001</v>
      </c>
      <c r="N291" s="105">
        <v>1654.3721798402996</v>
      </c>
      <c r="O291" s="113">
        <f t="shared" si="9"/>
        <v>104028993.45</v>
      </c>
      <c r="P291" s="113">
        <f>VLOOKUP(A291,'(3) LEA to SY Allocations'!$A$4:$F$299,6,)</f>
        <v>14248381.240000002</v>
      </c>
      <c r="Q291" s="131">
        <f t="shared" si="10"/>
        <v>89780612.210000008</v>
      </c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0"/>
      <c r="AP291" s="100"/>
      <c r="AQ291" s="100"/>
      <c r="AR291" s="100"/>
      <c r="AS291" s="100"/>
      <c r="AT291" s="100"/>
      <c r="AU291" s="100"/>
      <c r="AV291" s="100"/>
      <c r="AW291" s="100"/>
      <c r="AX291" s="100"/>
      <c r="AY291" s="100"/>
      <c r="AZ291" s="100"/>
      <c r="BA291" s="100"/>
      <c r="BB291" s="100"/>
      <c r="BC291" s="100"/>
      <c r="BD291" s="100"/>
      <c r="BE291" s="100"/>
      <c r="BF291" s="100"/>
      <c r="BG291" s="100"/>
      <c r="BH291" s="100"/>
      <c r="BI291" s="100"/>
      <c r="BJ291" s="100"/>
      <c r="BK291" s="100"/>
      <c r="BL291" s="100"/>
    </row>
    <row r="292" spans="1:64" s="92" customFormat="1">
      <c r="A292" s="92" t="s">
        <v>139</v>
      </c>
      <c r="B292" s="92" t="s">
        <v>138</v>
      </c>
      <c r="C292" s="101">
        <v>2718.7999999999997</v>
      </c>
      <c r="D292" s="102">
        <v>24210641.510000002</v>
      </c>
      <c r="E292" s="101">
        <v>8904.8997756363115</v>
      </c>
      <c r="F292" s="102">
        <v>24486662.190000001</v>
      </c>
      <c r="G292" s="103">
        <v>9006.422756363103</v>
      </c>
      <c r="H292" s="104">
        <v>1231.1054840370753</v>
      </c>
      <c r="I292" s="104">
        <v>186.7704943357364</v>
      </c>
      <c r="J292" s="104">
        <v>6431.3471200529657</v>
      </c>
      <c r="K292" s="104">
        <v>1131.8456414594675</v>
      </c>
      <c r="L292" s="104">
        <v>25.354016477857883</v>
      </c>
      <c r="M292" s="99">
        <v>1714966.68</v>
      </c>
      <c r="N292" s="105">
        <v>630.78074150360453</v>
      </c>
      <c r="O292" s="113">
        <f t="shared" si="9"/>
        <v>17485546.550000001</v>
      </c>
      <c r="P292" s="113">
        <f>VLOOKUP(A292,'(3) LEA to SY Allocations'!$A$4:$F$299,6,)</f>
        <v>1551972.3600000003</v>
      </c>
      <c r="Q292" s="131">
        <f t="shared" si="10"/>
        <v>15933574.190000001</v>
      </c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0"/>
      <c r="AP292" s="100"/>
      <c r="AQ292" s="100"/>
      <c r="AR292" s="100"/>
      <c r="AS292" s="100"/>
      <c r="AT292" s="100"/>
      <c r="AU292" s="100"/>
      <c r="AV292" s="100"/>
      <c r="AW292" s="100"/>
      <c r="AX292" s="100"/>
      <c r="AY292" s="100"/>
      <c r="AZ292" s="100"/>
      <c r="BA292" s="100"/>
      <c r="BB292" s="100"/>
      <c r="BC292" s="100"/>
      <c r="BD292" s="100"/>
      <c r="BE292" s="100"/>
      <c r="BF292" s="100"/>
      <c r="BG292" s="100"/>
      <c r="BH292" s="100"/>
      <c r="BI292" s="100"/>
      <c r="BJ292" s="100"/>
      <c r="BK292" s="100"/>
      <c r="BL292" s="100"/>
    </row>
    <row r="293" spans="1:64" s="92" customFormat="1">
      <c r="A293" s="92" t="s">
        <v>459</v>
      </c>
      <c r="B293" s="92" t="s">
        <v>460</v>
      </c>
      <c r="C293" s="101">
        <v>3284.1200000000003</v>
      </c>
      <c r="D293" s="102">
        <v>29957007.75</v>
      </c>
      <c r="E293" s="101">
        <v>9121.7762292486259</v>
      </c>
      <c r="F293" s="102">
        <v>31215449.670000002</v>
      </c>
      <c r="G293" s="103">
        <v>9504.9662223061277</v>
      </c>
      <c r="H293" s="104">
        <v>1394.041137351863</v>
      </c>
      <c r="I293" s="104">
        <v>261.56338684335532</v>
      </c>
      <c r="J293" s="104">
        <v>6530.3591525279207</v>
      </c>
      <c r="K293" s="104">
        <v>1318.128034298381</v>
      </c>
      <c r="L293" s="104">
        <v>0.87451128460592176</v>
      </c>
      <c r="M293" s="99">
        <v>3637861.18</v>
      </c>
      <c r="N293" s="105">
        <v>1107.712623168459</v>
      </c>
      <c r="O293" s="113">
        <f t="shared" si="9"/>
        <v>21446483.099999998</v>
      </c>
      <c r="P293" s="113">
        <f>VLOOKUP(A293,'(3) LEA to SY Allocations'!$A$4:$F$299,6,)</f>
        <v>2072830.12</v>
      </c>
      <c r="Q293" s="131">
        <f t="shared" si="10"/>
        <v>19373652.979999997</v>
      </c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07"/>
      <c r="AG293" s="107"/>
      <c r="AH293" s="107"/>
      <c r="AI293" s="107"/>
      <c r="AJ293" s="107"/>
      <c r="AK293" s="107"/>
      <c r="AL293" s="107"/>
      <c r="AM293" s="107"/>
      <c r="AN293" s="107"/>
      <c r="AO293" s="100"/>
      <c r="AP293" s="100"/>
      <c r="AQ293" s="100"/>
      <c r="AR293" s="100"/>
      <c r="AS293" s="100"/>
      <c r="AT293" s="100"/>
      <c r="AU293" s="100"/>
      <c r="AV293" s="100"/>
      <c r="AW293" s="100"/>
      <c r="AX293" s="100"/>
      <c r="AY293" s="100"/>
      <c r="AZ293" s="100"/>
      <c r="BA293" s="100"/>
      <c r="BB293" s="100"/>
      <c r="BC293" s="100"/>
      <c r="BD293" s="100"/>
      <c r="BE293" s="100"/>
      <c r="BF293" s="100"/>
      <c r="BG293" s="100"/>
      <c r="BH293" s="100"/>
      <c r="BI293" s="100"/>
      <c r="BJ293" s="100"/>
      <c r="BK293" s="100"/>
      <c r="BL293" s="100"/>
    </row>
    <row r="294" spans="1:64" s="92" customFormat="1">
      <c r="A294" s="92" t="s">
        <v>271</v>
      </c>
      <c r="B294" s="92" t="s">
        <v>272</v>
      </c>
      <c r="C294" s="101">
        <v>959.04</v>
      </c>
      <c r="D294" s="102">
        <v>10364783.76</v>
      </c>
      <c r="E294" s="101">
        <v>10807.457207207208</v>
      </c>
      <c r="F294" s="102">
        <v>10193240.779999999</v>
      </c>
      <c r="G294" s="103">
        <v>10628.587733566899</v>
      </c>
      <c r="H294" s="104">
        <v>202.44440273606941</v>
      </c>
      <c r="I294" s="104">
        <v>239.67558183183183</v>
      </c>
      <c r="J294" s="104">
        <v>7023.1542062896215</v>
      </c>
      <c r="K294" s="104">
        <v>3135.9215674007337</v>
      </c>
      <c r="L294" s="104">
        <v>27.391975308641975</v>
      </c>
      <c r="M294" s="99">
        <v>2079590.94</v>
      </c>
      <c r="N294" s="105">
        <v>2168.4089714714714</v>
      </c>
      <c r="O294" s="113">
        <f t="shared" si="9"/>
        <v>6735485.8099999987</v>
      </c>
      <c r="P294" s="113">
        <f>VLOOKUP(A294,'(3) LEA to SY Allocations'!$A$4:$F$299,6,)</f>
        <v>1124309.7600000002</v>
      </c>
      <c r="Q294" s="131">
        <f t="shared" si="10"/>
        <v>5611176.0499999989</v>
      </c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7"/>
      <c r="AH294" s="107"/>
      <c r="AI294" s="107"/>
      <c r="AJ294" s="107"/>
      <c r="AK294" s="107"/>
      <c r="AL294" s="107"/>
      <c r="AM294" s="107"/>
      <c r="AN294" s="107"/>
      <c r="AO294" s="100"/>
      <c r="AP294" s="100"/>
      <c r="AQ294" s="100"/>
      <c r="AR294" s="100"/>
      <c r="AS294" s="100"/>
      <c r="AT294" s="100"/>
      <c r="AU294" s="100"/>
      <c r="AV294" s="100"/>
      <c r="AW294" s="100"/>
      <c r="AX294" s="100"/>
      <c r="AY294" s="100"/>
      <c r="AZ294" s="100"/>
      <c r="BA294" s="100"/>
      <c r="BB294" s="100"/>
      <c r="BC294" s="100"/>
      <c r="BD294" s="100"/>
      <c r="BE294" s="100"/>
      <c r="BF294" s="100"/>
      <c r="BG294" s="100"/>
      <c r="BH294" s="100"/>
      <c r="BI294" s="100"/>
      <c r="BJ294" s="100"/>
      <c r="BK294" s="100"/>
      <c r="BL294" s="100"/>
    </row>
    <row r="295" spans="1:64" s="92" customFormat="1">
      <c r="A295" s="92" t="s">
        <v>189</v>
      </c>
      <c r="B295" s="92" t="s">
        <v>190</v>
      </c>
      <c r="C295" s="101">
        <v>3517.6499999999996</v>
      </c>
      <c r="D295" s="102">
        <v>31450447.18</v>
      </c>
      <c r="E295" s="101">
        <v>8940.7551007064376</v>
      </c>
      <c r="F295" s="102">
        <v>33550589.010000002</v>
      </c>
      <c r="G295" s="103">
        <v>9537.7848876380558</v>
      </c>
      <c r="H295" s="104">
        <v>264.44431367532303</v>
      </c>
      <c r="I295" s="104">
        <v>127.61733259420353</v>
      </c>
      <c r="J295" s="104">
        <v>6756.6209344306571</v>
      </c>
      <c r="K295" s="104">
        <v>2377.7635523716126</v>
      </c>
      <c r="L295" s="104">
        <v>11.338754566258723</v>
      </c>
      <c r="M295" s="99">
        <v>5918033.4699999997</v>
      </c>
      <c r="N295" s="105">
        <v>1682.3826901482525</v>
      </c>
      <c r="O295" s="113">
        <f t="shared" si="9"/>
        <v>23767427.629999999</v>
      </c>
      <c r="P295" s="113">
        <f>VLOOKUP(A295,'(3) LEA to SY Allocations'!$A$4:$F$299,6,)</f>
        <v>3481490.2400000007</v>
      </c>
      <c r="Q295" s="131">
        <f t="shared" si="10"/>
        <v>20285937.389999997</v>
      </c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7"/>
      <c r="AH295" s="107"/>
      <c r="AI295" s="107"/>
      <c r="AJ295" s="107"/>
      <c r="AK295" s="107"/>
      <c r="AL295" s="107"/>
      <c r="AM295" s="107"/>
      <c r="AN295" s="107"/>
      <c r="AO295" s="100"/>
      <c r="AP295" s="100"/>
      <c r="AQ295" s="100"/>
      <c r="AR295" s="100"/>
      <c r="AS295" s="100"/>
      <c r="AT295" s="100"/>
      <c r="AU295" s="100"/>
      <c r="AV295" s="100"/>
      <c r="AW295" s="100"/>
      <c r="AX295" s="100"/>
      <c r="AY295" s="100"/>
      <c r="AZ295" s="100"/>
      <c r="BA295" s="100"/>
      <c r="BB295" s="100"/>
      <c r="BC295" s="100"/>
      <c r="BD295" s="100"/>
      <c r="BE295" s="100"/>
      <c r="BF295" s="100"/>
      <c r="BG295" s="100"/>
      <c r="BH295" s="100"/>
      <c r="BI295" s="100"/>
      <c r="BJ295" s="100"/>
      <c r="BK295" s="100"/>
      <c r="BL295" s="100"/>
    </row>
    <row r="296" spans="1:64" s="92" customFormat="1">
      <c r="A296" s="92" t="s">
        <v>515</v>
      </c>
      <c r="B296" s="92" t="s">
        <v>516</v>
      </c>
      <c r="C296" s="101">
        <v>6042.9700000000012</v>
      </c>
      <c r="D296" s="102">
        <v>56346785.5</v>
      </c>
      <c r="E296" s="101">
        <v>9324.3530085371913</v>
      </c>
      <c r="F296" s="102">
        <v>60567424.109999999</v>
      </c>
      <c r="G296" s="103">
        <v>10022.790798233316</v>
      </c>
      <c r="H296" s="104">
        <v>231.57338030802731</v>
      </c>
      <c r="I296" s="104">
        <v>79.209972910671397</v>
      </c>
      <c r="J296" s="104">
        <v>6607.9963527867894</v>
      </c>
      <c r="K296" s="104">
        <v>3085.5823477528425</v>
      </c>
      <c r="L296" s="104">
        <v>18.428744474984981</v>
      </c>
      <c r="M296" s="99">
        <v>9070145.4399999995</v>
      </c>
      <c r="N296" s="105">
        <v>1500.9416627916401</v>
      </c>
      <c r="O296" s="113">
        <f t="shared" si="9"/>
        <v>39931923.719999991</v>
      </c>
      <c r="P296" s="113">
        <f>VLOOKUP(A296,'(3) LEA to SY Allocations'!$A$4:$F$299,6,)</f>
        <v>6310513.7599999998</v>
      </c>
      <c r="Q296" s="131">
        <f t="shared" si="10"/>
        <v>33621409.959999993</v>
      </c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07"/>
      <c r="AG296" s="107"/>
      <c r="AH296" s="107"/>
      <c r="AI296" s="107"/>
      <c r="AJ296" s="107"/>
      <c r="AK296" s="107"/>
      <c r="AL296" s="107"/>
      <c r="AM296" s="107"/>
      <c r="AN296" s="107"/>
      <c r="AO296" s="100"/>
      <c r="AP296" s="100"/>
      <c r="AQ296" s="100"/>
      <c r="AR296" s="100"/>
      <c r="AS296" s="100"/>
      <c r="AT296" s="100"/>
      <c r="AU296" s="100"/>
      <c r="AV296" s="100"/>
      <c r="AW296" s="100"/>
      <c r="AX296" s="100"/>
      <c r="AY296" s="100"/>
      <c r="AZ296" s="100"/>
      <c r="BA296" s="100"/>
      <c r="BB296" s="100"/>
      <c r="BC296" s="100"/>
      <c r="BD296" s="100"/>
      <c r="BE296" s="100"/>
      <c r="BF296" s="100"/>
      <c r="BG296" s="100"/>
      <c r="BH296" s="100"/>
      <c r="BI296" s="100"/>
      <c r="BJ296" s="100"/>
      <c r="BK296" s="100"/>
      <c r="BL296" s="100"/>
    </row>
    <row r="297" spans="1:64" s="92" customFormat="1">
      <c r="A297" s="92" t="s">
        <v>533</v>
      </c>
      <c r="B297" s="92" t="s">
        <v>534</v>
      </c>
      <c r="C297" s="101">
        <v>3606.77</v>
      </c>
      <c r="D297" s="102">
        <v>33588241.649999999</v>
      </c>
      <c r="E297" s="101">
        <v>9312.5543491822318</v>
      </c>
      <c r="F297" s="102">
        <v>36271086.560000002</v>
      </c>
      <c r="G297" s="103">
        <v>10056.390221721929</v>
      </c>
      <c r="H297" s="104">
        <v>264.38723844326086</v>
      </c>
      <c r="I297" s="104">
        <v>278.45897298691074</v>
      </c>
      <c r="J297" s="104">
        <v>6745.8977977525601</v>
      </c>
      <c r="K297" s="104">
        <v>2767.6462125391968</v>
      </c>
      <c r="L297" s="104"/>
      <c r="M297" s="99">
        <v>4991179.96</v>
      </c>
      <c r="N297" s="105">
        <v>1383.8364963665551</v>
      </c>
      <c r="O297" s="113">
        <f t="shared" si="9"/>
        <v>24330901.800000001</v>
      </c>
      <c r="P297" s="113">
        <f>VLOOKUP(A297,'(3) LEA to SY Allocations'!$A$4:$F$299,6,)</f>
        <v>3961519.24</v>
      </c>
      <c r="Q297" s="131">
        <f t="shared" si="10"/>
        <v>20369382.560000002</v>
      </c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107"/>
      <c r="AJ297" s="107"/>
      <c r="AK297" s="107"/>
      <c r="AL297" s="107"/>
      <c r="AM297" s="107"/>
      <c r="AN297" s="107"/>
      <c r="AO297" s="100"/>
      <c r="AP297" s="100"/>
      <c r="AQ297" s="100"/>
      <c r="AR297" s="100"/>
      <c r="AS297" s="100"/>
      <c r="AT297" s="100"/>
      <c r="AU297" s="100"/>
      <c r="AV297" s="100"/>
      <c r="AW297" s="100"/>
      <c r="AX297" s="100"/>
      <c r="AY297" s="100"/>
      <c r="AZ297" s="100"/>
      <c r="BA297" s="100"/>
      <c r="BB297" s="100"/>
      <c r="BC297" s="100"/>
      <c r="BD297" s="100"/>
      <c r="BE297" s="100"/>
      <c r="BF297" s="100"/>
      <c r="BG297" s="100"/>
      <c r="BH297" s="100"/>
      <c r="BI297" s="100"/>
      <c r="BJ297" s="100"/>
      <c r="BK297" s="100"/>
      <c r="BL297" s="100"/>
    </row>
    <row r="298" spans="1:64" s="92" customFormat="1">
      <c r="A298" s="92" t="s">
        <v>205</v>
      </c>
      <c r="B298" s="92" t="s">
        <v>206</v>
      </c>
      <c r="C298" s="101">
        <v>1177.5700000000002</v>
      </c>
      <c r="D298" s="102">
        <v>11059704.810000001</v>
      </c>
      <c r="E298" s="101">
        <v>9391.9722903946258</v>
      </c>
      <c r="F298" s="102">
        <v>11485946.050000001</v>
      </c>
      <c r="G298" s="103">
        <v>9753.9390864237357</v>
      </c>
      <c r="H298" s="104">
        <v>929.72535815280605</v>
      </c>
      <c r="I298" s="104">
        <v>163.42210654143702</v>
      </c>
      <c r="J298" s="104">
        <v>6708.2449790670616</v>
      </c>
      <c r="K298" s="104">
        <v>1952.5466426624319</v>
      </c>
      <c r="L298" s="104"/>
      <c r="M298" s="99">
        <v>1168589.3</v>
      </c>
      <c r="N298" s="105">
        <v>992.3735319344072</v>
      </c>
      <c r="O298" s="113">
        <f t="shared" si="9"/>
        <v>7899428.040000001</v>
      </c>
      <c r="P298" s="113">
        <f>VLOOKUP(A298,'(3) LEA to SY Allocations'!$A$4:$F$299,6,)</f>
        <v>972378.40000000014</v>
      </c>
      <c r="Q298" s="131">
        <f t="shared" si="10"/>
        <v>6927049.6400000006</v>
      </c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107"/>
      <c r="AJ298" s="107"/>
      <c r="AK298" s="107"/>
      <c r="AL298" s="107"/>
      <c r="AM298" s="107"/>
      <c r="AN298" s="107"/>
      <c r="AO298" s="100"/>
      <c r="AP298" s="100"/>
      <c r="AQ298" s="100"/>
      <c r="AR298" s="100"/>
      <c r="AS298" s="100"/>
      <c r="AT298" s="100"/>
      <c r="AU298" s="100"/>
      <c r="AV298" s="100"/>
      <c r="AW298" s="100"/>
      <c r="AX298" s="100"/>
      <c r="AY298" s="100"/>
      <c r="AZ298" s="100"/>
      <c r="BA298" s="100"/>
      <c r="BB298" s="100"/>
      <c r="BC298" s="100"/>
      <c r="BD298" s="100"/>
      <c r="BE298" s="100"/>
      <c r="BF298" s="100"/>
      <c r="BG298" s="100"/>
      <c r="BH298" s="100"/>
      <c r="BI298" s="100"/>
      <c r="BJ298" s="100"/>
      <c r="BK298" s="100"/>
      <c r="BL298" s="100"/>
    </row>
    <row r="299" spans="1:64" s="92" customFormat="1">
      <c r="A299" s="92" t="s">
        <v>191</v>
      </c>
      <c r="B299" s="92" t="s">
        <v>192</v>
      </c>
      <c r="C299" s="101">
        <v>1499.06</v>
      </c>
      <c r="D299" s="102">
        <v>15248441.699999999</v>
      </c>
      <c r="E299" s="101">
        <v>10172.002254746307</v>
      </c>
      <c r="F299" s="102">
        <v>15423489.23</v>
      </c>
      <c r="G299" s="103">
        <v>10288.773784905208</v>
      </c>
      <c r="H299" s="104">
        <v>381.60965538404071</v>
      </c>
      <c r="I299" s="104">
        <v>62.654316705135223</v>
      </c>
      <c r="J299" s="104">
        <v>7024.2018264779263</v>
      </c>
      <c r="K299" s="104">
        <v>2820.3079863381049</v>
      </c>
      <c r="L299" s="104"/>
      <c r="M299" s="99">
        <v>2332847.2000000002</v>
      </c>
      <c r="N299" s="105">
        <v>1556.2066895254361</v>
      </c>
      <c r="O299" s="113">
        <f t="shared" si="9"/>
        <v>10529699.99</v>
      </c>
      <c r="P299" s="113">
        <f>VLOOKUP(A299,'(3) LEA to SY Allocations'!$A$4:$F$299,6,)</f>
        <v>1723508.8</v>
      </c>
      <c r="Q299" s="131">
        <f t="shared" si="10"/>
        <v>8806191.1899999995</v>
      </c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  <c r="AH299" s="107"/>
      <c r="AI299" s="107"/>
      <c r="AJ299" s="107"/>
      <c r="AK299" s="107"/>
      <c r="AL299" s="107"/>
      <c r="AM299" s="107"/>
      <c r="AN299" s="107"/>
      <c r="AO299" s="100"/>
      <c r="AP299" s="100"/>
      <c r="AQ299" s="100"/>
      <c r="AR299" s="100"/>
      <c r="AS299" s="100"/>
      <c r="AT299" s="100"/>
      <c r="AU299" s="100"/>
      <c r="AV299" s="100"/>
      <c r="AW299" s="100"/>
      <c r="AX299" s="100"/>
      <c r="AY299" s="100"/>
      <c r="AZ299" s="100"/>
      <c r="BA299" s="100"/>
      <c r="BB299" s="100"/>
      <c r="BC299" s="100"/>
      <c r="BD299" s="100"/>
      <c r="BE299" s="100"/>
      <c r="BF299" s="100"/>
      <c r="BG299" s="100"/>
      <c r="BH299" s="100"/>
      <c r="BI299" s="100"/>
      <c r="BJ299" s="100"/>
      <c r="BK299" s="100"/>
      <c r="BL299" s="100"/>
    </row>
    <row r="300" spans="1:64" s="92" customFormat="1">
      <c r="A300" s="92" t="s">
        <v>607</v>
      </c>
      <c r="B300" s="92" t="s">
        <v>608</v>
      </c>
      <c r="C300" s="101">
        <v>1305.2899999999997</v>
      </c>
      <c r="D300" s="102">
        <v>10647240.119999999</v>
      </c>
      <c r="E300" s="101">
        <v>8156.9920247607824</v>
      </c>
      <c r="F300" s="102">
        <v>11619358.890000001</v>
      </c>
      <c r="G300" s="103">
        <v>8901.7451217737071</v>
      </c>
      <c r="H300" s="104">
        <v>540.87984279355555</v>
      </c>
      <c r="I300" s="104">
        <v>220.33178067709096</v>
      </c>
      <c r="J300" s="104">
        <v>6345.5881987910743</v>
      </c>
      <c r="K300" s="104">
        <v>1794.9452995119864</v>
      </c>
      <c r="L300" s="104"/>
      <c r="M300" s="99">
        <v>3021414.87</v>
      </c>
      <c r="N300" s="105">
        <v>2314.7460487707717</v>
      </c>
      <c r="O300" s="113">
        <f t="shared" si="9"/>
        <v>8282832.8199999994</v>
      </c>
      <c r="P300" s="113">
        <f>VLOOKUP(A300,'(3) LEA to SY Allocations'!$A$4:$F$299,6,)</f>
        <v>1057214.08</v>
      </c>
      <c r="Q300" s="131">
        <f t="shared" si="10"/>
        <v>7225618.7399999993</v>
      </c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7"/>
      <c r="AH300" s="107"/>
      <c r="AI300" s="107"/>
      <c r="AJ300" s="107"/>
      <c r="AK300" s="107"/>
      <c r="AL300" s="107"/>
      <c r="AM300" s="107"/>
      <c r="AN300" s="107"/>
      <c r="AO300" s="100"/>
      <c r="AP300" s="100"/>
      <c r="AQ300" s="100"/>
      <c r="AR300" s="100"/>
      <c r="AS300" s="100"/>
      <c r="AT300" s="100"/>
      <c r="AU300" s="100"/>
      <c r="AV300" s="100"/>
      <c r="AW300" s="100"/>
      <c r="AX300" s="100"/>
      <c r="AY300" s="100"/>
      <c r="AZ300" s="100"/>
      <c r="BA300" s="100"/>
      <c r="BB300" s="100"/>
      <c r="BC300" s="100"/>
      <c r="BD300" s="100"/>
      <c r="BE300" s="100"/>
      <c r="BF300" s="100"/>
      <c r="BG300" s="100"/>
      <c r="BH300" s="100"/>
      <c r="BI300" s="100"/>
      <c r="BJ300" s="100"/>
      <c r="BK300" s="100"/>
      <c r="BL300" s="100"/>
    </row>
    <row r="301" spans="1:64" s="92" customFormat="1">
      <c r="A301" s="92" t="s">
        <v>565</v>
      </c>
      <c r="B301" s="92" t="s">
        <v>566</v>
      </c>
      <c r="C301" s="101">
        <v>3322.85</v>
      </c>
      <c r="D301" s="102">
        <v>33210794.719999999</v>
      </c>
      <c r="E301" s="101">
        <v>9994.6716583655598</v>
      </c>
      <c r="F301" s="102">
        <v>32671750.350000001</v>
      </c>
      <c r="G301" s="103">
        <v>9832.4481544457321</v>
      </c>
      <c r="H301" s="104">
        <v>175.41823434702138</v>
      </c>
      <c r="I301" s="104">
        <v>69.222859894367801</v>
      </c>
      <c r="J301" s="104">
        <v>6647.9501331688161</v>
      </c>
      <c r="K301" s="104">
        <v>2930.1785003837067</v>
      </c>
      <c r="L301" s="104">
        <v>9.678426651819974</v>
      </c>
      <c r="M301" s="99">
        <v>1729022.76</v>
      </c>
      <c r="N301" s="105">
        <v>520.34330770272504</v>
      </c>
      <c r="O301" s="113">
        <f t="shared" si="9"/>
        <v>22090141.100000001</v>
      </c>
      <c r="P301" s="113">
        <f>VLOOKUP(A301,'(3) LEA to SY Allocations'!$A$4:$F$299,6,)</f>
        <v>3142444.4000000004</v>
      </c>
      <c r="Q301" s="131">
        <f t="shared" si="10"/>
        <v>18947696.700000003</v>
      </c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7"/>
      <c r="AH301" s="107"/>
      <c r="AI301" s="107"/>
      <c r="AJ301" s="107"/>
      <c r="AK301" s="107"/>
      <c r="AL301" s="107"/>
      <c r="AM301" s="107"/>
      <c r="AN301" s="107"/>
      <c r="AO301" s="100"/>
      <c r="AP301" s="100"/>
      <c r="AQ301" s="100"/>
      <c r="AR301" s="100"/>
      <c r="AS301" s="100"/>
      <c r="AT301" s="100"/>
      <c r="AU301" s="100"/>
      <c r="AV301" s="100"/>
      <c r="AW301" s="100"/>
      <c r="AX301" s="100"/>
      <c r="AY301" s="100"/>
      <c r="AZ301" s="100"/>
      <c r="BA301" s="100"/>
      <c r="BB301" s="100"/>
      <c r="BC301" s="100"/>
      <c r="BD301" s="100"/>
      <c r="BE301" s="100"/>
      <c r="BF301" s="100"/>
      <c r="BG301" s="100"/>
      <c r="BH301" s="100"/>
      <c r="BI301" s="100"/>
      <c r="BJ301" s="100"/>
      <c r="BK301" s="100"/>
      <c r="BL301" s="100"/>
    </row>
    <row r="302" spans="1:64" s="92" customFormat="1">
      <c r="A302" s="92" t="s">
        <v>581</v>
      </c>
      <c r="B302" s="92" t="s">
        <v>978</v>
      </c>
      <c r="C302" s="101">
        <v>4786.45</v>
      </c>
      <c r="D302" s="102">
        <v>42550295.670000002</v>
      </c>
      <c r="E302" s="101">
        <v>8889.739926250144</v>
      </c>
      <c r="F302" s="102">
        <v>43270640.030000001</v>
      </c>
      <c r="G302" s="103">
        <v>9040.236507223517</v>
      </c>
      <c r="H302" s="104">
        <v>1272.5167775700156</v>
      </c>
      <c r="I302" s="104">
        <v>273.32342759247456</v>
      </c>
      <c r="J302" s="104">
        <v>6289.3146047697155</v>
      </c>
      <c r="K302" s="104">
        <v>1205.0816972913119</v>
      </c>
      <c r="L302" s="104"/>
      <c r="M302" s="99">
        <v>4576235.0999999996</v>
      </c>
      <c r="N302" s="105">
        <v>956.08125019586532</v>
      </c>
      <c r="O302" s="113">
        <f t="shared" si="9"/>
        <v>30103489.890000004</v>
      </c>
      <c r="P302" s="113">
        <f>VLOOKUP(A302,'(3) LEA to SY Allocations'!$A$4:$F$299,6,)</f>
        <v>2539163.2400000002</v>
      </c>
      <c r="Q302" s="131">
        <f t="shared" si="10"/>
        <v>27564326.650000006</v>
      </c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7"/>
      <c r="AH302" s="107"/>
      <c r="AI302" s="107"/>
      <c r="AJ302" s="107"/>
      <c r="AK302" s="107"/>
      <c r="AL302" s="107"/>
      <c r="AM302" s="107"/>
      <c r="AN302" s="107"/>
      <c r="AO302" s="100"/>
      <c r="AP302" s="100"/>
      <c r="AQ302" s="100"/>
      <c r="AR302" s="100"/>
      <c r="AS302" s="100"/>
      <c r="AT302" s="100"/>
      <c r="AU302" s="100"/>
      <c r="AV302" s="100"/>
      <c r="AW302" s="100"/>
      <c r="AX302" s="100"/>
      <c r="AY302" s="100"/>
      <c r="AZ302" s="100"/>
      <c r="BA302" s="100"/>
      <c r="BB302" s="100"/>
      <c r="BC302" s="100"/>
      <c r="BD302" s="100"/>
      <c r="BE302" s="100"/>
      <c r="BF302" s="100"/>
      <c r="BG302" s="100"/>
      <c r="BH302" s="100"/>
      <c r="BI302" s="100"/>
      <c r="BJ302" s="100"/>
      <c r="BK302" s="100"/>
      <c r="BL302" s="100"/>
    </row>
    <row r="303" spans="1:64" s="92" customFormat="1">
      <c r="A303" s="92" t="s">
        <v>307</v>
      </c>
      <c r="B303" s="92" t="s">
        <v>308</v>
      </c>
      <c r="C303" s="101">
        <v>1006.3199999999999</v>
      </c>
      <c r="D303" s="102">
        <v>13040376.76</v>
      </c>
      <c r="E303" s="101">
        <v>12958.479171635267</v>
      </c>
      <c r="F303" s="102">
        <v>13031290.380000001</v>
      </c>
      <c r="G303" s="103">
        <v>12949.449856904366</v>
      </c>
      <c r="H303" s="104">
        <v>119.73037403609192</v>
      </c>
      <c r="I303" s="104">
        <v>129.72076476667462</v>
      </c>
      <c r="J303" s="104">
        <v>6993.2242328483981</v>
      </c>
      <c r="K303" s="104">
        <v>5584.7235968677951</v>
      </c>
      <c r="L303" s="104">
        <v>122.05088838540425</v>
      </c>
      <c r="M303" s="99">
        <v>1847981.78</v>
      </c>
      <c r="N303" s="105">
        <v>1836.3758844105257</v>
      </c>
      <c r="O303" s="113">
        <f t="shared" si="9"/>
        <v>7037421.4099999992</v>
      </c>
      <c r="P303" s="113">
        <f>VLOOKUP(A303,'(3) LEA to SY Allocations'!$A$4:$F$299,6,)</f>
        <v>673893.3600000001</v>
      </c>
      <c r="Q303" s="131">
        <f t="shared" si="10"/>
        <v>6363528.0499999989</v>
      </c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7"/>
      <c r="AH303" s="107"/>
      <c r="AI303" s="107"/>
      <c r="AJ303" s="107"/>
      <c r="AK303" s="107"/>
      <c r="AL303" s="107"/>
      <c r="AM303" s="107"/>
      <c r="AN303" s="107"/>
      <c r="AO303" s="100"/>
      <c r="AP303" s="100"/>
      <c r="AQ303" s="100"/>
      <c r="AR303" s="100"/>
      <c r="AS303" s="100"/>
      <c r="AT303" s="100"/>
      <c r="AU303" s="100"/>
      <c r="AV303" s="100"/>
      <c r="AW303" s="100"/>
      <c r="AX303" s="100"/>
      <c r="AY303" s="100"/>
      <c r="AZ303" s="100"/>
      <c r="BA303" s="100"/>
      <c r="BB303" s="100"/>
      <c r="BC303" s="100"/>
      <c r="BD303" s="100"/>
      <c r="BE303" s="100"/>
      <c r="BF303" s="100"/>
      <c r="BG303" s="100"/>
      <c r="BH303" s="100"/>
      <c r="BI303" s="100"/>
      <c r="BJ303" s="100"/>
      <c r="BK303" s="100"/>
      <c r="BL303" s="100"/>
    </row>
    <row r="304" spans="1:64">
      <c r="A304" s="90"/>
      <c r="B304" s="90"/>
      <c r="C304" s="101"/>
      <c r="D304" s="102"/>
      <c r="E304" s="101"/>
      <c r="F304" s="102"/>
      <c r="G304" s="90"/>
      <c r="H304" s="101"/>
      <c r="I304" s="101"/>
      <c r="J304" s="101"/>
      <c r="K304" s="101"/>
      <c r="L304" s="101"/>
      <c r="M304" s="102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7"/>
      <c r="AH304" s="107"/>
      <c r="AI304" s="107"/>
      <c r="AJ304" s="107"/>
      <c r="AK304" s="107"/>
      <c r="AL304" s="107"/>
      <c r="AM304" s="107"/>
      <c r="AN304" s="107"/>
    </row>
    <row r="305" spans="1:40">
      <c r="A305" s="90"/>
      <c r="B305" s="90"/>
      <c r="C305" s="101"/>
      <c r="D305" s="102"/>
      <c r="E305" s="101"/>
      <c r="F305" s="102"/>
      <c r="G305" s="90"/>
      <c r="H305" s="101"/>
      <c r="I305" s="101"/>
      <c r="J305" s="101"/>
      <c r="K305" s="101"/>
      <c r="L305" s="101"/>
      <c r="M305" s="102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107"/>
      <c r="AM305" s="107"/>
      <c r="AN305" s="107"/>
    </row>
    <row r="306" spans="1:40">
      <c r="A306" s="90"/>
      <c r="B306" s="90"/>
      <c r="C306" s="101"/>
      <c r="D306" s="102"/>
      <c r="E306" s="109"/>
      <c r="F306" s="102"/>
      <c r="G306" s="90"/>
      <c r="H306" s="101"/>
      <c r="I306" s="101"/>
      <c r="J306" s="101"/>
      <c r="K306" s="101"/>
      <c r="L306" s="101"/>
      <c r="M306" s="102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  <c r="AH306" s="107"/>
      <c r="AI306" s="107"/>
      <c r="AJ306" s="107"/>
      <c r="AK306" s="107"/>
      <c r="AL306" s="107"/>
      <c r="AM306" s="107"/>
      <c r="AN306" s="107"/>
    </row>
    <row r="307" spans="1:40">
      <c r="A307" s="90"/>
      <c r="B307" s="90"/>
      <c r="C307" s="101"/>
      <c r="D307" s="102"/>
      <c r="E307" s="109"/>
      <c r="F307" s="102"/>
      <c r="G307" s="90"/>
      <c r="H307" s="101"/>
      <c r="I307" s="101"/>
      <c r="J307" s="101"/>
      <c r="K307" s="101"/>
      <c r="L307" s="101"/>
      <c r="M307" s="102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7"/>
      <c r="AH307" s="107"/>
      <c r="AI307" s="107"/>
      <c r="AJ307" s="107"/>
      <c r="AK307" s="107"/>
      <c r="AL307" s="107"/>
      <c r="AM307" s="107"/>
      <c r="AN307" s="107"/>
    </row>
    <row r="308" spans="1:40">
      <c r="A308" s="90"/>
      <c r="B308" s="90"/>
      <c r="C308" s="101"/>
      <c r="D308" s="102"/>
      <c r="E308" s="109"/>
      <c r="F308" s="102"/>
      <c r="G308" s="90"/>
      <c r="H308" s="101"/>
      <c r="I308" s="101"/>
      <c r="J308" s="101"/>
      <c r="K308" s="101"/>
      <c r="L308" s="101"/>
      <c r="M308" s="102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7"/>
      <c r="AH308" s="107"/>
      <c r="AI308" s="107"/>
      <c r="AJ308" s="107"/>
      <c r="AK308" s="107"/>
      <c r="AL308" s="107"/>
      <c r="AM308" s="107"/>
      <c r="AN308" s="107"/>
    </row>
    <row r="309" spans="1:40">
      <c r="A309" s="90"/>
      <c r="B309" s="90"/>
      <c r="C309" s="101"/>
      <c r="D309" s="102"/>
      <c r="E309" s="109"/>
      <c r="F309" s="102"/>
      <c r="G309" s="90"/>
      <c r="H309" s="101"/>
      <c r="I309" s="101"/>
      <c r="J309" s="101"/>
      <c r="K309" s="101"/>
      <c r="L309" s="101"/>
      <c r="M309" s="102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07"/>
      <c r="AG309" s="107"/>
      <c r="AH309" s="107"/>
      <c r="AI309" s="107"/>
      <c r="AJ309" s="107"/>
      <c r="AK309" s="107"/>
      <c r="AL309" s="107"/>
      <c r="AM309" s="107"/>
      <c r="AN309" s="107"/>
    </row>
    <row r="310" spans="1:40">
      <c r="A310" s="90"/>
      <c r="B310" s="90"/>
      <c r="C310" s="101"/>
      <c r="D310" s="102"/>
      <c r="E310" s="109"/>
      <c r="F310" s="102"/>
      <c r="G310" s="90"/>
      <c r="H310" s="101"/>
      <c r="I310" s="101"/>
      <c r="J310" s="101"/>
      <c r="K310" s="101"/>
      <c r="L310" s="101"/>
      <c r="M310" s="102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7"/>
      <c r="AH310" s="107"/>
      <c r="AI310" s="107"/>
      <c r="AJ310" s="107"/>
      <c r="AK310" s="107"/>
      <c r="AL310" s="107"/>
      <c r="AM310" s="107"/>
      <c r="AN310" s="107"/>
    </row>
    <row r="311" spans="1:40">
      <c r="A311" s="90"/>
      <c r="B311" s="90"/>
      <c r="C311" s="101"/>
      <c r="D311" s="102"/>
      <c r="E311" s="109"/>
      <c r="F311" s="102"/>
      <c r="G311" s="90"/>
      <c r="H311" s="101"/>
      <c r="I311" s="101"/>
      <c r="J311" s="101"/>
      <c r="K311" s="101"/>
      <c r="L311" s="101"/>
      <c r="M311" s="102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7"/>
      <c r="AH311" s="107"/>
      <c r="AI311" s="107"/>
      <c r="AJ311" s="107"/>
      <c r="AK311" s="107"/>
      <c r="AL311" s="107"/>
      <c r="AM311" s="107"/>
      <c r="AN311" s="107"/>
    </row>
    <row r="312" spans="1:40">
      <c r="A312" s="90"/>
      <c r="B312" s="90"/>
      <c r="C312" s="101"/>
      <c r="D312" s="102"/>
      <c r="E312" s="109"/>
      <c r="F312" s="102"/>
      <c r="G312" s="90"/>
      <c r="H312" s="101"/>
      <c r="I312" s="101"/>
      <c r="J312" s="101"/>
      <c r="K312" s="101"/>
      <c r="L312" s="101"/>
      <c r="M312" s="102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  <c r="AH312" s="107"/>
      <c r="AI312" s="107"/>
      <c r="AJ312" s="107"/>
      <c r="AK312" s="107"/>
      <c r="AL312" s="107"/>
      <c r="AM312" s="107"/>
      <c r="AN312" s="107"/>
    </row>
    <row r="313" spans="1:40">
      <c r="A313" s="90"/>
      <c r="B313" s="90"/>
      <c r="C313" s="101"/>
      <c r="D313" s="102"/>
      <c r="E313" s="109"/>
      <c r="F313" s="102"/>
      <c r="G313" s="90"/>
      <c r="H313" s="101"/>
      <c r="I313" s="101"/>
      <c r="J313" s="101"/>
      <c r="K313" s="101"/>
      <c r="L313" s="101"/>
      <c r="M313" s="102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  <c r="AH313" s="107"/>
      <c r="AI313" s="107"/>
      <c r="AJ313" s="107"/>
      <c r="AK313" s="107"/>
      <c r="AL313" s="107"/>
      <c r="AM313" s="107"/>
      <c r="AN313" s="107"/>
    </row>
    <row r="314" spans="1:40">
      <c r="A314" s="90"/>
      <c r="B314" s="90"/>
      <c r="C314" s="101"/>
      <c r="D314" s="102"/>
      <c r="E314" s="109"/>
      <c r="F314" s="102"/>
      <c r="G314" s="90"/>
      <c r="H314" s="101"/>
      <c r="I314" s="101"/>
      <c r="J314" s="101"/>
      <c r="K314" s="101"/>
      <c r="L314" s="101"/>
      <c r="M314" s="102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</row>
    <row r="315" spans="1:40">
      <c r="A315" s="90"/>
      <c r="B315" s="90"/>
      <c r="C315" s="101"/>
      <c r="D315" s="102"/>
      <c r="E315" s="109"/>
      <c r="F315" s="102"/>
      <c r="G315" s="90"/>
      <c r="H315" s="101"/>
      <c r="I315" s="101"/>
      <c r="J315" s="101"/>
      <c r="K315" s="101"/>
      <c r="L315" s="101"/>
      <c r="M315" s="102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7"/>
      <c r="AH315" s="107"/>
      <c r="AI315" s="107"/>
      <c r="AJ315" s="107"/>
      <c r="AK315" s="107"/>
      <c r="AL315" s="107"/>
      <c r="AM315" s="107"/>
      <c r="AN315" s="107"/>
    </row>
    <row r="316" spans="1:40">
      <c r="A316" s="90"/>
      <c r="B316" s="90"/>
      <c r="C316" s="101"/>
      <c r="D316" s="102"/>
      <c r="E316" s="109"/>
      <c r="F316" s="102"/>
      <c r="G316" s="90"/>
      <c r="H316" s="101"/>
      <c r="I316" s="101"/>
      <c r="J316" s="101"/>
      <c r="K316" s="101"/>
      <c r="L316" s="101"/>
      <c r="M316" s="102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7"/>
      <c r="AH316" s="107"/>
      <c r="AI316" s="107"/>
      <c r="AJ316" s="107"/>
      <c r="AK316" s="107"/>
      <c r="AL316" s="107"/>
      <c r="AM316" s="107"/>
      <c r="AN316" s="107"/>
    </row>
    <row r="317" spans="1:40">
      <c r="A317" s="90"/>
      <c r="B317" s="90"/>
      <c r="C317" s="101"/>
      <c r="D317" s="102"/>
      <c r="E317" s="109"/>
      <c r="F317" s="102"/>
      <c r="G317" s="90"/>
      <c r="H317" s="101"/>
      <c r="I317" s="101"/>
      <c r="J317" s="101"/>
      <c r="K317" s="101"/>
      <c r="L317" s="101"/>
      <c r="M317" s="102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7"/>
      <c r="AH317" s="107"/>
      <c r="AI317" s="107"/>
      <c r="AJ317" s="107"/>
      <c r="AK317" s="107"/>
      <c r="AL317" s="107"/>
      <c r="AM317" s="107"/>
      <c r="AN317" s="107"/>
    </row>
    <row r="318" spans="1:40">
      <c r="A318" s="90"/>
      <c r="B318" s="90"/>
      <c r="C318" s="101"/>
      <c r="D318" s="102"/>
      <c r="E318" s="109"/>
      <c r="F318" s="102"/>
      <c r="G318" s="90"/>
      <c r="H318" s="101"/>
      <c r="I318" s="101"/>
      <c r="J318" s="101"/>
      <c r="K318" s="101"/>
      <c r="L318" s="101"/>
      <c r="M318" s="102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7"/>
      <c r="AH318" s="107"/>
      <c r="AI318" s="107"/>
      <c r="AJ318" s="107"/>
      <c r="AK318" s="107"/>
      <c r="AL318" s="107"/>
      <c r="AM318" s="107"/>
      <c r="AN318" s="107"/>
    </row>
    <row r="319" spans="1:40">
      <c r="A319" s="90"/>
      <c r="B319" s="90"/>
      <c r="C319" s="101"/>
      <c r="D319" s="102"/>
      <c r="E319" s="109"/>
      <c r="F319" s="102"/>
      <c r="G319" s="90"/>
      <c r="H319" s="101"/>
      <c r="I319" s="101"/>
      <c r="J319" s="101"/>
      <c r="K319" s="101"/>
      <c r="L319" s="101"/>
      <c r="M319" s="102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7"/>
      <c r="AH319" s="107"/>
      <c r="AI319" s="107"/>
      <c r="AJ319" s="107"/>
      <c r="AK319" s="107"/>
      <c r="AL319" s="107"/>
      <c r="AM319" s="107"/>
      <c r="AN319" s="107"/>
    </row>
    <row r="320" spans="1:40">
      <c r="A320" s="90"/>
      <c r="B320" s="90"/>
      <c r="C320" s="101"/>
      <c r="D320" s="102"/>
      <c r="E320" s="109"/>
      <c r="F320" s="102"/>
      <c r="G320" s="90"/>
      <c r="H320" s="101"/>
      <c r="I320" s="101"/>
      <c r="J320" s="101"/>
      <c r="K320" s="101"/>
      <c r="L320" s="101"/>
      <c r="M320" s="102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  <c r="AH320" s="107"/>
      <c r="AI320" s="107"/>
      <c r="AJ320" s="107"/>
      <c r="AK320" s="107"/>
      <c r="AL320" s="107"/>
      <c r="AM320" s="107"/>
      <c r="AN320" s="107"/>
    </row>
    <row r="321" spans="1:40">
      <c r="A321" s="90"/>
      <c r="B321" s="90"/>
      <c r="C321" s="101"/>
      <c r="D321" s="102"/>
      <c r="E321" s="109"/>
      <c r="F321" s="102"/>
      <c r="G321" s="90"/>
      <c r="H321" s="101"/>
      <c r="I321" s="101"/>
      <c r="J321" s="101"/>
      <c r="K321" s="101"/>
      <c r="L321" s="101"/>
      <c r="M321" s="102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</row>
    <row r="322" spans="1:40">
      <c r="A322" s="90"/>
      <c r="B322" s="90"/>
      <c r="C322" s="101"/>
      <c r="D322" s="102"/>
      <c r="E322" s="109"/>
      <c r="F322" s="102"/>
      <c r="G322" s="90"/>
      <c r="H322" s="101"/>
      <c r="I322" s="101"/>
      <c r="J322" s="101"/>
      <c r="K322" s="101"/>
      <c r="L322" s="101"/>
      <c r="M322" s="102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07"/>
      <c r="AG322" s="107"/>
      <c r="AH322" s="107"/>
      <c r="AI322" s="107"/>
      <c r="AJ322" s="107"/>
      <c r="AK322" s="107"/>
      <c r="AL322" s="107"/>
      <c r="AM322" s="107"/>
      <c r="AN322" s="107"/>
    </row>
    <row r="323" spans="1:40">
      <c r="A323" s="90"/>
      <c r="B323" s="90"/>
      <c r="C323" s="101"/>
      <c r="D323" s="102"/>
      <c r="E323" s="109"/>
      <c r="F323" s="102"/>
      <c r="G323" s="90"/>
      <c r="H323" s="101"/>
      <c r="I323" s="101"/>
      <c r="J323" s="101"/>
      <c r="K323" s="101"/>
      <c r="L323" s="101"/>
      <c r="M323" s="102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07"/>
      <c r="AG323" s="107"/>
      <c r="AH323" s="107"/>
      <c r="AI323" s="107"/>
      <c r="AJ323" s="107"/>
      <c r="AK323" s="107"/>
      <c r="AL323" s="107"/>
      <c r="AM323" s="107"/>
      <c r="AN323" s="107"/>
    </row>
    <row r="324" spans="1:40">
      <c r="A324" s="90"/>
      <c r="B324" s="90"/>
      <c r="C324" s="101"/>
      <c r="D324" s="102"/>
      <c r="E324" s="109"/>
      <c r="F324" s="102"/>
      <c r="G324" s="90"/>
      <c r="H324" s="101"/>
      <c r="I324" s="101"/>
      <c r="J324" s="101"/>
      <c r="K324" s="101"/>
      <c r="L324" s="101"/>
      <c r="M324" s="102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07"/>
      <c r="AG324" s="107"/>
      <c r="AH324" s="107"/>
      <c r="AI324" s="107"/>
      <c r="AJ324" s="107"/>
      <c r="AK324" s="107"/>
      <c r="AL324" s="107"/>
      <c r="AM324" s="107"/>
      <c r="AN324" s="107"/>
    </row>
    <row r="325" spans="1:40">
      <c r="A325" s="90"/>
      <c r="B325" s="90"/>
      <c r="C325" s="101"/>
      <c r="D325" s="102"/>
      <c r="E325" s="109"/>
      <c r="F325" s="102"/>
      <c r="G325" s="90"/>
      <c r="H325" s="101"/>
      <c r="I325" s="101"/>
      <c r="J325" s="101"/>
      <c r="K325" s="101"/>
      <c r="L325" s="101"/>
      <c r="M325" s="102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07"/>
      <c r="AG325" s="107"/>
      <c r="AH325" s="107"/>
      <c r="AI325" s="107"/>
      <c r="AJ325" s="107"/>
      <c r="AK325" s="107"/>
      <c r="AL325" s="107"/>
      <c r="AM325" s="107"/>
      <c r="AN325" s="107"/>
    </row>
    <row r="326" spans="1:40">
      <c r="A326" s="90"/>
      <c r="B326" s="90"/>
      <c r="C326" s="101"/>
      <c r="D326" s="102"/>
      <c r="E326" s="109"/>
      <c r="F326" s="102"/>
      <c r="G326" s="90"/>
      <c r="H326" s="101"/>
      <c r="I326" s="101"/>
      <c r="J326" s="101"/>
      <c r="K326" s="101"/>
      <c r="L326" s="101"/>
      <c r="M326" s="102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07"/>
      <c r="AG326" s="107"/>
      <c r="AH326" s="107"/>
      <c r="AI326" s="107"/>
      <c r="AJ326" s="107"/>
      <c r="AK326" s="107"/>
      <c r="AL326" s="107"/>
      <c r="AM326" s="107"/>
      <c r="AN326" s="107"/>
    </row>
    <row r="327" spans="1:40">
      <c r="A327" s="90"/>
      <c r="B327" s="90"/>
      <c r="C327" s="101"/>
      <c r="D327" s="102"/>
      <c r="E327" s="109"/>
      <c r="F327" s="102"/>
      <c r="G327" s="90"/>
      <c r="H327" s="101"/>
      <c r="I327" s="101"/>
      <c r="J327" s="101"/>
      <c r="K327" s="101"/>
      <c r="L327" s="101"/>
      <c r="M327" s="102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07"/>
      <c r="AG327" s="107"/>
      <c r="AH327" s="107"/>
      <c r="AI327" s="107"/>
      <c r="AJ327" s="107"/>
      <c r="AK327" s="107"/>
      <c r="AL327" s="107"/>
      <c r="AM327" s="107"/>
      <c r="AN327" s="107"/>
    </row>
    <row r="328" spans="1:40">
      <c r="A328" s="90"/>
      <c r="B328" s="90"/>
      <c r="C328" s="101"/>
      <c r="D328" s="102"/>
      <c r="E328" s="109"/>
      <c r="F328" s="102"/>
      <c r="G328" s="90"/>
      <c r="H328" s="101"/>
      <c r="I328" s="101"/>
      <c r="J328" s="101"/>
      <c r="K328" s="101"/>
      <c r="L328" s="101"/>
      <c r="M328" s="102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07"/>
      <c r="AG328" s="107"/>
      <c r="AH328" s="107"/>
      <c r="AI328" s="107"/>
      <c r="AJ328" s="107"/>
      <c r="AK328" s="107"/>
      <c r="AL328" s="107"/>
      <c r="AM328" s="107"/>
      <c r="AN328" s="107"/>
    </row>
    <row r="329" spans="1:40">
      <c r="A329" s="90"/>
      <c r="B329" s="90"/>
      <c r="C329" s="101"/>
      <c r="D329" s="102"/>
      <c r="E329" s="109"/>
      <c r="F329" s="102"/>
      <c r="G329" s="90"/>
      <c r="H329" s="101"/>
      <c r="I329" s="101"/>
      <c r="J329" s="101"/>
      <c r="K329" s="101"/>
      <c r="L329" s="101"/>
      <c r="M329" s="102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07"/>
      <c r="AG329" s="107"/>
      <c r="AH329" s="107"/>
      <c r="AI329" s="107"/>
      <c r="AJ329" s="107"/>
      <c r="AK329" s="107"/>
      <c r="AL329" s="107"/>
      <c r="AM329" s="107"/>
      <c r="AN329" s="107"/>
    </row>
    <row r="330" spans="1:40">
      <c r="A330" s="90"/>
      <c r="B330" s="90"/>
      <c r="C330" s="101"/>
      <c r="D330" s="102"/>
      <c r="E330" s="109"/>
      <c r="F330" s="102"/>
      <c r="G330" s="90"/>
      <c r="H330" s="101"/>
      <c r="I330" s="101"/>
      <c r="J330" s="101"/>
      <c r="K330" s="101"/>
      <c r="L330" s="101"/>
      <c r="M330" s="102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</row>
    <row r="331" spans="1:40">
      <c r="A331" s="90"/>
      <c r="B331" s="90"/>
      <c r="C331" s="101"/>
      <c r="D331" s="102"/>
      <c r="E331" s="109"/>
      <c r="F331" s="102"/>
      <c r="G331" s="90"/>
      <c r="H331" s="101"/>
      <c r="I331" s="101"/>
      <c r="J331" s="101"/>
      <c r="K331" s="101"/>
      <c r="L331" s="101"/>
      <c r="M331" s="102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07"/>
      <c r="AG331" s="107"/>
      <c r="AH331" s="107"/>
      <c r="AI331" s="107"/>
      <c r="AJ331" s="107"/>
      <c r="AK331" s="107"/>
      <c r="AL331" s="107"/>
      <c r="AM331" s="107"/>
      <c r="AN331" s="107"/>
    </row>
    <row r="332" spans="1:40">
      <c r="A332" s="90"/>
      <c r="B332" s="90"/>
      <c r="C332" s="101"/>
      <c r="D332" s="102"/>
      <c r="E332" s="109"/>
      <c r="F332" s="102"/>
      <c r="G332" s="90"/>
      <c r="H332" s="101"/>
      <c r="I332" s="101"/>
      <c r="J332" s="101"/>
      <c r="K332" s="101"/>
      <c r="L332" s="101"/>
      <c r="M332" s="102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07"/>
      <c r="AG332" s="107"/>
      <c r="AH332" s="107"/>
      <c r="AI332" s="107"/>
      <c r="AJ332" s="107"/>
      <c r="AK332" s="107"/>
      <c r="AL332" s="107"/>
      <c r="AM332" s="107"/>
      <c r="AN332" s="107"/>
    </row>
    <row r="333" spans="1:40">
      <c r="A333" s="90"/>
      <c r="B333" s="90"/>
      <c r="C333" s="101"/>
      <c r="D333" s="102"/>
      <c r="E333" s="109"/>
      <c r="F333" s="102"/>
      <c r="G333" s="90"/>
      <c r="H333" s="101"/>
      <c r="I333" s="101"/>
      <c r="J333" s="101"/>
      <c r="K333" s="101"/>
      <c r="L333" s="101"/>
      <c r="M333" s="102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07"/>
      <c r="AG333" s="107"/>
      <c r="AH333" s="107"/>
      <c r="AI333" s="107"/>
      <c r="AJ333" s="107"/>
      <c r="AK333" s="107"/>
      <c r="AL333" s="107"/>
      <c r="AM333" s="107"/>
      <c r="AN333" s="107"/>
    </row>
    <row r="334" spans="1:40">
      <c r="A334" s="90"/>
      <c r="B334" s="90"/>
      <c r="C334" s="101"/>
      <c r="D334" s="102"/>
      <c r="E334" s="109"/>
      <c r="F334" s="102"/>
      <c r="G334" s="90"/>
      <c r="H334" s="101"/>
      <c r="I334" s="101"/>
      <c r="J334" s="101"/>
      <c r="K334" s="101"/>
      <c r="L334" s="101"/>
      <c r="M334" s="102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07"/>
      <c r="AG334" s="107"/>
      <c r="AH334" s="107"/>
      <c r="AI334" s="107"/>
      <c r="AJ334" s="107"/>
      <c r="AK334" s="107"/>
      <c r="AL334" s="107"/>
      <c r="AM334" s="107"/>
      <c r="AN334" s="107"/>
    </row>
    <row r="335" spans="1:40">
      <c r="A335" s="90"/>
      <c r="B335" s="90"/>
      <c r="C335" s="101"/>
      <c r="D335" s="102"/>
      <c r="E335" s="109"/>
      <c r="F335" s="102"/>
      <c r="G335" s="90"/>
      <c r="H335" s="101"/>
      <c r="I335" s="101"/>
      <c r="J335" s="101"/>
      <c r="K335" s="101"/>
      <c r="L335" s="101"/>
      <c r="M335" s="102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</row>
    <row r="336" spans="1:40">
      <c r="A336" s="90"/>
      <c r="B336" s="90"/>
      <c r="C336" s="101"/>
      <c r="D336" s="102"/>
      <c r="E336" s="109"/>
      <c r="F336" s="102"/>
      <c r="G336" s="90"/>
      <c r="H336" s="101"/>
      <c r="I336" s="101"/>
      <c r="J336" s="101"/>
      <c r="K336" s="101"/>
      <c r="L336" s="101"/>
      <c r="M336" s="102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</row>
    <row r="337" spans="1:40">
      <c r="A337" s="90"/>
      <c r="B337" s="90"/>
      <c r="C337" s="101"/>
      <c r="D337" s="102"/>
      <c r="E337" s="109"/>
      <c r="F337" s="102"/>
      <c r="G337" s="90"/>
      <c r="H337" s="101"/>
      <c r="I337" s="101"/>
      <c r="J337" s="101"/>
      <c r="K337" s="101"/>
      <c r="L337" s="101"/>
      <c r="M337" s="102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07"/>
      <c r="AG337" s="107"/>
      <c r="AH337" s="107"/>
      <c r="AI337" s="107"/>
      <c r="AJ337" s="107"/>
      <c r="AK337" s="107"/>
      <c r="AL337" s="107"/>
      <c r="AM337" s="107"/>
      <c r="AN337" s="107"/>
    </row>
    <row r="338" spans="1:40">
      <c r="A338" s="90"/>
      <c r="B338" s="90"/>
      <c r="C338" s="101"/>
      <c r="D338" s="102"/>
      <c r="E338" s="109"/>
      <c r="F338" s="102"/>
      <c r="G338" s="90"/>
      <c r="H338" s="101"/>
      <c r="I338" s="101"/>
      <c r="J338" s="101"/>
      <c r="K338" s="101"/>
      <c r="L338" s="101"/>
      <c r="M338" s="102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07"/>
      <c r="AG338" s="107"/>
      <c r="AH338" s="107"/>
      <c r="AI338" s="107"/>
      <c r="AJ338" s="107"/>
      <c r="AK338" s="107"/>
      <c r="AL338" s="107"/>
      <c r="AM338" s="107"/>
      <c r="AN338" s="107"/>
    </row>
    <row r="339" spans="1:40">
      <c r="A339" s="90"/>
      <c r="B339" s="90"/>
      <c r="C339" s="101"/>
      <c r="D339" s="102"/>
      <c r="E339" s="109"/>
      <c r="F339" s="102"/>
      <c r="G339" s="90"/>
      <c r="H339" s="101"/>
      <c r="I339" s="101"/>
      <c r="J339" s="101"/>
      <c r="K339" s="101"/>
      <c r="L339" s="101"/>
      <c r="M339" s="102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07"/>
      <c r="AG339" s="107"/>
      <c r="AH339" s="107"/>
      <c r="AI339" s="107"/>
      <c r="AJ339" s="107"/>
      <c r="AK339" s="107"/>
      <c r="AL339" s="107"/>
      <c r="AM339" s="107"/>
      <c r="AN339" s="107"/>
    </row>
    <row r="340" spans="1:40">
      <c r="A340" s="90"/>
      <c r="B340" s="90"/>
      <c r="C340" s="101"/>
      <c r="D340" s="102"/>
      <c r="E340" s="109"/>
      <c r="F340" s="102"/>
      <c r="G340" s="90"/>
      <c r="H340" s="101"/>
      <c r="I340" s="101"/>
      <c r="J340" s="101"/>
      <c r="K340" s="101"/>
      <c r="L340" s="101"/>
      <c r="M340" s="102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07"/>
      <c r="AG340" s="107"/>
      <c r="AH340" s="107"/>
      <c r="AI340" s="107"/>
      <c r="AJ340" s="107"/>
      <c r="AK340" s="107"/>
      <c r="AL340" s="107"/>
      <c r="AM340" s="107"/>
      <c r="AN340" s="107"/>
    </row>
    <row r="341" spans="1:40">
      <c r="A341" s="90"/>
      <c r="B341" s="90"/>
      <c r="C341" s="101"/>
      <c r="D341" s="102"/>
      <c r="E341" s="109"/>
      <c r="F341" s="102"/>
      <c r="G341" s="90"/>
      <c r="H341" s="101"/>
      <c r="I341" s="101"/>
      <c r="J341" s="101"/>
      <c r="K341" s="101"/>
      <c r="L341" s="101"/>
      <c r="M341" s="102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07"/>
      <c r="AG341" s="107"/>
      <c r="AH341" s="107"/>
      <c r="AI341" s="107"/>
      <c r="AJ341" s="107"/>
      <c r="AK341" s="107"/>
      <c r="AL341" s="107"/>
      <c r="AM341" s="107"/>
      <c r="AN341" s="107"/>
    </row>
    <row r="342" spans="1:40">
      <c r="A342" s="90"/>
      <c r="B342" s="90"/>
      <c r="C342" s="101"/>
      <c r="D342" s="102"/>
      <c r="E342" s="109"/>
      <c r="F342" s="102"/>
      <c r="G342" s="90"/>
      <c r="H342" s="101"/>
      <c r="I342" s="101"/>
      <c r="J342" s="101"/>
      <c r="K342" s="101"/>
      <c r="L342" s="101"/>
      <c r="M342" s="102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07"/>
      <c r="AG342" s="107"/>
      <c r="AH342" s="107"/>
      <c r="AI342" s="107"/>
      <c r="AJ342" s="107"/>
      <c r="AK342" s="107"/>
      <c r="AL342" s="107"/>
      <c r="AM342" s="107"/>
      <c r="AN342" s="107"/>
    </row>
    <row r="343" spans="1:40">
      <c r="A343" s="90"/>
      <c r="B343" s="90"/>
      <c r="C343" s="101"/>
      <c r="D343" s="102"/>
      <c r="E343" s="109"/>
      <c r="F343" s="102"/>
      <c r="G343" s="90"/>
      <c r="H343" s="101"/>
      <c r="I343" s="101"/>
      <c r="J343" s="101"/>
      <c r="K343" s="101"/>
      <c r="L343" s="101"/>
      <c r="M343" s="102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</row>
    <row r="344" spans="1:40">
      <c r="A344" s="90"/>
      <c r="B344" s="90"/>
      <c r="C344" s="101"/>
      <c r="D344" s="102"/>
      <c r="E344" s="109"/>
      <c r="F344" s="102"/>
      <c r="G344" s="90"/>
      <c r="H344" s="101"/>
      <c r="I344" s="101"/>
      <c r="J344" s="101"/>
      <c r="K344" s="101"/>
      <c r="L344" s="101"/>
      <c r="M344" s="102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07"/>
      <c r="AG344" s="107"/>
      <c r="AH344" s="107"/>
      <c r="AI344" s="107"/>
      <c r="AJ344" s="107"/>
      <c r="AK344" s="107"/>
      <c r="AL344" s="107"/>
      <c r="AM344" s="107"/>
      <c r="AN344" s="107"/>
    </row>
    <row r="345" spans="1:40">
      <c r="A345" s="90"/>
      <c r="B345" s="90"/>
      <c r="C345" s="101"/>
      <c r="D345" s="102"/>
      <c r="E345" s="109"/>
      <c r="F345" s="102"/>
      <c r="G345" s="90"/>
      <c r="H345" s="101"/>
      <c r="I345" s="101"/>
      <c r="J345" s="101"/>
      <c r="K345" s="101"/>
      <c r="L345" s="101"/>
      <c r="M345" s="102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07"/>
      <c r="AG345" s="107"/>
      <c r="AH345" s="107"/>
      <c r="AI345" s="107"/>
      <c r="AJ345" s="107"/>
      <c r="AK345" s="107"/>
      <c r="AL345" s="107"/>
      <c r="AM345" s="107"/>
      <c r="AN345" s="107"/>
    </row>
    <row r="346" spans="1:40">
      <c r="A346" s="90"/>
      <c r="B346" s="90"/>
      <c r="C346" s="101"/>
      <c r="D346" s="102"/>
      <c r="E346" s="109"/>
      <c r="F346" s="102"/>
      <c r="G346" s="90"/>
      <c r="H346" s="101"/>
      <c r="I346" s="101"/>
      <c r="J346" s="101"/>
      <c r="K346" s="101"/>
      <c r="L346" s="101"/>
      <c r="M346" s="102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</row>
    <row r="347" spans="1:40">
      <c r="A347" s="90"/>
      <c r="B347" s="90"/>
      <c r="C347" s="101"/>
      <c r="D347" s="102"/>
      <c r="E347" s="109"/>
      <c r="F347" s="102"/>
      <c r="G347" s="90"/>
      <c r="H347" s="101"/>
      <c r="I347" s="101"/>
      <c r="J347" s="101"/>
      <c r="K347" s="101"/>
      <c r="L347" s="101"/>
      <c r="M347" s="102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</row>
    <row r="348" spans="1:40">
      <c r="A348" s="90"/>
      <c r="B348" s="90"/>
      <c r="C348" s="101"/>
      <c r="D348" s="102"/>
      <c r="E348" s="109"/>
      <c r="F348" s="102"/>
      <c r="G348" s="90"/>
      <c r="H348" s="101"/>
      <c r="I348" s="101"/>
      <c r="J348" s="101"/>
      <c r="K348" s="101"/>
      <c r="L348" s="101"/>
      <c r="M348" s="102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</row>
    <row r="349" spans="1:40">
      <c r="A349" s="90"/>
      <c r="B349" s="90"/>
      <c r="C349" s="101"/>
      <c r="D349" s="102"/>
      <c r="E349" s="109"/>
      <c r="F349" s="102"/>
      <c r="G349" s="90"/>
      <c r="H349" s="101"/>
      <c r="I349" s="101"/>
      <c r="J349" s="101"/>
      <c r="K349" s="101"/>
      <c r="L349" s="101"/>
      <c r="M349" s="102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</row>
    <row r="350" spans="1:40">
      <c r="A350" s="90"/>
      <c r="B350" s="90"/>
      <c r="C350" s="101"/>
      <c r="D350" s="102"/>
      <c r="E350" s="109"/>
      <c r="F350" s="102"/>
      <c r="G350" s="90"/>
      <c r="H350" s="101"/>
      <c r="I350" s="101"/>
      <c r="J350" s="101"/>
      <c r="K350" s="101"/>
      <c r="L350" s="101"/>
      <c r="M350" s="102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</row>
    <row r="351" spans="1:40">
      <c r="A351" s="90"/>
      <c r="B351" s="90"/>
      <c r="C351" s="101"/>
      <c r="D351" s="102"/>
      <c r="E351" s="109"/>
      <c r="F351" s="102"/>
      <c r="G351" s="90"/>
      <c r="H351" s="101"/>
      <c r="I351" s="101"/>
      <c r="J351" s="101"/>
      <c r="K351" s="101"/>
      <c r="L351" s="101"/>
      <c r="M351" s="102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</row>
    <row r="352" spans="1:40">
      <c r="A352" s="90"/>
      <c r="B352" s="90"/>
      <c r="C352" s="101"/>
      <c r="D352" s="102"/>
      <c r="E352" s="109"/>
      <c r="F352" s="102"/>
      <c r="G352" s="90"/>
      <c r="H352" s="101"/>
      <c r="I352" s="101"/>
      <c r="J352" s="101"/>
      <c r="K352" s="101"/>
      <c r="L352" s="101"/>
      <c r="M352" s="102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</row>
    <row r="353" spans="1:40">
      <c r="A353" s="90"/>
      <c r="B353" s="90"/>
      <c r="C353" s="101"/>
      <c r="D353" s="102"/>
      <c r="E353" s="109"/>
      <c r="F353" s="102"/>
      <c r="G353" s="90"/>
      <c r="H353" s="101"/>
      <c r="I353" s="101"/>
      <c r="J353" s="101"/>
      <c r="K353" s="101"/>
      <c r="L353" s="101"/>
      <c r="M353" s="102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</row>
    <row r="354" spans="1:40">
      <c r="A354" s="90"/>
      <c r="B354" s="90"/>
      <c r="C354" s="101"/>
      <c r="D354" s="102"/>
      <c r="E354" s="109"/>
      <c r="F354" s="102"/>
      <c r="G354" s="90"/>
      <c r="H354" s="101"/>
      <c r="I354" s="101"/>
      <c r="J354" s="101"/>
      <c r="K354" s="101"/>
      <c r="L354" s="101"/>
      <c r="M354" s="102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</row>
    <row r="355" spans="1:40">
      <c r="A355" s="90"/>
      <c r="B355" s="90"/>
      <c r="C355" s="101"/>
      <c r="D355" s="102"/>
      <c r="E355" s="109"/>
      <c r="F355" s="102"/>
      <c r="G355" s="90"/>
      <c r="H355" s="101"/>
      <c r="I355" s="101"/>
      <c r="J355" s="101"/>
      <c r="K355" s="101"/>
      <c r="L355" s="101"/>
      <c r="M355" s="102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</row>
    <row r="356" spans="1:40">
      <c r="A356" s="90"/>
      <c r="B356" s="90"/>
      <c r="C356" s="101"/>
      <c r="D356" s="102"/>
      <c r="E356" s="109"/>
      <c r="F356" s="102"/>
      <c r="G356" s="90"/>
      <c r="H356" s="101"/>
      <c r="I356" s="101"/>
      <c r="J356" s="101"/>
      <c r="K356" s="101"/>
      <c r="L356" s="101"/>
      <c r="M356" s="102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</row>
    <row r="357" spans="1:40">
      <c r="A357" s="90"/>
      <c r="B357" s="90"/>
      <c r="C357" s="101"/>
      <c r="D357" s="102"/>
      <c r="E357" s="109"/>
      <c r="F357" s="102"/>
      <c r="G357" s="90"/>
      <c r="H357" s="101"/>
      <c r="I357" s="101"/>
      <c r="J357" s="101"/>
      <c r="K357" s="101"/>
      <c r="L357" s="101"/>
      <c r="M357" s="102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</row>
    <row r="358" spans="1:40">
      <c r="A358" s="90"/>
      <c r="B358" s="90"/>
      <c r="C358" s="101"/>
      <c r="D358" s="102"/>
      <c r="E358" s="109"/>
      <c r="F358" s="102"/>
      <c r="G358" s="90"/>
      <c r="H358" s="101"/>
      <c r="I358" s="101"/>
      <c r="J358" s="101"/>
      <c r="K358" s="101"/>
      <c r="L358" s="101"/>
      <c r="M358" s="102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</row>
    <row r="359" spans="1:40">
      <c r="A359" s="90"/>
      <c r="B359" s="90"/>
      <c r="C359" s="101"/>
      <c r="D359" s="102"/>
      <c r="E359" s="109"/>
      <c r="F359" s="102"/>
      <c r="G359" s="90"/>
      <c r="H359" s="101"/>
      <c r="I359" s="101"/>
      <c r="J359" s="101"/>
      <c r="K359" s="101"/>
      <c r="L359" s="101"/>
      <c r="M359" s="102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</row>
    <row r="360" spans="1:40">
      <c r="A360" s="90"/>
      <c r="B360" s="90"/>
      <c r="C360" s="101"/>
      <c r="D360" s="102"/>
      <c r="E360" s="109"/>
      <c r="F360" s="102"/>
      <c r="G360" s="90"/>
      <c r="H360" s="101"/>
      <c r="I360" s="101"/>
      <c r="J360" s="101"/>
      <c r="K360" s="101"/>
      <c r="L360" s="101"/>
      <c r="M360" s="102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</row>
    <row r="361" spans="1:40">
      <c r="A361" s="90"/>
      <c r="B361" s="90"/>
      <c r="C361" s="101"/>
      <c r="D361" s="102"/>
      <c r="E361" s="109"/>
      <c r="F361" s="102"/>
      <c r="G361" s="90"/>
      <c r="H361" s="101"/>
      <c r="I361" s="101"/>
      <c r="J361" s="101"/>
      <c r="K361" s="101"/>
      <c r="L361" s="101"/>
      <c r="M361" s="102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</row>
    <row r="362" spans="1:40">
      <c r="A362" s="90"/>
      <c r="B362" s="90"/>
      <c r="C362" s="101"/>
      <c r="D362" s="102"/>
      <c r="E362" s="109"/>
      <c r="F362" s="102"/>
      <c r="G362" s="90"/>
      <c r="H362" s="101"/>
      <c r="I362" s="101"/>
      <c r="J362" s="101"/>
      <c r="K362" s="101"/>
      <c r="L362" s="101"/>
      <c r="M362" s="102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</row>
    <row r="363" spans="1:40">
      <c r="A363" s="90"/>
      <c r="B363" s="90"/>
      <c r="C363" s="101"/>
      <c r="D363" s="102"/>
      <c r="E363" s="109"/>
      <c r="F363" s="102"/>
      <c r="G363" s="90"/>
      <c r="H363" s="101"/>
      <c r="I363" s="101"/>
      <c r="J363" s="101"/>
      <c r="K363" s="101"/>
      <c r="L363" s="101"/>
      <c r="M363" s="102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</row>
    <row r="364" spans="1:40">
      <c r="A364" s="90"/>
      <c r="B364" s="90"/>
      <c r="C364" s="101"/>
      <c r="D364" s="102"/>
      <c r="E364" s="109"/>
      <c r="F364" s="102"/>
      <c r="G364" s="90"/>
      <c r="H364" s="101"/>
      <c r="I364" s="101"/>
      <c r="J364" s="101"/>
      <c r="K364" s="101"/>
      <c r="L364" s="101"/>
      <c r="M364" s="102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</row>
    <row r="365" spans="1:40">
      <c r="A365" s="90"/>
      <c r="B365" s="90"/>
      <c r="C365" s="101"/>
      <c r="D365" s="102"/>
      <c r="E365" s="109"/>
      <c r="F365" s="102"/>
      <c r="G365" s="90"/>
      <c r="H365" s="101"/>
      <c r="I365" s="101"/>
      <c r="J365" s="101"/>
      <c r="K365" s="101"/>
      <c r="L365" s="101"/>
      <c r="M365" s="102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</row>
    <row r="366" spans="1:40">
      <c r="A366" s="90"/>
      <c r="B366" s="90"/>
      <c r="C366" s="101"/>
      <c r="D366" s="102"/>
      <c r="E366" s="109"/>
      <c r="F366" s="102"/>
      <c r="G366" s="90"/>
      <c r="H366" s="101"/>
      <c r="I366" s="101"/>
      <c r="J366" s="101"/>
      <c r="K366" s="101"/>
      <c r="L366" s="101"/>
      <c r="M366" s="102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</row>
    <row r="367" spans="1:40">
      <c r="A367" s="90"/>
      <c r="B367" s="90"/>
      <c r="C367" s="101"/>
      <c r="D367" s="102"/>
      <c r="E367" s="109"/>
      <c r="F367" s="102"/>
      <c r="G367" s="90"/>
      <c r="H367" s="101"/>
      <c r="I367" s="101"/>
      <c r="J367" s="101"/>
      <c r="K367" s="101"/>
      <c r="L367" s="101"/>
      <c r="M367" s="102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</row>
    <row r="368" spans="1:40">
      <c r="A368" s="90"/>
      <c r="B368" s="90"/>
      <c r="C368" s="101"/>
      <c r="D368" s="102"/>
      <c r="E368" s="109"/>
      <c r="F368" s="102"/>
      <c r="G368" s="90"/>
      <c r="H368" s="101"/>
      <c r="I368" s="101"/>
      <c r="J368" s="101"/>
      <c r="K368" s="101"/>
      <c r="L368" s="101"/>
      <c r="M368" s="102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</row>
    <row r="369" spans="1:40">
      <c r="A369" s="90"/>
      <c r="B369" s="90"/>
      <c r="C369" s="101"/>
      <c r="D369" s="102"/>
      <c r="E369" s="109"/>
      <c r="F369" s="102"/>
      <c r="G369" s="90"/>
      <c r="H369" s="101"/>
      <c r="I369" s="101"/>
      <c r="J369" s="101"/>
      <c r="K369" s="101"/>
      <c r="L369" s="101"/>
      <c r="M369" s="102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</row>
    <row r="370" spans="1:40">
      <c r="A370" s="90"/>
      <c r="B370" s="90"/>
      <c r="C370" s="101"/>
      <c r="D370" s="102"/>
      <c r="E370" s="109"/>
      <c r="F370" s="102"/>
      <c r="G370" s="90"/>
      <c r="H370" s="101"/>
      <c r="I370" s="101"/>
      <c r="J370" s="101"/>
      <c r="K370" s="101"/>
      <c r="L370" s="101"/>
      <c r="M370" s="102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</row>
    <row r="371" spans="1:40">
      <c r="A371" s="90"/>
      <c r="B371" s="90"/>
      <c r="C371" s="101"/>
      <c r="D371" s="102"/>
      <c r="E371" s="109"/>
      <c r="F371" s="102"/>
      <c r="G371" s="90"/>
      <c r="H371" s="101"/>
      <c r="I371" s="101"/>
      <c r="J371" s="101"/>
      <c r="K371" s="101"/>
      <c r="L371" s="101"/>
      <c r="M371" s="102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</row>
    <row r="372" spans="1:40">
      <c r="A372" s="90"/>
      <c r="B372" s="90"/>
      <c r="C372" s="101"/>
      <c r="D372" s="102"/>
      <c r="E372" s="109"/>
      <c r="F372" s="102"/>
      <c r="G372" s="90"/>
      <c r="H372" s="101"/>
      <c r="I372" s="101"/>
      <c r="J372" s="101"/>
      <c r="K372" s="101"/>
      <c r="L372" s="101"/>
      <c r="M372" s="102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</row>
    <row r="373" spans="1:40">
      <c r="A373" s="90"/>
      <c r="B373" s="90"/>
      <c r="C373" s="101"/>
      <c r="D373" s="102"/>
      <c r="E373" s="109"/>
      <c r="F373" s="102"/>
      <c r="G373" s="90"/>
      <c r="H373" s="101"/>
      <c r="I373" s="101"/>
      <c r="J373" s="101"/>
      <c r="K373" s="101"/>
      <c r="L373" s="101"/>
      <c r="M373" s="102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</row>
    <row r="374" spans="1:40">
      <c r="A374" s="90"/>
      <c r="B374" s="90"/>
      <c r="C374" s="101"/>
      <c r="D374" s="102"/>
      <c r="E374" s="109"/>
      <c r="F374" s="102"/>
      <c r="G374" s="90"/>
      <c r="H374" s="101"/>
      <c r="I374" s="101"/>
      <c r="J374" s="101"/>
      <c r="K374" s="101"/>
      <c r="L374" s="101"/>
      <c r="M374" s="102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</row>
    <row r="375" spans="1:40">
      <c r="A375" s="90"/>
      <c r="B375" s="90"/>
      <c r="C375" s="101"/>
      <c r="D375" s="102"/>
      <c r="E375" s="109"/>
      <c r="F375" s="102"/>
      <c r="G375" s="90"/>
      <c r="H375" s="101"/>
      <c r="I375" s="101"/>
      <c r="J375" s="101"/>
      <c r="K375" s="101"/>
      <c r="L375" s="101"/>
      <c r="M375" s="102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</row>
    <row r="376" spans="1:40">
      <c r="A376" s="90"/>
      <c r="B376" s="90"/>
      <c r="C376" s="101"/>
      <c r="D376" s="102"/>
      <c r="E376" s="109"/>
      <c r="F376" s="102"/>
      <c r="G376" s="90"/>
      <c r="H376" s="101"/>
      <c r="I376" s="101"/>
      <c r="J376" s="101"/>
      <c r="K376" s="101"/>
      <c r="L376" s="101"/>
      <c r="M376" s="102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</row>
    <row r="377" spans="1:40">
      <c r="A377" s="90"/>
      <c r="B377" s="90"/>
      <c r="C377" s="101"/>
      <c r="D377" s="102"/>
      <c r="E377" s="109"/>
      <c r="F377" s="102"/>
      <c r="G377" s="90"/>
      <c r="H377" s="101"/>
      <c r="I377" s="101"/>
      <c r="J377" s="101"/>
      <c r="K377" s="101"/>
      <c r="L377" s="101"/>
      <c r="M377" s="102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</row>
    <row r="378" spans="1:40">
      <c r="A378" s="90"/>
      <c r="B378" s="90"/>
      <c r="C378" s="101"/>
      <c r="D378" s="102"/>
      <c r="E378" s="109"/>
      <c r="F378" s="102"/>
      <c r="G378" s="90"/>
      <c r="H378" s="101"/>
      <c r="I378" s="101"/>
      <c r="J378" s="101"/>
      <c r="K378" s="101"/>
      <c r="L378" s="101"/>
      <c r="M378" s="102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</row>
    <row r="379" spans="1:40">
      <c r="A379" s="90"/>
      <c r="B379" s="90"/>
      <c r="C379" s="101"/>
      <c r="D379" s="102"/>
      <c r="E379" s="109"/>
      <c r="F379" s="102"/>
      <c r="G379" s="90"/>
      <c r="H379" s="101"/>
      <c r="I379" s="101"/>
      <c r="J379" s="101"/>
      <c r="K379" s="101"/>
      <c r="L379" s="101"/>
      <c r="M379" s="102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</row>
    <row r="380" spans="1:40">
      <c r="A380" s="90"/>
      <c r="B380" s="90"/>
      <c r="C380" s="101"/>
      <c r="D380" s="102"/>
      <c r="E380" s="109"/>
      <c r="F380" s="102"/>
      <c r="G380" s="90"/>
      <c r="H380" s="101"/>
      <c r="I380" s="101"/>
      <c r="J380" s="101"/>
      <c r="K380" s="101"/>
      <c r="L380" s="101"/>
      <c r="M380" s="102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</row>
    <row r="381" spans="1:40">
      <c r="A381" s="90"/>
      <c r="B381" s="90"/>
      <c r="C381" s="101"/>
      <c r="D381" s="102"/>
      <c r="E381" s="109"/>
      <c r="F381" s="102"/>
      <c r="G381" s="90"/>
      <c r="H381" s="101"/>
      <c r="I381" s="101"/>
      <c r="J381" s="101"/>
      <c r="K381" s="101"/>
      <c r="L381" s="101"/>
      <c r="M381" s="102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</row>
    <row r="382" spans="1:40">
      <c r="A382" s="90"/>
      <c r="B382" s="90"/>
      <c r="C382" s="101"/>
      <c r="D382" s="102"/>
      <c r="E382" s="109"/>
      <c r="F382" s="102"/>
      <c r="G382" s="90"/>
      <c r="H382" s="101"/>
      <c r="I382" s="101"/>
      <c r="J382" s="101"/>
      <c r="K382" s="101"/>
      <c r="L382" s="101"/>
      <c r="M382" s="102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</row>
    <row r="383" spans="1:40">
      <c r="A383" s="90"/>
      <c r="B383" s="90"/>
      <c r="C383" s="101"/>
      <c r="D383" s="102"/>
      <c r="E383" s="109"/>
      <c r="F383" s="102"/>
      <c r="G383" s="90"/>
      <c r="H383" s="101"/>
      <c r="I383" s="101"/>
      <c r="J383" s="101"/>
      <c r="K383" s="101"/>
      <c r="L383" s="101"/>
      <c r="M383" s="102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</row>
    <row r="384" spans="1:40">
      <c r="A384" s="90"/>
      <c r="B384" s="90"/>
      <c r="C384" s="101"/>
      <c r="D384" s="102"/>
      <c r="E384" s="109"/>
      <c r="F384" s="102"/>
      <c r="G384" s="90"/>
      <c r="H384" s="101"/>
      <c r="I384" s="101"/>
      <c r="J384" s="101"/>
      <c r="K384" s="101"/>
      <c r="L384" s="101"/>
      <c r="M384" s="102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</row>
    <row r="385" spans="1:40">
      <c r="A385" s="90"/>
      <c r="B385" s="90"/>
      <c r="C385" s="101"/>
      <c r="D385" s="102"/>
      <c r="E385" s="109"/>
      <c r="F385" s="102"/>
      <c r="G385" s="90"/>
      <c r="H385" s="101"/>
      <c r="I385" s="101"/>
      <c r="J385" s="101"/>
      <c r="K385" s="101"/>
      <c r="L385" s="101"/>
      <c r="M385" s="102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</row>
    <row r="386" spans="1:40">
      <c r="A386" s="90"/>
      <c r="B386" s="90"/>
      <c r="C386" s="101"/>
      <c r="D386" s="102"/>
      <c r="E386" s="109"/>
      <c r="F386" s="102"/>
      <c r="G386" s="90"/>
      <c r="H386" s="101"/>
      <c r="I386" s="101"/>
      <c r="J386" s="101"/>
      <c r="K386" s="101"/>
      <c r="L386" s="101"/>
      <c r="M386" s="102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</row>
    <row r="387" spans="1:40">
      <c r="A387" s="90"/>
      <c r="B387" s="90"/>
      <c r="C387" s="101"/>
      <c r="D387" s="102"/>
      <c r="E387" s="109"/>
      <c r="F387" s="102"/>
      <c r="G387" s="90"/>
      <c r="H387" s="101"/>
      <c r="I387" s="101"/>
      <c r="J387" s="101"/>
      <c r="K387" s="101"/>
      <c r="L387" s="101"/>
      <c r="M387" s="102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</row>
    <row r="388" spans="1:40">
      <c r="A388" s="90"/>
      <c r="B388" s="90"/>
      <c r="C388" s="101"/>
      <c r="D388" s="102"/>
      <c r="E388" s="109"/>
      <c r="F388" s="102"/>
      <c r="G388" s="90"/>
      <c r="H388" s="101"/>
      <c r="I388" s="101"/>
      <c r="J388" s="101"/>
      <c r="K388" s="101"/>
      <c r="L388" s="101"/>
      <c r="M388" s="102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</row>
    <row r="389" spans="1:40">
      <c r="A389" s="90"/>
      <c r="B389" s="90"/>
      <c r="C389" s="101"/>
      <c r="D389" s="102"/>
      <c r="E389" s="109"/>
      <c r="F389" s="102"/>
      <c r="G389" s="90"/>
      <c r="H389" s="101"/>
      <c r="I389" s="101"/>
      <c r="J389" s="101"/>
      <c r="K389" s="101"/>
      <c r="L389" s="101"/>
      <c r="M389" s="102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</row>
    <row r="390" spans="1:40">
      <c r="A390" s="90"/>
      <c r="B390" s="90"/>
      <c r="C390" s="101"/>
      <c r="D390" s="102"/>
      <c r="E390" s="109"/>
      <c r="F390" s="102"/>
      <c r="G390" s="90"/>
      <c r="H390" s="101"/>
      <c r="I390" s="101"/>
      <c r="J390" s="101"/>
      <c r="K390" s="101"/>
      <c r="L390" s="101"/>
      <c r="M390" s="102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</row>
    <row r="391" spans="1:40">
      <c r="A391" s="90"/>
      <c r="B391" s="90"/>
      <c r="C391" s="101"/>
      <c r="D391" s="102"/>
      <c r="E391" s="109"/>
      <c r="F391" s="102"/>
      <c r="G391" s="90"/>
      <c r="H391" s="101"/>
      <c r="I391" s="101"/>
      <c r="J391" s="101"/>
      <c r="K391" s="101"/>
      <c r="L391" s="101"/>
      <c r="M391" s="102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</row>
    <row r="392" spans="1:40">
      <c r="A392" s="90"/>
      <c r="B392" s="90"/>
      <c r="C392" s="101"/>
      <c r="D392" s="102"/>
      <c r="E392" s="109"/>
      <c r="F392" s="102"/>
      <c r="G392" s="90"/>
      <c r="H392" s="101"/>
      <c r="I392" s="101"/>
      <c r="J392" s="101"/>
      <c r="K392" s="101"/>
      <c r="L392" s="101"/>
      <c r="M392" s="102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</row>
    <row r="393" spans="1:40">
      <c r="A393" s="90"/>
      <c r="B393" s="90"/>
      <c r="C393" s="101"/>
      <c r="D393" s="102"/>
      <c r="E393" s="109"/>
      <c r="F393" s="102"/>
      <c r="G393" s="90"/>
      <c r="H393" s="101"/>
      <c r="I393" s="101"/>
      <c r="J393" s="101"/>
      <c r="K393" s="101"/>
      <c r="L393" s="101"/>
      <c r="M393" s="102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</row>
    <row r="394" spans="1:40">
      <c r="A394" s="90"/>
      <c r="B394" s="90"/>
      <c r="C394" s="101"/>
      <c r="D394" s="102"/>
      <c r="E394" s="109"/>
      <c r="F394" s="102"/>
      <c r="G394" s="90"/>
      <c r="H394" s="101"/>
      <c r="I394" s="101"/>
      <c r="J394" s="101"/>
      <c r="K394" s="101"/>
      <c r="L394" s="101"/>
      <c r="M394" s="102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</row>
    <row r="395" spans="1:40">
      <c r="A395" s="90"/>
      <c r="B395" s="90"/>
      <c r="C395" s="101"/>
      <c r="D395" s="102"/>
      <c r="E395" s="109"/>
      <c r="F395" s="102"/>
      <c r="G395" s="90"/>
      <c r="H395" s="101"/>
      <c r="I395" s="101"/>
      <c r="J395" s="101"/>
      <c r="K395" s="101"/>
      <c r="L395" s="101"/>
      <c r="M395" s="102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</row>
    <row r="396" spans="1:40">
      <c r="A396" s="90"/>
      <c r="B396" s="90"/>
      <c r="C396" s="101"/>
      <c r="D396" s="102"/>
      <c r="E396" s="109"/>
      <c r="F396" s="102"/>
      <c r="G396" s="90"/>
      <c r="H396" s="101"/>
      <c r="I396" s="101"/>
      <c r="J396" s="101"/>
      <c r="K396" s="101"/>
      <c r="L396" s="101"/>
      <c r="M396" s="102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</row>
    <row r="397" spans="1:40">
      <c r="A397" s="90"/>
      <c r="B397" s="90"/>
      <c r="C397" s="101"/>
      <c r="D397" s="102"/>
      <c r="E397" s="109"/>
      <c r="F397" s="102"/>
      <c r="G397" s="90"/>
      <c r="H397" s="101"/>
      <c r="I397" s="101"/>
      <c r="J397" s="101"/>
      <c r="K397" s="101"/>
      <c r="L397" s="101"/>
      <c r="M397" s="102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</row>
    <row r="398" spans="1:40">
      <c r="A398" s="90"/>
      <c r="B398" s="90"/>
      <c r="C398" s="101"/>
      <c r="D398" s="102"/>
      <c r="E398" s="109"/>
      <c r="F398" s="102"/>
      <c r="G398" s="90"/>
      <c r="H398" s="101"/>
      <c r="I398" s="101"/>
      <c r="J398" s="101"/>
      <c r="K398" s="101"/>
      <c r="L398" s="101"/>
      <c r="M398" s="102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</row>
    <row r="399" spans="1:40">
      <c r="A399" s="90"/>
      <c r="B399" s="90"/>
      <c r="C399" s="101"/>
      <c r="D399" s="102"/>
      <c r="E399" s="109"/>
      <c r="F399" s="102"/>
      <c r="G399" s="90"/>
      <c r="H399" s="101"/>
      <c r="I399" s="101"/>
      <c r="J399" s="101"/>
      <c r="K399" s="101"/>
      <c r="L399" s="101"/>
      <c r="M399" s="102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</row>
    <row r="400" spans="1:40">
      <c r="A400" s="90"/>
      <c r="B400" s="90"/>
      <c r="C400" s="101"/>
      <c r="D400" s="102"/>
      <c r="E400" s="109"/>
      <c r="F400" s="102"/>
      <c r="G400" s="90"/>
      <c r="H400" s="101"/>
      <c r="I400" s="101"/>
      <c r="J400" s="101"/>
      <c r="K400" s="101"/>
      <c r="L400" s="101"/>
      <c r="M400" s="102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</row>
    <row r="401" spans="1:40">
      <c r="A401" s="90"/>
      <c r="B401" s="90"/>
      <c r="C401" s="101"/>
      <c r="D401" s="102"/>
      <c r="E401" s="109"/>
      <c r="F401" s="102"/>
      <c r="G401" s="90"/>
      <c r="H401" s="101"/>
      <c r="I401" s="101"/>
      <c r="J401" s="101"/>
      <c r="K401" s="101"/>
      <c r="L401" s="101"/>
      <c r="M401" s="102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</row>
    <row r="402" spans="1:40">
      <c r="A402" s="90"/>
      <c r="B402" s="90"/>
      <c r="C402" s="101"/>
      <c r="D402" s="102"/>
      <c r="E402" s="109"/>
      <c r="F402" s="102"/>
      <c r="G402" s="90"/>
      <c r="H402" s="101"/>
      <c r="I402" s="101"/>
      <c r="J402" s="101"/>
      <c r="K402" s="101"/>
      <c r="L402" s="101"/>
      <c r="M402" s="102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</row>
    <row r="403" spans="1:40">
      <c r="A403" s="90"/>
      <c r="B403" s="90"/>
      <c r="C403" s="101"/>
      <c r="D403" s="102"/>
      <c r="E403" s="109"/>
      <c r="F403" s="102"/>
      <c r="G403" s="90"/>
      <c r="H403" s="101"/>
      <c r="I403" s="101"/>
      <c r="J403" s="101"/>
      <c r="K403" s="101"/>
      <c r="L403" s="101"/>
      <c r="M403" s="102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</row>
    <row r="404" spans="1:40">
      <c r="A404" s="90"/>
      <c r="B404" s="90"/>
      <c r="C404" s="101"/>
      <c r="D404" s="102"/>
      <c r="E404" s="109"/>
      <c r="F404" s="102"/>
      <c r="G404" s="90"/>
      <c r="H404" s="101"/>
      <c r="I404" s="101"/>
      <c r="J404" s="101"/>
      <c r="K404" s="101"/>
      <c r="L404" s="101"/>
      <c r="M404" s="102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</row>
    <row r="405" spans="1:40">
      <c r="A405" s="90"/>
      <c r="B405" s="90"/>
      <c r="C405" s="101"/>
      <c r="D405" s="102"/>
      <c r="E405" s="109"/>
      <c r="F405" s="102"/>
      <c r="G405" s="90"/>
      <c r="H405" s="101"/>
      <c r="I405" s="101"/>
      <c r="J405" s="101"/>
      <c r="K405" s="101"/>
      <c r="L405" s="101"/>
      <c r="M405" s="102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</row>
    <row r="406" spans="1:40">
      <c r="A406" s="90"/>
      <c r="B406" s="90"/>
      <c r="C406" s="101"/>
      <c r="D406" s="102"/>
      <c r="E406" s="109"/>
      <c r="F406" s="102"/>
      <c r="G406" s="90"/>
      <c r="H406" s="101"/>
      <c r="I406" s="101"/>
      <c r="J406" s="101"/>
      <c r="K406" s="101"/>
      <c r="L406" s="101"/>
      <c r="M406" s="102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</row>
    <row r="407" spans="1:40">
      <c r="A407" s="90"/>
      <c r="B407" s="90"/>
      <c r="C407" s="101"/>
      <c r="D407" s="102"/>
      <c r="E407" s="109"/>
      <c r="F407" s="102"/>
      <c r="G407" s="90"/>
      <c r="H407" s="101"/>
      <c r="I407" s="101"/>
      <c r="J407" s="101"/>
      <c r="K407" s="101"/>
      <c r="L407" s="101"/>
      <c r="M407" s="102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</row>
    <row r="408" spans="1:40">
      <c r="A408" s="90"/>
      <c r="B408" s="90"/>
      <c r="C408" s="101"/>
      <c r="D408" s="102"/>
      <c r="E408" s="109"/>
      <c r="F408" s="102"/>
      <c r="G408" s="90"/>
      <c r="H408" s="101"/>
      <c r="I408" s="101"/>
      <c r="J408" s="101"/>
      <c r="K408" s="101"/>
      <c r="L408" s="101"/>
      <c r="M408" s="102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</row>
    <row r="409" spans="1:40">
      <c r="A409" s="90"/>
      <c r="B409" s="90"/>
      <c r="C409" s="101"/>
      <c r="D409" s="102"/>
      <c r="E409" s="109"/>
      <c r="F409" s="102"/>
      <c r="G409" s="90"/>
      <c r="H409" s="101"/>
      <c r="I409" s="101"/>
      <c r="J409" s="101"/>
      <c r="K409" s="101"/>
      <c r="L409" s="101"/>
      <c r="M409" s="102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</row>
    <row r="410" spans="1:40">
      <c r="A410" s="90"/>
      <c r="B410" s="90"/>
      <c r="C410" s="101"/>
      <c r="D410" s="102"/>
      <c r="E410" s="109"/>
      <c r="F410" s="102"/>
      <c r="G410" s="90"/>
      <c r="H410" s="101"/>
      <c r="I410" s="101"/>
      <c r="J410" s="101"/>
      <c r="K410" s="101"/>
      <c r="L410" s="101"/>
      <c r="M410" s="102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</row>
    <row r="411" spans="1:40">
      <c r="A411" s="90"/>
      <c r="B411" s="90"/>
      <c r="C411" s="101"/>
      <c r="D411" s="102"/>
      <c r="E411" s="109"/>
      <c r="F411" s="102"/>
      <c r="G411" s="90"/>
      <c r="H411" s="101"/>
      <c r="I411" s="101"/>
      <c r="J411" s="101"/>
      <c r="K411" s="101"/>
      <c r="L411" s="101"/>
      <c r="M411" s="102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</row>
    <row r="412" spans="1:40">
      <c r="A412" s="90"/>
      <c r="B412" s="90"/>
      <c r="C412" s="101"/>
      <c r="D412" s="102"/>
      <c r="E412" s="109"/>
      <c r="F412" s="102"/>
      <c r="G412" s="90"/>
      <c r="H412" s="101"/>
      <c r="I412" s="101"/>
      <c r="J412" s="101"/>
      <c r="K412" s="101"/>
      <c r="L412" s="101"/>
      <c r="M412" s="102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</row>
    <row r="413" spans="1:40">
      <c r="A413" s="90"/>
      <c r="B413" s="90"/>
      <c r="C413" s="101"/>
      <c r="D413" s="102"/>
      <c r="E413" s="109"/>
      <c r="F413" s="102"/>
      <c r="G413" s="90"/>
      <c r="H413" s="101"/>
      <c r="I413" s="101"/>
      <c r="J413" s="101"/>
      <c r="K413" s="101"/>
      <c r="L413" s="101"/>
      <c r="M413" s="102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</row>
    <row r="414" spans="1:40">
      <c r="A414" s="90"/>
      <c r="B414" s="90"/>
      <c r="C414" s="101"/>
      <c r="D414" s="102"/>
      <c r="E414" s="109"/>
      <c r="F414" s="102"/>
      <c r="G414" s="90"/>
      <c r="H414" s="101"/>
      <c r="I414" s="101"/>
      <c r="J414" s="101"/>
      <c r="K414" s="101"/>
      <c r="L414" s="101"/>
      <c r="M414" s="102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</row>
    <row r="415" spans="1:40">
      <c r="A415" s="90"/>
      <c r="B415" s="90"/>
      <c r="C415" s="101"/>
      <c r="D415" s="102"/>
      <c r="E415" s="109"/>
      <c r="F415" s="102"/>
      <c r="G415" s="90"/>
      <c r="H415" s="101"/>
      <c r="I415" s="101"/>
      <c r="J415" s="101"/>
      <c r="K415" s="101"/>
      <c r="L415" s="101"/>
      <c r="M415" s="102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</row>
    <row r="416" spans="1:40">
      <c r="A416" s="90"/>
      <c r="B416" s="90"/>
      <c r="C416" s="101"/>
      <c r="D416" s="102"/>
      <c r="E416" s="109"/>
      <c r="F416" s="102"/>
      <c r="G416" s="90"/>
      <c r="H416" s="101"/>
      <c r="I416" s="101"/>
      <c r="J416" s="101"/>
      <c r="K416" s="101"/>
      <c r="L416" s="101"/>
      <c r="M416" s="102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</row>
    <row r="417" spans="1:40">
      <c r="A417" s="90"/>
      <c r="B417" s="90"/>
      <c r="C417" s="101"/>
      <c r="D417" s="102"/>
      <c r="E417" s="109"/>
      <c r="F417" s="102"/>
      <c r="G417" s="90"/>
      <c r="H417" s="101"/>
      <c r="I417" s="101"/>
      <c r="J417" s="101"/>
      <c r="K417" s="101"/>
      <c r="L417" s="101"/>
      <c r="M417" s="102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</row>
    <row r="418" spans="1:40">
      <c r="A418" s="90"/>
      <c r="B418" s="90"/>
      <c r="C418" s="101"/>
      <c r="D418" s="102"/>
      <c r="E418" s="109"/>
      <c r="F418" s="102"/>
      <c r="G418" s="90"/>
      <c r="H418" s="101"/>
      <c r="I418" s="101"/>
      <c r="J418" s="101"/>
      <c r="K418" s="101"/>
      <c r="L418" s="101"/>
      <c r="M418" s="102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</row>
    <row r="419" spans="1:40">
      <c r="A419" s="90"/>
      <c r="B419" s="90"/>
      <c r="C419" s="101"/>
      <c r="D419" s="102"/>
      <c r="E419" s="109"/>
      <c r="F419" s="102"/>
      <c r="G419" s="90"/>
      <c r="H419" s="101"/>
      <c r="I419" s="101"/>
      <c r="J419" s="101"/>
      <c r="K419" s="101"/>
      <c r="L419" s="101"/>
      <c r="M419" s="102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</row>
    <row r="420" spans="1:40">
      <c r="A420" s="90"/>
      <c r="B420" s="90"/>
      <c r="C420" s="101"/>
      <c r="D420" s="102"/>
      <c r="E420" s="109"/>
      <c r="F420" s="102"/>
      <c r="G420" s="90"/>
      <c r="H420" s="101"/>
      <c r="I420" s="101"/>
      <c r="J420" s="101"/>
      <c r="K420" s="101"/>
      <c r="L420" s="101"/>
      <c r="M420" s="102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</row>
    <row r="421" spans="1:40">
      <c r="A421" s="90"/>
      <c r="B421" s="90"/>
      <c r="C421" s="101"/>
      <c r="D421" s="102"/>
      <c r="E421" s="109"/>
      <c r="F421" s="102"/>
      <c r="G421" s="90"/>
      <c r="H421" s="101"/>
      <c r="I421" s="101"/>
      <c r="J421" s="101"/>
      <c r="K421" s="101"/>
      <c r="L421" s="101"/>
      <c r="M421" s="102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</row>
    <row r="422" spans="1:40">
      <c r="A422" s="90"/>
      <c r="B422" s="90"/>
      <c r="C422" s="101"/>
      <c r="D422" s="102"/>
      <c r="E422" s="109"/>
      <c r="F422" s="102"/>
      <c r="G422" s="90"/>
      <c r="H422" s="101"/>
      <c r="I422" s="101"/>
      <c r="J422" s="101"/>
      <c r="K422" s="101"/>
      <c r="L422" s="101"/>
      <c r="M422" s="102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</row>
    <row r="423" spans="1:40">
      <c r="A423" s="90"/>
      <c r="B423" s="90"/>
      <c r="C423" s="101"/>
      <c r="D423" s="102"/>
      <c r="E423" s="109"/>
      <c r="F423" s="102"/>
      <c r="G423" s="90"/>
      <c r="H423" s="101"/>
      <c r="I423" s="101"/>
      <c r="J423" s="101"/>
      <c r="K423" s="101"/>
      <c r="L423" s="101"/>
      <c r="M423" s="102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</row>
    <row r="424" spans="1:40">
      <c r="A424" s="90"/>
      <c r="B424" s="90"/>
      <c r="C424" s="101"/>
      <c r="D424" s="102"/>
      <c r="E424" s="109"/>
      <c r="F424" s="102"/>
      <c r="G424" s="90"/>
      <c r="H424" s="101"/>
      <c r="I424" s="101"/>
      <c r="J424" s="101"/>
      <c r="K424" s="101"/>
      <c r="L424" s="101"/>
      <c r="M424" s="102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</row>
    <row r="425" spans="1:40">
      <c r="A425" s="90"/>
      <c r="B425" s="90"/>
      <c r="C425" s="101"/>
      <c r="D425" s="102"/>
      <c r="E425" s="109"/>
      <c r="F425" s="102"/>
      <c r="G425" s="90"/>
      <c r="H425" s="101"/>
      <c r="I425" s="101"/>
      <c r="J425" s="101"/>
      <c r="K425" s="101"/>
      <c r="L425" s="101"/>
      <c r="M425" s="102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</row>
    <row r="426" spans="1:40">
      <c r="A426" s="90"/>
      <c r="B426" s="90"/>
      <c r="C426" s="101"/>
      <c r="D426" s="102"/>
      <c r="E426" s="109"/>
      <c r="F426" s="102"/>
      <c r="G426" s="90"/>
      <c r="H426" s="101"/>
      <c r="I426" s="101"/>
      <c r="J426" s="101"/>
      <c r="K426" s="101"/>
      <c r="L426" s="101"/>
      <c r="M426" s="102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</row>
    <row r="427" spans="1:40">
      <c r="A427" s="90"/>
      <c r="B427" s="90"/>
      <c r="C427" s="101"/>
      <c r="D427" s="102"/>
      <c r="E427" s="109"/>
      <c r="F427" s="102"/>
      <c r="G427" s="90"/>
      <c r="H427" s="101"/>
      <c r="I427" s="101"/>
      <c r="J427" s="101"/>
      <c r="K427" s="101"/>
      <c r="L427" s="101"/>
      <c r="M427" s="102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</row>
    <row r="428" spans="1:40">
      <c r="A428" s="90"/>
      <c r="B428" s="90"/>
      <c r="C428" s="101"/>
      <c r="D428" s="102"/>
      <c r="E428" s="109"/>
      <c r="F428" s="102"/>
      <c r="G428" s="90"/>
      <c r="H428" s="101"/>
      <c r="I428" s="101"/>
      <c r="J428" s="101"/>
      <c r="K428" s="101"/>
      <c r="L428" s="101"/>
      <c r="M428" s="102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</row>
    <row r="429" spans="1:40">
      <c r="A429" s="90"/>
      <c r="B429" s="90"/>
      <c r="C429" s="101"/>
      <c r="D429" s="102"/>
      <c r="E429" s="109"/>
      <c r="F429" s="102"/>
      <c r="G429" s="90"/>
      <c r="H429" s="101"/>
      <c r="I429" s="101"/>
      <c r="J429" s="101"/>
      <c r="K429" s="107"/>
      <c r="L429" s="101"/>
      <c r="M429" s="102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</row>
    <row r="430" spans="1:40">
      <c r="A430" s="90"/>
      <c r="B430" s="90"/>
      <c r="C430" s="101"/>
      <c r="D430" s="102"/>
      <c r="E430" s="109"/>
      <c r="F430" s="102"/>
      <c r="G430" s="90"/>
      <c r="H430" s="101"/>
      <c r="I430" s="101"/>
      <c r="J430" s="101"/>
      <c r="K430" s="107"/>
      <c r="L430" s="101"/>
      <c r="M430" s="102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</row>
    <row r="431" spans="1:40">
      <c r="A431" s="90"/>
      <c r="B431" s="90"/>
      <c r="C431" s="101"/>
      <c r="D431" s="102"/>
      <c r="E431" s="109"/>
      <c r="F431" s="102"/>
      <c r="G431" s="90"/>
      <c r="H431" s="101"/>
      <c r="I431" s="101"/>
      <c r="J431" s="101"/>
      <c r="K431" s="107"/>
      <c r="L431" s="101"/>
      <c r="M431" s="102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</row>
    <row r="432" spans="1:40">
      <c r="A432" s="90"/>
      <c r="B432" s="90"/>
      <c r="C432" s="101"/>
      <c r="D432" s="102"/>
      <c r="E432" s="109"/>
      <c r="F432" s="102"/>
      <c r="G432" s="90"/>
      <c r="H432" s="101"/>
      <c r="I432" s="101"/>
      <c r="J432" s="101"/>
      <c r="K432" s="107"/>
      <c r="L432" s="101"/>
      <c r="M432" s="102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</row>
    <row r="433" spans="1:40">
      <c r="A433" s="90"/>
      <c r="B433" s="90"/>
      <c r="C433" s="101"/>
      <c r="D433" s="102"/>
      <c r="E433" s="109"/>
      <c r="F433" s="102"/>
      <c r="G433" s="90"/>
      <c r="H433" s="101"/>
      <c r="I433" s="101"/>
      <c r="J433" s="101"/>
      <c r="K433" s="107"/>
      <c r="L433" s="101"/>
      <c r="M433" s="102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</row>
    <row r="434" spans="1:40">
      <c r="A434" s="90"/>
      <c r="B434" s="90"/>
      <c r="C434" s="101"/>
      <c r="D434" s="102"/>
      <c r="E434" s="109"/>
      <c r="F434" s="102"/>
      <c r="G434" s="90"/>
      <c r="H434" s="101"/>
      <c r="I434" s="101"/>
      <c r="J434" s="101"/>
      <c r="K434" s="107"/>
      <c r="L434" s="101"/>
      <c r="M434" s="102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</row>
    <row r="435" spans="1:40">
      <c r="A435" s="90"/>
      <c r="B435" s="90"/>
      <c r="C435" s="101"/>
      <c r="D435" s="102"/>
      <c r="E435" s="109"/>
      <c r="F435" s="102"/>
      <c r="G435" s="90"/>
      <c r="H435" s="101"/>
      <c r="I435" s="101"/>
      <c r="J435" s="101"/>
      <c r="K435" s="107"/>
      <c r="L435" s="101"/>
      <c r="M435" s="102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</row>
    <row r="436" spans="1:40">
      <c r="A436" s="90"/>
      <c r="B436" s="90"/>
      <c r="C436" s="101"/>
      <c r="D436" s="102"/>
      <c r="E436" s="109"/>
      <c r="F436" s="102"/>
      <c r="G436" s="90"/>
      <c r="H436" s="101"/>
      <c r="I436" s="101"/>
      <c r="J436" s="101"/>
      <c r="K436" s="107"/>
      <c r="L436" s="101"/>
      <c r="M436" s="102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</row>
    <row r="437" spans="1:40">
      <c r="A437" s="90"/>
      <c r="B437" s="90"/>
      <c r="C437" s="101"/>
      <c r="D437" s="102"/>
      <c r="E437" s="109"/>
      <c r="F437" s="102"/>
      <c r="G437" s="90"/>
      <c r="H437" s="101"/>
      <c r="I437" s="101"/>
      <c r="J437" s="101"/>
      <c r="K437" s="107"/>
      <c r="L437" s="101"/>
      <c r="M437" s="102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</row>
    <row r="438" spans="1:40">
      <c r="A438" s="90"/>
      <c r="B438" s="90"/>
      <c r="C438" s="101"/>
      <c r="D438" s="102"/>
      <c r="E438" s="109"/>
      <c r="F438" s="102"/>
      <c r="G438" s="90"/>
      <c r="H438" s="101"/>
      <c r="I438" s="101"/>
      <c r="J438" s="101"/>
      <c r="K438" s="107"/>
      <c r="L438" s="101"/>
      <c r="M438" s="102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</row>
    <row r="439" spans="1:40">
      <c r="A439" s="90"/>
      <c r="B439" s="90"/>
      <c r="C439" s="101"/>
      <c r="D439" s="102"/>
      <c r="E439" s="109"/>
      <c r="F439" s="102"/>
      <c r="G439" s="90"/>
      <c r="H439" s="101"/>
      <c r="I439" s="101"/>
      <c r="J439" s="101"/>
      <c r="K439" s="107"/>
      <c r="L439" s="101"/>
      <c r="M439" s="102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</row>
    <row r="440" spans="1:40">
      <c r="A440" s="90"/>
      <c r="B440" s="90"/>
      <c r="C440" s="101"/>
      <c r="D440" s="102"/>
      <c r="E440" s="109"/>
      <c r="F440" s="102"/>
      <c r="G440" s="90"/>
      <c r="H440" s="101"/>
      <c r="I440" s="101"/>
      <c r="J440" s="101"/>
      <c r="K440" s="107"/>
      <c r="L440" s="101"/>
      <c r="M440" s="102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</row>
    <row r="441" spans="1:40">
      <c r="A441" s="90"/>
      <c r="B441" s="90"/>
      <c r="C441" s="101"/>
      <c r="D441" s="102"/>
      <c r="E441" s="109"/>
      <c r="F441" s="102"/>
      <c r="G441" s="90"/>
      <c r="H441" s="101"/>
      <c r="I441" s="101"/>
      <c r="J441" s="101"/>
      <c r="K441" s="107"/>
      <c r="L441" s="101"/>
      <c r="M441" s="102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</row>
    <row r="442" spans="1:40">
      <c r="A442" s="90"/>
      <c r="B442" s="90"/>
      <c r="C442" s="101"/>
      <c r="D442" s="102"/>
      <c r="E442" s="109"/>
      <c r="F442" s="102"/>
      <c r="G442" s="90"/>
      <c r="H442" s="101"/>
      <c r="I442" s="101"/>
      <c r="J442" s="101"/>
      <c r="K442" s="107"/>
      <c r="L442" s="101"/>
      <c r="M442" s="102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</row>
    <row r="443" spans="1:40">
      <c r="A443" s="90"/>
      <c r="B443" s="90"/>
      <c r="C443" s="101"/>
      <c r="D443" s="102"/>
      <c r="E443" s="109"/>
      <c r="F443" s="102"/>
      <c r="G443" s="90"/>
      <c r="H443" s="101"/>
      <c r="I443" s="101"/>
      <c r="J443" s="101"/>
      <c r="K443" s="107"/>
      <c r="L443" s="101"/>
      <c r="M443" s="102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</row>
    <row r="444" spans="1:40">
      <c r="A444" s="90"/>
      <c r="B444" s="90"/>
      <c r="C444" s="101"/>
      <c r="D444" s="102"/>
      <c r="E444" s="109"/>
      <c r="F444" s="102"/>
      <c r="G444" s="90"/>
      <c r="H444" s="101"/>
      <c r="I444" s="101"/>
      <c r="J444" s="101"/>
      <c r="K444" s="107"/>
      <c r="L444" s="101"/>
      <c r="M444" s="102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</row>
    <row r="445" spans="1:40">
      <c r="A445" s="90"/>
      <c r="B445" s="90"/>
      <c r="C445" s="101"/>
      <c r="D445" s="102"/>
      <c r="E445" s="109"/>
      <c r="F445" s="102"/>
      <c r="G445" s="90"/>
      <c r="H445" s="101"/>
      <c r="I445" s="101"/>
      <c r="J445" s="101"/>
      <c r="K445" s="107"/>
      <c r="L445" s="101"/>
      <c r="M445" s="102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</row>
    <row r="446" spans="1:40">
      <c r="A446" s="90"/>
      <c r="B446" s="90"/>
      <c r="C446" s="101"/>
      <c r="D446" s="102"/>
      <c r="E446" s="109"/>
      <c r="F446" s="102"/>
      <c r="G446" s="90"/>
      <c r="H446" s="101"/>
      <c r="I446" s="101"/>
      <c r="J446" s="101"/>
      <c r="K446" s="107"/>
      <c r="L446" s="101"/>
      <c r="M446" s="102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</row>
    <row r="447" spans="1:40">
      <c r="A447" s="90"/>
      <c r="B447" s="90"/>
      <c r="C447" s="101"/>
      <c r="D447" s="102"/>
      <c r="E447" s="109"/>
      <c r="F447" s="102"/>
      <c r="G447" s="90"/>
      <c r="H447" s="101"/>
      <c r="I447" s="101"/>
      <c r="J447" s="101"/>
      <c r="K447" s="107"/>
      <c r="L447" s="101"/>
      <c r="M447" s="102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</row>
    <row r="448" spans="1:40">
      <c r="A448" s="90"/>
      <c r="B448" s="90"/>
      <c r="C448" s="101"/>
      <c r="D448" s="102"/>
      <c r="E448" s="109"/>
      <c r="F448" s="102"/>
      <c r="G448" s="90"/>
      <c r="H448" s="101"/>
      <c r="I448" s="101"/>
      <c r="J448" s="101"/>
      <c r="K448" s="107"/>
      <c r="L448" s="101"/>
      <c r="M448" s="102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</row>
    <row r="449" spans="1:40">
      <c r="A449" s="90"/>
      <c r="B449" s="90"/>
      <c r="C449" s="101"/>
      <c r="D449" s="102"/>
      <c r="E449" s="109"/>
      <c r="F449" s="102"/>
      <c r="G449" s="90"/>
      <c r="H449" s="101"/>
      <c r="I449" s="101"/>
      <c r="J449" s="101"/>
      <c r="K449" s="107"/>
      <c r="L449" s="101"/>
      <c r="M449" s="102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</row>
    <row r="450" spans="1:40">
      <c r="A450" s="90"/>
      <c r="B450" s="90"/>
      <c r="C450" s="101"/>
      <c r="D450" s="102"/>
      <c r="E450" s="109"/>
      <c r="F450" s="102"/>
      <c r="G450" s="90"/>
      <c r="H450" s="101"/>
      <c r="I450" s="101"/>
      <c r="J450" s="101"/>
      <c r="K450" s="107"/>
      <c r="L450" s="101"/>
      <c r="M450" s="102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</row>
    <row r="451" spans="1:40">
      <c r="A451" s="90"/>
      <c r="B451" s="90"/>
      <c r="C451" s="101"/>
      <c r="D451" s="102"/>
      <c r="E451" s="109"/>
      <c r="F451" s="102"/>
      <c r="G451" s="90"/>
      <c r="H451" s="101"/>
      <c r="I451" s="101"/>
      <c r="J451" s="101"/>
      <c r="K451" s="107"/>
      <c r="L451" s="101"/>
      <c r="M451" s="102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</row>
    <row r="452" spans="1:40">
      <c r="A452" s="90"/>
      <c r="B452" s="90"/>
      <c r="C452" s="101"/>
      <c r="D452" s="102"/>
      <c r="E452" s="109"/>
      <c r="F452" s="102"/>
      <c r="G452" s="90"/>
      <c r="H452" s="101"/>
      <c r="I452" s="101"/>
      <c r="J452" s="101"/>
      <c r="K452" s="107"/>
      <c r="L452" s="101"/>
      <c r="M452" s="102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</row>
    <row r="453" spans="1:40">
      <c r="A453" s="90"/>
      <c r="B453" s="90"/>
      <c r="C453" s="101"/>
      <c r="D453" s="102"/>
      <c r="E453" s="109"/>
      <c r="F453" s="102"/>
      <c r="G453" s="90"/>
      <c r="H453" s="101"/>
      <c r="I453" s="101"/>
      <c r="J453" s="101"/>
      <c r="K453" s="107"/>
      <c r="L453" s="101"/>
      <c r="M453" s="102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</row>
    <row r="454" spans="1:40">
      <c r="A454" s="90"/>
      <c r="B454" s="90"/>
      <c r="C454" s="101"/>
      <c r="D454" s="102"/>
      <c r="E454" s="109"/>
      <c r="F454" s="102"/>
      <c r="G454" s="90"/>
      <c r="H454" s="101"/>
      <c r="I454" s="101"/>
      <c r="J454" s="101"/>
      <c r="K454" s="107"/>
      <c r="L454" s="101"/>
      <c r="M454" s="102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</row>
    <row r="455" spans="1:40">
      <c r="A455" s="90"/>
      <c r="B455" s="90"/>
      <c r="C455" s="101"/>
      <c r="D455" s="102"/>
      <c r="E455" s="109"/>
      <c r="F455" s="102"/>
      <c r="G455" s="90"/>
      <c r="H455" s="101"/>
      <c r="I455" s="101"/>
      <c r="J455" s="101"/>
      <c r="K455" s="107"/>
      <c r="L455" s="101"/>
      <c r="M455" s="102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</row>
    <row r="456" spans="1:40">
      <c r="A456" s="90"/>
      <c r="B456" s="90"/>
      <c r="C456" s="101"/>
      <c r="D456" s="102"/>
      <c r="E456" s="109"/>
      <c r="F456" s="102"/>
      <c r="G456" s="90"/>
      <c r="H456" s="101"/>
      <c r="I456" s="101"/>
      <c r="J456" s="101"/>
      <c r="K456" s="107"/>
      <c r="L456" s="101"/>
      <c r="M456" s="102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</row>
    <row r="457" spans="1:40">
      <c r="A457" s="90"/>
      <c r="B457" s="90"/>
      <c r="C457" s="101"/>
      <c r="D457" s="102"/>
      <c r="E457" s="109"/>
      <c r="F457" s="102"/>
      <c r="G457" s="90"/>
      <c r="H457" s="101"/>
      <c r="I457" s="101"/>
      <c r="J457" s="101"/>
      <c r="K457" s="107"/>
      <c r="L457" s="101"/>
      <c r="M457" s="102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</row>
    <row r="458" spans="1:40">
      <c r="A458" s="90"/>
      <c r="B458" s="90"/>
      <c r="C458" s="101"/>
      <c r="D458" s="102"/>
      <c r="E458" s="109"/>
      <c r="F458" s="102"/>
      <c r="G458" s="90"/>
      <c r="H458" s="101"/>
      <c r="I458" s="101"/>
      <c r="J458" s="101"/>
      <c r="K458" s="107"/>
      <c r="L458" s="101"/>
      <c r="M458" s="102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</row>
    <row r="459" spans="1:40">
      <c r="A459" s="90"/>
      <c r="B459" s="90"/>
      <c r="C459" s="101"/>
      <c r="D459" s="102"/>
      <c r="E459" s="109"/>
      <c r="F459" s="102"/>
      <c r="G459" s="90"/>
      <c r="H459" s="101"/>
      <c r="I459" s="101"/>
      <c r="J459" s="101"/>
      <c r="K459" s="107"/>
      <c r="L459" s="101"/>
      <c r="M459" s="102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</row>
    <row r="460" spans="1:40">
      <c r="A460" s="90"/>
      <c r="B460" s="90"/>
      <c r="C460" s="101"/>
      <c r="D460" s="102"/>
      <c r="E460" s="109"/>
      <c r="F460" s="102"/>
      <c r="G460" s="90"/>
      <c r="H460" s="101"/>
      <c r="I460" s="101"/>
      <c r="J460" s="101"/>
      <c r="K460" s="107"/>
      <c r="L460" s="101"/>
      <c r="M460" s="102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</row>
    <row r="461" spans="1:40">
      <c r="A461" s="90"/>
      <c r="B461" s="90"/>
      <c r="C461" s="101"/>
      <c r="D461" s="102"/>
      <c r="E461" s="109"/>
      <c r="F461" s="102"/>
      <c r="G461" s="90"/>
      <c r="H461" s="101"/>
      <c r="I461" s="101"/>
      <c r="J461" s="101"/>
      <c r="K461" s="107"/>
      <c r="L461" s="101"/>
      <c r="M461" s="102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</row>
    <row r="462" spans="1:40">
      <c r="A462" s="90"/>
      <c r="B462" s="90"/>
      <c r="C462" s="101"/>
      <c r="D462" s="102"/>
      <c r="E462" s="109"/>
      <c r="F462" s="102"/>
      <c r="G462" s="90"/>
      <c r="H462" s="101"/>
      <c r="I462" s="101"/>
      <c r="J462" s="101"/>
      <c r="K462" s="107"/>
      <c r="L462" s="101"/>
      <c r="M462" s="102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</row>
    <row r="463" spans="1:40">
      <c r="A463" s="90"/>
      <c r="B463" s="90"/>
      <c r="C463" s="101"/>
      <c r="D463" s="102"/>
      <c r="E463" s="109"/>
      <c r="F463" s="102"/>
      <c r="G463" s="90"/>
      <c r="H463" s="101"/>
      <c r="I463" s="101"/>
      <c r="J463" s="101"/>
      <c r="K463" s="107"/>
      <c r="L463" s="101"/>
      <c r="M463" s="102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</row>
    <row r="464" spans="1:40">
      <c r="A464" s="90"/>
      <c r="B464" s="90"/>
      <c r="C464" s="101"/>
      <c r="D464" s="102"/>
      <c r="E464" s="109"/>
      <c r="F464" s="102"/>
      <c r="G464" s="90"/>
      <c r="H464" s="101"/>
      <c r="I464" s="101"/>
      <c r="J464" s="101"/>
      <c r="K464" s="107"/>
      <c r="L464" s="101"/>
      <c r="M464" s="102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</row>
    <row r="465" spans="1:40">
      <c r="A465" s="90"/>
      <c r="B465" s="90"/>
      <c r="C465" s="101"/>
      <c r="D465" s="102"/>
      <c r="E465" s="109"/>
      <c r="F465" s="102"/>
      <c r="G465" s="90"/>
      <c r="H465" s="101"/>
      <c r="I465" s="101"/>
      <c r="J465" s="101"/>
      <c r="K465" s="107"/>
      <c r="L465" s="101"/>
      <c r="M465" s="102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</row>
    <row r="466" spans="1:40">
      <c r="A466" s="90"/>
      <c r="B466" s="90"/>
      <c r="C466" s="101"/>
      <c r="D466" s="102"/>
      <c r="E466" s="109"/>
      <c r="F466" s="102"/>
      <c r="G466" s="90"/>
      <c r="H466" s="101"/>
      <c r="I466" s="101"/>
      <c r="J466" s="101"/>
      <c r="K466" s="107"/>
      <c r="L466" s="101"/>
      <c r="M466" s="102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</row>
    <row r="467" spans="1:40">
      <c r="A467" s="90"/>
      <c r="B467" s="90"/>
      <c r="C467" s="101"/>
      <c r="D467" s="102"/>
      <c r="E467" s="109"/>
      <c r="F467" s="102"/>
      <c r="G467" s="90"/>
      <c r="H467" s="101"/>
      <c r="I467" s="101"/>
      <c r="J467" s="101"/>
      <c r="K467" s="107"/>
      <c r="L467" s="101"/>
      <c r="M467" s="102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</row>
    <row r="468" spans="1:40">
      <c r="A468" s="90"/>
      <c r="B468" s="90"/>
      <c r="C468" s="101"/>
      <c r="D468" s="102"/>
      <c r="E468" s="109"/>
      <c r="F468" s="102"/>
      <c r="G468" s="90"/>
      <c r="H468" s="101"/>
      <c r="I468" s="101"/>
      <c r="J468" s="101"/>
      <c r="K468" s="107"/>
      <c r="L468" s="101"/>
      <c r="M468" s="102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</row>
    <row r="469" spans="1:40">
      <c r="A469" s="90"/>
      <c r="B469" s="90"/>
      <c r="C469" s="101"/>
      <c r="D469" s="102"/>
      <c r="E469" s="109"/>
      <c r="F469" s="102"/>
      <c r="G469" s="90"/>
      <c r="H469" s="101"/>
      <c r="I469" s="101"/>
      <c r="J469" s="101"/>
      <c r="K469" s="107"/>
      <c r="L469" s="101"/>
      <c r="M469" s="102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</row>
    <row r="470" spans="1:40">
      <c r="A470" s="90"/>
      <c r="B470" s="90"/>
      <c r="C470" s="101"/>
      <c r="D470" s="102"/>
      <c r="E470" s="109"/>
      <c r="F470" s="102"/>
      <c r="G470" s="90"/>
      <c r="H470" s="101"/>
      <c r="I470" s="101"/>
      <c r="J470" s="101"/>
      <c r="K470" s="107"/>
      <c r="L470" s="101"/>
      <c r="M470" s="102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</row>
    <row r="471" spans="1:40">
      <c r="A471" s="90"/>
      <c r="B471" s="90"/>
      <c r="C471" s="101"/>
      <c r="D471" s="102"/>
      <c r="E471" s="109"/>
      <c r="F471" s="102"/>
      <c r="G471" s="90"/>
      <c r="H471" s="101"/>
      <c r="I471" s="101"/>
      <c r="J471" s="101"/>
      <c r="K471" s="107"/>
      <c r="L471" s="101"/>
      <c r="M471" s="102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</row>
    <row r="472" spans="1:40">
      <c r="A472" s="90"/>
      <c r="B472" s="90"/>
      <c r="C472" s="101"/>
      <c r="D472" s="102"/>
      <c r="E472" s="109"/>
      <c r="F472" s="102"/>
      <c r="G472" s="90"/>
      <c r="H472" s="101"/>
      <c r="I472" s="101"/>
      <c r="J472" s="101"/>
      <c r="K472" s="107"/>
      <c r="L472" s="101"/>
      <c r="M472" s="102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</row>
    <row r="473" spans="1:40">
      <c r="A473" s="90"/>
      <c r="B473" s="90"/>
      <c r="C473" s="101"/>
      <c r="D473" s="102"/>
      <c r="E473" s="109"/>
      <c r="F473" s="102"/>
      <c r="G473" s="90"/>
      <c r="H473" s="101"/>
      <c r="I473" s="101"/>
      <c r="J473" s="101"/>
      <c r="K473" s="107"/>
      <c r="L473" s="101"/>
      <c r="M473" s="102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</row>
    <row r="474" spans="1:40">
      <c r="A474" s="90"/>
      <c r="B474" s="90"/>
      <c r="C474" s="101"/>
      <c r="D474" s="102"/>
      <c r="E474" s="109"/>
      <c r="F474" s="102"/>
      <c r="G474" s="90"/>
      <c r="H474" s="101"/>
      <c r="I474" s="101"/>
      <c r="J474" s="101"/>
      <c r="K474" s="107"/>
      <c r="L474" s="101"/>
      <c r="M474" s="102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</row>
    <row r="475" spans="1:40">
      <c r="A475" s="90"/>
      <c r="B475" s="90"/>
      <c r="C475" s="101"/>
      <c r="D475" s="102"/>
      <c r="E475" s="109"/>
      <c r="F475" s="102"/>
      <c r="G475" s="90"/>
      <c r="H475" s="101"/>
      <c r="I475" s="101"/>
      <c r="J475" s="101"/>
      <c r="K475" s="107"/>
      <c r="L475" s="101"/>
      <c r="M475" s="102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</row>
    <row r="476" spans="1:40">
      <c r="A476" s="90"/>
      <c r="B476" s="90"/>
      <c r="C476" s="101"/>
      <c r="D476" s="102"/>
      <c r="E476" s="109"/>
      <c r="F476" s="102"/>
      <c r="G476" s="90"/>
      <c r="H476" s="101"/>
      <c r="I476" s="101"/>
      <c r="J476" s="101"/>
      <c r="K476" s="107"/>
      <c r="L476" s="101"/>
      <c r="M476" s="102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</row>
    <row r="477" spans="1:40">
      <c r="A477" s="90"/>
      <c r="B477" s="90"/>
      <c r="C477" s="101"/>
      <c r="D477" s="102"/>
      <c r="E477" s="109"/>
      <c r="F477" s="102"/>
      <c r="G477" s="90"/>
      <c r="H477" s="101"/>
      <c r="I477" s="101"/>
      <c r="J477" s="101"/>
      <c r="K477" s="107"/>
      <c r="L477" s="101"/>
      <c r="M477" s="102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</row>
    <row r="478" spans="1:40">
      <c r="A478" s="90"/>
      <c r="B478" s="90"/>
      <c r="C478" s="101"/>
      <c r="D478" s="102"/>
      <c r="E478" s="109"/>
      <c r="F478" s="102"/>
      <c r="G478" s="90"/>
      <c r="H478" s="101"/>
      <c r="I478" s="101"/>
      <c r="J478" s="101"/>
      <c r="K478" s="107"/>
      <c r="L478" s="101"/>
      <c r="M478" s="102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</row>
    <row r="479" spans="1:40">
      <c r="A479" s="90"/>
      <c r="B479" s="90"/>
      <c r="C479" s="101"/>
      <c r="D479" s="102"/>
      <c r="E479" s="109"/>
      <c r="F479" s="102"/>
      <c r="G479" s="90"/>
      <c r="H479" s="101"/>
      <c r="I479" s="101"/>
      <c r="J479" s="101"/>
      <c r="K479" s="107"/>
      <c r="L479" s="101"/>
      <c r="M479" s="102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</row>
    <row r="480" spans="1:40">
      <c r="A480" s="90"/>
      <c r="B480" s="90"/>
      <c r="C480" s="101"/>
      <c r="D480" s="102"/>
      <c r="E480" s="109"/>
      <c r="F480" s="102"/>
      <c r="G480" s="90"/>
      <c r="H480" s="101"/>
      <c r="I480" s="101"/>
      <c r="J480" s="101"/>
      <c r="K480" s="107"/>
      <c r="L480" s="101"/>
      <c r="M480" s="102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</row>
    <row r="481" spans="1:40">
      <c r="A481" s="90"/>
      <c r="B481" s="90"/>
      <c r="C481" s="101"/>
      <c r="D481" s="102"/>
      <c r="E481" s="109"/>
      <c r="F481" s="102"/>
      <c r="G481" s="90"/>
      <c r="H481" s="101"/>
      <c r="I481" s="101"/>
      <c r="J481" s="101"/>
      <c r="K481" s="107"/>
      <c r="L481" s="101"/>
      <c r="M481" s="102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</row>
    <row r="482" spans="1:40">
      <c r="A482" s="90"/>
      <c r="B482" s="90"/>
      <c r="C482" s="101"/>
      <c r="D482" s="102"/>
      <c r="E482" s="109"/>
      <c r="F482" s="102"/>
      <c r="G482" s="90"/>
      <c r="H482" s="101"/>
      <c r="I482" s="101"/>
      <c r="J482" s="101"/>
      <c r="K482" s="107"/>
      <c r="L482" s="101"/>
      <c r="M482" s="102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</row>
    <row r="483" spans="1:40">
      <c r="A483" s="90"/>
      <c r="B483" s="90"/>
      <c r="C483" s="101"/>
      <c r="D483" s="102"/>
      <c r="E483" s="109"/>
      <c r="F483" s="102"/>
      <c r="G483" s="90"/>
      <c r="H483" s="101"/>
      <c r="I483" s="101"/>
      <c r="J483" s="101"/>
      <c r="K483" s="107"/>
      <c r="L483" s="101"/>
      <c r="M483" s="102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</row>
    <row r="484" spans="1:40">
      <c r="A484" s="90"/>
      <c r="B484" s="90"/>
      <c r="C484" s="101"/>
      <c r="D484" s="102"/>
      <c r="E484" s="109"/>
      <c r="F484" s="102"/>
      <c r="G484" s="90"/>
      <c r="H484" s="101"/>
      <c r="I484" s="101"/>
      <c r="J484" s="101"/>
      <c r="K484" s="107"/>
      <c r="L484" s="101"/>
      <c r="M484" s="102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</row>
    <row r="485" spans="1:40">
      <c r="A485" s="90"/>
      <c r="B485" s="90"/>
      <c r="C485" s="101"/>
      <c r="D485" s="102"/>
      <c r="E485" s="109"/>
      <c r="F485" s="102"/>
      <c r="G485" s="90"/>
      <c r="H485" s="101"/>
      <c r="I485" s="101"/>
      <c r="J485" s="101"/>
      <c r="K485" s="107"/>
      <c r="L485" s="101"/>
      <c r="M485" s="102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</row>
    <row r="486" spans="1:40">
      <c r="A486" s="90"/>
      <c r="B486" s="90"/>
      <c r="C486" s="101"/>
      <c r="D486" s="102"/>
      <c r="E486" s="109"/>
      <c r="F486" s="102"/>
      <c r="G486" s="90"/>
      <c r="H486" s="101"/>
      <c r="I486" s="101"/>
      <c r="J486" s="101"/>
      <c r="K486" s="107"/>
      <c r="L486" s="101"/>
      <c r="M486" s="102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</row>
    <row r="487" spans="1:40">
      <c r="A487" s="90"/>
      <c r="B487" s="90"/>
      <c r="C487" s="101"/>
      <c r="D487" s="102"/>
      <c r="E487" s="109"/>
      <c r="F487" s="102"/>
      <c r="G487" s="90"/>
      <c r="H487" s="101"/>
      <c r="I487" s="101"/>
      <c r="J487" s="101"/>
      <c r="K487" s="107"/>
      <c r="L487" s="101"/>
      <c r="M487" s="102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</row>
    <row r="488" spans="1:40">
      <c r="A488" s="90"/>
      <c r="B488" s="90"/>
      <c r="C488" s="101"/>
      <c r="D488" s="102"/>
      <c r="E488" s="109"/>
      <c r="F488" s="102"/>
      <c r="G488" s="90"/>
      <c r="H488" s="101"/>
      <c r="I488" s="101"/>
      <c r="J488" s="101"/>
      <c r="K488" s="107"/>
      <c r="L488" s="101"/>
      <c r="M488" s="102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</row>
    <row r="489" spans="1:40">
      <c r="A489" s="90"/>
      <c r="B489" s="90"/>
      <c r="C489" s="101"/>
      <c r="D489" s="102"/>
      <c r="E489" s="109"/>
      <c r="F489" s="102"/>
      <c r="G489" s="90"/>
      <c r="H489" s="101"/>
      <c r="I489" s="101"/>
      <c r="J489" s="101"/>
      <c r="K489" s="107"/>
      <c r="L489" s="101"/>
      <c r="M489" s="102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</row>
    <row r="490" spans="1:40">
      <c r="A490" s="90"/>
      <c r="B490" s="90"/>
      <c r="C490" s="101"/>
      <c r="D490" s="102"/>
      <c r="E490" s="109"/>
      <c r="F490" s="102"/>
      <c r="G490" s="90"/>
      <c r="H490" s="101"/>
      <c r="I490" s="101"/>
      <c r="J490" s="101"/>
      <c r="K490" s="107"/>
      <c r="L490" s="101"/>
      <c r="M490" s="102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</row>
    <row r="491" spans="1:40">
      <c r="A491" s="90"/>
      <c r="B491" s="90"/>
      <c r="C491" s="101"/>
      <c r="D491" s="102"/>
      <c r="E491" s="109"/>
      <c r="F491" s="102"/>
      <c r="G491" s="90"/>
      <c r="H491" s="101"/>
      <c r="I491" s="101"/>
      <c r="J491" s="101"/>
      <c r="K491" s="107"/>
      <c r="L491" s="101"/>
      <c r="M491" s="102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</row>
    <row r="492" spans="1:40">
      <c r="A492" s="90"/>
      <c r="B492" s="90"/>
      <c r="C492" s="101"/>
      <c r="D492" s="102"/>
      <c r="E492" s="109"/>
      <c r="F492" s="102"/>
      <c r="G492" s="90"/>
      <c r="H492" s="101"/>
      <c r="I492" s="101"/>
      <c r="J492" s="101"/>
      <c r="K492" s="107"/>
      <c r="L492" s="101"/>
      <c r="M492" s="102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</row>
    <row r="493" spans="1:40">
      <c r="A493" s="90"/>
      <c r="B493" s="90"/>
      <c r="C493" s="101"/>
      <c r="D493" s="102"/>
      <c r="E493" s="109"/>
      <c r="F493" s="102"/>
      <c r="G493" s="90"/>
      <c r="H493" s="101"/>
      <c r="I493" s="101"/>
      <c r="J493" s="101"/>
      <c r="K493" s="107"/>
      <c r="L493" s="101"/>
      <c r="M493" s="102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</row>
    <row r="494" spans="1:40">
      <c r="A494" s="90"/>
      <c r="B494" s="90"/>
      <c r="C494" s="101"/>
      <c r="D494" s="102"/>
      <c r="E494" s="109"/>
      <c r="F494" s="102"/>
      <c r="G494" s="90"/>
      <c r="H494" s="101"/>
      <c r="I494" s="101"/>
      <c r="J494" s="101"/>
      <c r="K494" s="107"/>
      <c r="L494" s="101"/>
      <c r="M494" s="102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</row>
    <row r="495" spans="1:40">
      <c r="A495" s="90"/>
      <c r="B495" s="90"/>
      <c r="C495" s="101"/>
      <c r="D495" s="102"/>
      <c r="E495" s="109"/>
      <c r="F495" s="102"/>
      <c r="G495" s="90"/>
      <c r="H495" s="101"/>
      <c r="I495" s="101"/>
      <c r="J495" s="101"/>
      <c r="K495" s="107"/>
      <c r="L495" s="101"/>
      <c r="M495" s="102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</row>
    <row r="496" spans="1:40">
      <c r="A496" s="90"/>
      <c r="B496" s="90"/>
      <c r="C496" s="101"/>
      <c r="D496" s="102"/>
      <c r="E496" s="90"/>
      <c r="F496" s="102"/>
      <c r="G496" s="90"/>
      <c r="H496" s="101"/>
      <c r="I496" s="101"/>
      <c r="J496" s="101"/>
      <c r="K496" s="107"/>
      <c r="L496" s="101"/>
      <c r="M496" s="102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</row>
    <row r="497" spans="1:40">
      <c r="A497" s="90"/>
      <c r="B497" s="90"/>
      <c r="C497" s="101"/>
      <c r="D497" s="102"/>
      <c r="E497" s="90"/>
      <c r="F497" s="102"/>
      <c r="G497" s="90"/>
      <c r="H497" s="101"/>
      <c r="I497" s="101"/>
      <c r="J497" s="101"/>
      <c r="K497" s="107"/>
      <c r="L497" s="101"/>
      <c r="M497" s="102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</row>
    <row r="498" spans="1:40">
      <c r="A498" s="90"/>
      <c r="B498" s="90"/>
      <c r="C498" s="101"/>
      <c r="D498" s="102"/>
      <c r="E498" s="90"/>
      <c r="F498" s="102"/>
      <c r="G498" s="90"/>
      <c r="H498" s="101"/>
      <c r="I498" s="101"/>
      <c r="J498" s="101"/>
      <c r="K498" s="107"/>
      <c r="L498" s="101"/>
      <c r="M498" s="102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</row>
    <row r="499" spans="1:40">
      <c r="A499" s="90"/>
      <c r="B499" s="90"/>
      <c r="C499" s="101"/>
      <c r="D499" s="102"/>
      <c r="E499" s="90"/>
      <c r="F499" s="102"/>
      <c r="G499" s="90"/>
      <c r="H499" s="101"/>
      <c r="I499" s="101"/>
      <c r="J499" s="101"/>
      <c r="K499" s="107"/>
      <c r="L499" s="101"/>
      <c r="M499" s="102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</row>
    <row r="500" spans="1:40">
      <c r="A500" s="90"/>
      <c r="B500" s="90"/>
      <c r="C500" s="101"/>
      <c r="D500" s="102"/>
      <c r="E500" s="90"/>
      <c r="F500" s="102"/>
      <c r="G500" s="90"/>
      <c r="H500" s="101"/>
      <c r="I500" s="101"/>
      <c r="J500" s="101"/>
      <c r="K500" s="107"/>
      <c r="L500" s="101"/>
      <c r="M500" s="102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</row>
    <row r="501" spans="1:40">
      <c r="A501" s="90"/>
      <c r="B501" s="90"/>
      <c r="C501" s="101"/>
      <c r="D501" s="102"/>
      <c r="E501" s="90"/>
      <c r="F501" s="102"/>
      <c r="G501" s="90"/>
      <c r="H501" s="101"/>
      <c r="I501" s="101"/>
      <c r="J501" s="101"/>
      <c r="K501" s="107"/>
      <c r="L501" s="101"/>
      <c r="M501" s="102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</row>
    <row r="502" spans="1:40">
      <c r="A502" s="90"/>
      <c r="B502" s="90"/>
      <c r="C502" s="101"/>
      <c r="D502" s="102"/>
      <c r="E502" s="90"/>
      <c r="F502" s="102"/>
      <c r="G502" s="90"/>
      <c r="H502" s="101"/>
      <c r="I502" s="101"/>
      <c r="J502" s="101"/>
      <c r="K502" s="107"/>
      <c r="L502" s="101"/>
      <c r="M502" s="102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</row>
    <row r="503" spans="1:40">
      <c r="A503" s="90"/>
      <c r="B503" s="90"/>
      <c r="C503" s="101"/>
      <c r="D503" s="102"/>
      <c r="E503" s="90"/>
      <c r="F503" s="102"/>
      <c r="G503" s="90"/>
      <c r="H503" s="101"/>
      <c r="I503" s="101"/>
      <c r="J503" s="101"/>
      <c r="K503" s="107"/>
      <c r="L503" s="101"/>
      <c r="M503" s="102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</row>
    <row r="504" spans="1:40">
      <c r="A504" s="90"/>
      <c r="B504" s="90"/>
      <c r="C504" s="101"/>
      <c r="D504" s="102"/>
      <c r="E504" s="90"/>
      <c r="F504" s="102"/>
      <c r="G504" s="90"/>
      <c r="H504" s="101"/>
      <c r="I504" s="101"/>
      <c r="J504" s="101"/>
      <c r="K504" s="107"/>
      <c r="L504" s="101"/>
      <c r="M504" s="102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</row>
    <row r="505" spans="1:40">
      <c r="A505" s="90"/>
      <c r="B505" s="90"/>
      <c r="C505" s="101"/>
      <c r="D505" s="102"/>
      <c r="E505" s="90"/>
      <c r="F505" s="102"/>
      <c r="G505" s="90"/>
      <c r="H505" s="101"/>
      <c r="I505" s="101"/>
      <c r="J505" s="101"/>
      <c r="K505" s="107"/>
      <c r="L505" s="101"/>
      <c r="M505" s="102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</row>
    <row r="506" spans="1:40">
      <c r="A506" s="90"/>
      <c r="B506" s="90"/>
      <c r="C506" s="101"/>
      <c r="D506" s="102"/>
      <c r="E506" s="90"/>
      <c r="F506" s="102"/>
      <c r="G506" s="90"/>
      <c r="H506" s="101"/>
      <c r="I506" s="101"/>
      <c r="J506" s="101"/>
      <c r="K506" s="107"/>
      <c r="L506" s="101"/>
      <c r="M506" s="102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</row>
    <row r="507" spans="1:40">
      <c r="A507" s="90"/>
      <c r="B507" s="90"/>
      <c r="C507" s="101"/>
      <c r="D507" s="102"/>
      <c r="E507" s="90"/>
      <c r="F507" s="102"/>
      <c r="G507" s="90"/>
      <c r="H507" s="101"/>
      <c r="I507" s="101"/>
      <c r="J507" s="101"/>
      <c r="K507" s="107"/>
      <c r="L507" s="101"/>
      <c r="M507" s="102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</row>
    <row r="508" spans="1:40">
      <c r="A508" s="90"/>
      <c r="B508" s="90"/>
      <c r="C508" s="101"/>
      <c r="D508" s="102"/>
      <c r="E508" s="90"/>
      <c r="F508" s="102"/>
      <c r="G508" s="90"/>
      <c r="H508" s="101"/>
      <c r="I508" s="101"/>
      <c r="J508" s="101"/>
      <c r="K508" s="107"/>
      <c r="L508" s="101"/>
      <c r="M508" s="102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</row>
    <row r="509" spans="1:40">
      <c r="A509" s="90"/>
      <c r="B509" s="90"/>
      <c r="C509" s="101"/>
      <c r="D509" s="102"/>
      <c r="E509" s="90"/>
      <c r="F509" s="102"/>
      <c r="G509" s="90"/>
      <c r="H509" s="101"/>
      <c r="I509" s="101"/>
      <c r="J509" s="101"/>
      <c r="K509" s="107"/>
      <c r="L509" s="101"/>
      <c r="M509" s="102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</row>
    <row r="510" spans="1:40">
      <c r="A510" s="90"/>
      <c r="B510" s="90"/>
      <c r="C510" s="101"/>
      <c r="D510" s="102"/>
      <c r="E510" s="90"/>
      <c r="F510" s="102"/>
      <c r="G510" s="90"/>
      <c r="H510" s="101"/>
      <c r="I510" s="101"/>
      <c r="J510" s="101"/>
      <c r="K510" s="107"/>
      <c r="L510" s="101"/>
      <c r="M510" s="102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</row>
    <row r="511" spans="1:40">
      <c r="A511" s="90"/>
      <c r="B511" s="90"/>
      <c r="C511" s="101"/>
      <c r="D511" s="102"/>
      <c r="E511" s="90"/>
      <c r="F511" s="102"/>
      <c r="G511" s="90"/>
      <c r="H511" s="101"/>
      <c r="I511" s="101"/>
      <c r="J511" s="101"/>
      <c r="K511" s="107"/>
      <c r="L511" s="101"/>
      <c r="M511" s="102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</row>
    <row r="512" spans="1:40">
      <c r="A512" s="90"/>
      <c r="B512" s="90"/>
      <c r="C512" s="101"/>
      <c r="D512" s="102"/>
      <c r="E512" s="90"/>
      <c r="F512" s="102"/>
      <c r="G512" s="90"/>
      <c r="H512" s="101"/>
      <c r="I512" s="101"/>
      <c r="J512" s="101"/>
      <c r="K512" s="107"/>
      <c r="L512" s="101"/>
      <c r="M512" s="102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</row>
    <row r="513" spans="1:40">
      <c r="A513" s="90"/>
      <c r="B513" s="90"/>
      <c r="C513" s="101"/>
      <c r="D513" s="102"/>
      <c r="E513" s="90"/>
      <c r="F513" s="102"/>
      <c r="G513" s="90"/>
      <c r="H513" s="101"/>
      <c r="I513" s="101"/>
      <c r="J513" s="101"/>
      <c r="K513" s="107"/>
      <c r="L513" s="101"/>
      <c r="M513" s="102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</row>
    <row r="514" spans="1:40">
      <c r="A514" s="90"/>
      <c r="B514" s="90"/>
      <c r="C514" s="101"/>
      <c r="D514" s="102"/>
      <c r="E514" s="90"/>
      <c r="F514" s="102"/>
      <c r="G514" s="90"/>
      <c r="H514" s="101"/>
      <c r="I514" s="101"/>
      <c r="J514" s="101"/>
      <c r="K514" s="107"/>
      <c r="L514" s="107"/>
      <c r="M514" s="102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</row>
    <row r="515" spans="1:40">
      <c r="A515" s="90"/>
      <c r="B515" s="90"/>
      <c r="C515" s="101"/>
      <c r="D515" s="102"/>
      <c r="E515" s="90"/>
      <c r="F515" s="102"/>
      <c r="G515" s="90"/>
      <c r="H515" s="101"/>
      <c r="I515" s="101"/>
      <c r="J515" s="101"/>
      <c r="K515" s="107"/>
      <c r="L515" s="107"/>
      <c r="M515" s="102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</row>
    <row r="516" spans="1:40">
      <c r="A516" s="90"/>
      <c r="B516" s="90"/>
      <c r="C516" s="101"/>
      <c r="D516" s="102"/>
      <c r="E516" s="90"/>
      <c r="F516" s="102"/>
      <c r="G516" s="90"/>
      <c r="H516" s="101"/>
      <c r="I516" s="101"/>
      <c r="J516" s="101"/>
      <c r="K516" s="107"/>
      <c r="L516" s="107"/>
      <c r="M516" s="102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</row>
    <row r="517" spans="1:40">
      <c r="A517" s="90"/>
      <c r="B517" s="90"/>
      <c r="C517" s="101"/>
      <c r="D517" s="102"/>
      <c r="E517" s="90"/>
      <c r="F517" s="102"/>
      <c r="G517" s="90"/>
      <c r="H517" s="101"/>
      <c r="I517" s="101"/>
      <c r="J517" s="101"/>
      <c r="K517" s="107"/>
      <c r="L517" s="107"/>
      <c r="M517" s="102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</row>
    <row r="518" spans="1:40">
      <c r="A518" s="90"/>
      <c r="B518" s="90"/>
      <c r="C518" s="101"/>
      <c r="D518" s="102"/>
      <c r="E518" s="90"/>
      <c r="F518" s="102"/>
      <c r="G518" s="90"/>
      <c r="H518" s="101"/>
      <c r="I518" s="101"/>
      <c r="J518" s="101"/>
      <c r="K518" s="107"/>
      <c r="L518" s="107"/>
      <c r="M518" s="102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</row>
    <row r="519" spans="1:40">
      <c r="A519" s="90"/>
      <c r="B519" s="90"/>
      <c r="C519" s="101"/>
      <c r="D519" s="102"/>
      <c r="E519" s="90"/>
      <c r="F519" s="102"/>
      <c r="G519" s="90"/>
      <c r="H519" s="101"/>
      <c r="I519" s="101"/>
      <c r="J519" s="101"/>
      <c r="K519" s="107"/>
      <c r="L519" s="107"/>
      <c r="M519" s="102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</row>
    <row r="520" spans="1:40">
      <c r="A520" s="90"/>
      <c r="B520" s="90"/>
      <c r="C520" s="101"/>
      <c r="D520" s="102"/>
      <c r="E520" s="90"/>
      <c r="F520" s="102"/>
      <c r="G520" s="90"/>
      <c r="H520" s="101"/>
      <c r="I520" s="101"/>
      <c r="J520" s="101"/>
      <c r="K520" s="107"/>
      <c r="L520" s="107"/>
      <c r="M520" s="102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</row>
    <row r="521" spans="1:40">
      <c r="A521" s="90"/>
      <c r="B521" s="90"/>
      <c r="C521" s="101"/>
      <c r="D521" s="102"/>
      <c r="E521" s="90"/>
      <c r="F521" s="102"/>
      <c r="G521" s="90"/>
      <c r="H521" s="101"/>
      <c r="I521" s="101"/>
      <c r="J521" s="101"/>
      <c r="K521" s="107"/>
      <c r="L521" s="107"/>
      <c r="M521" s="102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</row>
    <row r="522" spans="1:40">
      <c r="A522" s="90"/>
      <c r="B522" s="90"/>
      <c r="C522" s="101"/>
      <c r="D522" s="102"/>
      <c r="E522" s="90"/>
      <c r="F522" s="102"/>
      <c r="G522" s="90"/>
      <c r="H522" s="101"/>
      <c r="I522" s="101"/>
      <c r="J522" s="101"/>
      <c r="K522" s="107"/>
      <c r="L522" s="107"/>
      <c r="M522" s="102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</row>
    <row r="523" spans="1:40">
      <c r="A523" s="90"/>
      <c r="B523" s="90"/>
      <c r="C523" s="101"/>
      <c r="D523" s="102"/>
      <c r="E523" s="90"/>
      <c r="F523" s="102"/>
      <c r="G523" s="90"/>
      <c r="H523" s="101"/>
      <c r="I523" s="101"/>
      <c r="J523" s="101"/>
      <c r="K523" s="107"/>
      <c r="L523" s="107"/>
      <c r="M523" s="102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</row>
    <row r="524" spans="1:40">
      <c r="A524" s="90"/>
      <c r="B524" s="90"/>
      <c r="C524" s="101"/>
      <c r="D524" s="102"/>
      <c r="E524" s="90"/>
      <c r="F524" s="102"/>
      <c r="G524" s="90"/>
      <c r="H524" s="101"/>
      <c r="I524" s="101"/>
      <c r="J524" s="101"/>
      <c r="K524" s="107"/>
      <c r="L524" s="107"/>
      <c r="M524" s="102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</row>
    <row r="525" spans="1:40">
      <c r="A525" s="90"/>
      <c r="B525" s="90"/>
      <c r="C525" s="101"/>
      <c r="D525" s="102"/>
      <c r="E525" s="90"/>
      <c r="F525" s="102"/>
      <c r="G525" s="90"/>
      <c r="H525" s="101"/>
      <c r="I525" s="101"/>
      <c r="J525" s="101"/>
      <c r="K525" s="107"/>
      <c r="L525" s="107"/>
      <c r="M525" s="102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</row>
    <row r="526" spans="1:40">
      <c r="A526" s="90"/>
      <c r="B526" s="90"/>
      <c r="C526" s="101"/>
      <c r="D526" s="102"/>
      <c r="E526" s="90"/>
      <c r="F526" s="102"/>
      <c r="G526" s="90"/>
      <c r="H526" s="101"/>
      <c r="I526" s="101"/>
      <c r="J526" s="101"/>
      <c r="K526" s="107"/>
      <c r="L526" s="107"/>
      <c r="M526" s="102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</row>
    <row r="527" spans="1:40">
      <c r="A527" s="90"/>
      <c r="B527" s="90"/>
      <c r="C527" s="101"/>
      <c r="D527" s="102"/>
      <c r="E527" s="90"/>
      <c r="F527" s="102"/>
      <c r="G527" s="90"/>
      <c r="H527" s="101"/>
      <c r="I527" s="101"/>
      <c r="J527" s="101"/>
      <c r="K527" s="107"/>
      <c r="L527" s="107"/>
      <c r="M527" s="102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</row>
    <row r="528" spans="1:40">
      <c r="A528" s="90"/>
      <c r="B528" s="90"/>
      <c r="C528" s="101"/>
      <c r="D528" s="102"/>
      <c r="E528" s="90"/>
      <c r="F528" s="102"/>
      <c r="G528" s="90"/>
      <c r="H528" s="101"/>
      <c r="I528" s="101"/>
      <c r="J528" s="101"/>
      <c r="K528" s="107"/>
      <c r="L528" s="107"/>
      <c r="M528" s="102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</row>
    <row r="529" spans="1:40">
      <c r="A529" s="90"/>
      <c r="B529" s="90"/>
      <c r="C529" s="101"/>
      <c r="D529" s="102"/>
      <c r="E529" s="90"/>
      <c r="F529" s="102"/>
      <c r="G529" s="90"/>
      <c r="H529" s="101"/>
      <c r="I529" s="101"/>
      <c r="J529" s="101"/>
      <c r="K529" s="107"/>
      <c r="L529" s="107"/>
      <c r="M529" s="102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</row>
    <row r="530" spans="1:40">
      <c r="A530" s="90"/>
      <c r="B530" s="90"/>
      <c r="C530" s="101"/>
      <c r="D530" s="102"/>
      <c r="E530" s="90"/>
      <c r="F530" s="102"/>
      <c r="G530" s="90"/>
      <c r="H530" s="101"/>
      <c r="I530" s="101"/>
      <c r="J530" s="101"/>
      <c r="K530" s="107"/>
      <c r="L530" s="107"/>
      <c r="M530" s="102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</row>
    <row r="531" spans="1:40">
      <c r="A531" s="90"/>
      <c r="B531" s="90"/>
      <c r="C531" s="101"/>
      <c r="D531" s="102"/>
      <c r="E531" s="90"/>
      <c r="F531" s="102"/>
      <c r="G531" s="90"/>
      <c r="H531" s="101"/>
      <c r="I531" s="101"/>
      <c r="J531" s="101"/>
      <c r="K531" s="107"/>
      <c r="L531" s="107"/>
      <c r="M531" s="102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</row>
    <row r="532" spans="1:40">
      <c r="A532" s="90"/>
      <c r="B532" s="90"/>
      <c r="C532" s="101"/>
      <c r="D532" s="102"/>
      <c r="E532" s="90"/>
      <c r="F532" s="102"/>
      <c r="G532" s="90"/>
      <c r="H532" s="101"/>
      <c r="I532" s="101"/>
      <c r="J532" s="101"/>
      <c r="K532" s="107"/>
      <c r="L532" s="107"/>
      <c r="M532" s="102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</row>
    <row r="533" spans="1:40">
      <c r="A533" s="90"/>
      <c r="B533" s="90"/>
      <c r="C533" s="101"/>
      <c r="D533" s="102"/>
      <c r="E533" s="90"/>
      <c r="F533" s="102"/>
      <c r="G533" s="90"/>
      <c r="H533" s="101"/>
      <c r="I533" s="101"/>
      <c r="J533" s="101"/>
      <c r="K533" s="107"/>
      <c r="L533" s="107"/>
      <c r="M533" s="102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</row>
    <row r="534" spans="1:40">
      <c r="A534" s="90"/>
      <c r="B534" s="90"/>
      <c r="C534" s="101"/>
      <c r="D534" s="102"/>
      <c r="E534" s="90"/>
      <c r="F534" s="102"/>
      <c r="G534" s="90"/>
      <c r="H534" s="101"/>
      <c r="I534" s="101"/>
      <c r="J534" s="101"/>
      <c r="K534" s="107"/>
      <c r="L534" s="107"/>
      <c r="M534" s="102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</row>
    <row r="535" spans="1:40">
      <c r="A535" s="90"/>
      <c r="B535" s="90"/>
      <c r="C535" s="101"/>
      <c r="D535" s="102"/>
      <c r="E535" s="90"/>
      <c r="F535" s="102"/>
      <c r="G535" s="90"/>
      <c r="H535" s="101"/>
      <c r="I535" s="101"/>
      <c r="J535" s="101"/>
      <c r="K535" s="107"/>
      <c r="L535" s="107"/>
      <c r="M535" s="102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  <c r="AI535" s="107"/>
      <c r="AJ535" s="107"/>
      <c r="AK535" s="107"/>
      <c r="AL535" s="107"/>
      <c r="AM535" s="107"/>
      <c r="AN535" s="107"/>
    </row>
    <row r="536" spans="1:40">
      <c r="A536" s="90"/>
      <c r="B536" s="90"/>
      <c r="C536" s="101"/>
      <c r="D536" s="102"/>
      <c r="E536" s="90"/>
      <c r="F536" s="102"/>
      <c r="G536" s="90"/>
      <c r="H536" s="101"/>
      <c r="I536" s="101"/>
      <c r="J536" s="101"/>
      <c r="K536" s="107"/>
      <c r="L536" s="107"/>
      <c r="M536" s="102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</row>
    <row r="537" spans="1:40">
      <c r="A537" s="90"/>
      <c r="B537" s="90"/>
      <c r="C537" s="101"/>
      <c r="D537" s="102"/>
      <c r="E537" s="90"/>
      <c r="F537" s="102"/>
      <c r="G537" s="90"/>
      <c r="H537" s="101"/>
      <c r="I537" s="101"/>
      <c r="J537" s="107"/>
      <c r="K537" s="107"/>
      <c r="L537" s="107"/>
      <c r="M537" s="102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</row>
    <row r="538" spans="1:40">
      <c r="A538" s="90"/>
      <c r="B538" s="90"/>
      <c r="C538" s="101"/>
      <c r="D538" s="102"/>
      <c r="E538" s="90"/>
      <c r="F538" s="102"/>
      <c r="G538" s="90"/>
      <c r="H538" s="101"/>
      <c r="I538" s="101"/>
      <c r="J538" s="107"/>
      <c r="K538" s="107"/>
      <c r="L538" s="107"/>
      <c r="M538" s="102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</row>
    <row r="539" spans="1:40">
      <c r="A539" s="90"/>
      <c r="B539" s="90"/>
      <c r="C539" s="101"/>
      <c r="D539" s="102"/>
      <c r="E539" s="90"/>
      <c r="F539" s="102"/>
      <c r="G539" s="90"/>
      <c r="H539" s="101"/>
      <c r="I539" s="101"/>
      <c r="J539" s="107"/>
      <c r="K539" s="107"/>
      <c r="L539" s="107"/>
      <c r="M539" s="102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  <c r="AI539" s="107"/>
      <c r="AJ539" s="107"/>
      <c r="AK539" s="107"/>
      <c r="AL539" s="107"/>
      <c r="AM539" s="107"/>
      <c r="AN539" s="107"/>
    </row>
    <row r="540" spans="1:40">
      <c r="A540" s="90"/>
      <c r="B540" s="90"/>
      <c r="C540" s="101"/>
      <c r="D540" s="102"/>
      <c r="E540" s="90"/>
      <c r="F540" s="102"/>
      <c r="G540" s="90"/>
      <c r="H540" s="101"/>
      <c r="I540" s="101"/>
      <c r="J540" s="107"/>
      <c r="K540" s="107"/>
      <c r="L540" s="107"/>
      <c r="M540" s="102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</row>
    <row r="541" spans="1:40">
      <c r="A541" s="90"/>
      <c r="B541" s="90"/>
      <c r="C541" s="101"/>
      <c r="D541" s="102"/>
      <c r="E541" s="90"/>
      <c r="F541" s="102"/>
      <c r="G541" s="90"/>
      <c r="H541" s="101"/>
      <c r="I541" s="101"/>
      <c r="J541" s="107"/>
      <c r="K541" s="107"/>
      <c r="L541" s="107"/>
      <c r="M541" s="102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  <c r="AI541" s="107"/>
      <c r="AJ541" s="107"/>
      <c r="AK541" s="107"/>
      <c r="AL541" s="107"/>
      <c r="AM541" s="107"/>
      <c r="AN541" s="107"/>
    </row>
    <row r="542" spans="1:40">
      <c r="A542" s="90"/>
      <c r="B542" s="90"/>
      <c r="C542" s="101"/>
      <c r="D542" s="102"/>
      <c r="E542" s="90"/>
      <c r="F542" s="102"/>
      <c r="G542" s="90"/>
      <c r="H542" s="101"/>
      <c r="I542" s="101"/>
      <c r="J542" s="107"/>
      <c r="K542" s="107"/>
      <c r="L542" s="107"/>
      <c r="M542" s="102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</row>
    <row r="543" spans="1:40">
      <c r="A543" s="90"/>
      <c r="B543" s="90"/>
      <c r="C543" s="101"/>
      <c r="D543" s="102"/>
      <c r="E543" s="90"/>
      <c r="F543" s="102"/>
      <c r="G543" s="90"/>
      <c r="H543" s="101"/>
      <c r="I543" s="101"/>
      <c r="J543" s="107"/>
      <c r="K543" s="107"/>
      <c r="L543" s="107"/>
      <c r="M543" s="102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</row>
    <row r="544" spans="1:40">
      <c r="A544" s="90"/>
      <c r="B544" s="90"/>
      <c r="C544" s="101"/>
      <c r="D544" s="102"/>
      <c r="E544" s="90"/>
      <c r="F544" s="102"/>
      <c r="G544" s="90"/>
      <c r="H544" s="101"/>
      <c r="I544" s="101"/>
      <c r="J544" s="107"/>
      <c r="K544" s="107"/>
      <c r="L544" s="107"/>
      <c r="M544" s="102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</row>
    <row r="545" spans="1:40">
      <c r="A545" s="90"/>
      <c r="B545" s="90"/>
      <c r="C545" s="101"/>
      <c r="D545" s="102"/>
      <c r="E545" s="90"/>
      <c r="F545" s="102"/>
      <c r="G545" s="90"/>
      <c r="H545" s="101"/>
      <c r="I545" s="101"/>
      <c r="J545" s="107"/>
      <c r="K545" s="107"/>
      <c r="L545" s="107"/>
      <c r="M545" s="102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</row>
    <row r="546" spans="1:40">
      <c r="A546" s="90"/>
      <c r="B546" s="90"/>
      <c r="C546" s="101"/>
      <c r="D546" s="102"/>
      <c r="E546" s="90"/>
      <c r="F546" s="102"/>
      <c r="G546" s="90"/>
      <c r="H546" s="101"/>
      <c r="I546" s="101"/>
      <c r="J546" s="107"/>
      <c r="K546" s="107"/>
      <c r="L546" s="107"/>
      <c r="M546" s="102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</row>
    <row r="547" spans="1:40">
      <c r="A547" s="90"/>
      <c r="B547" s="90"/>
      <c r="C547" s="101"/>
      <c r="D547" s="102"/>
      <c r="E547" s="90"/>
      <c r="F547" s="102"/>
      <c r="G547" s="90"/>
      <c r="H547" s="101"/>
      <c r="I547" s="101"/>
      <c r="J547" s="107"/>
      <c r="K547" s="107"/>
      <c r="L547" s="107"/>
      <c r="M547" s="102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</row>
    <row r="548" spans="1:40">
      <c r="A548" s="90"/>
      <c r="B548" s="90"/>
      <c r="C548" s="101"/>
      <c r="D548" s="102"/>
      <c r="E548" s="90"/>
      <c r="F548" s="102"/>
      <c r="G548" s="90"/>
      <c r="H548" s="101"/>
      <c r="I548" s="101"/>
      <c r="J548" s="107"/>
      <c r="K548" s="107"/>
      <c r="L548" s="107"/>
      <c r="M548" s="102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  <c r="AI548" s="107"/>
      <c r="AJ548" s="107"/>
      <c r="AK548" s="107"/>
      <c r="AL548" s="107"/>
      <c r="AM548" s="107"/>
      <c r="AN548" s="107"/>
    </row>
    <row r="549" spans="1:40">
      <c r="A549" s="90"/>
      <c r="B549" s="90"/>
      <c r="C549" s="101"/>
      <c r="D549" s="102"/>
      <c r="E549" s="90"/>
      <c r="F549" s="102"/>
      <c r="G549" s="90"/>
      <c r="H549" s="101"/>
      <c r="I549" s="101"/>
      <c r="J549" s="107"/>
      <c r="K549" s="107"/>
      <c r="L549" s="107"/>
      <c r="M549" s="102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</row>
    <row r="550" spans="1:40">
      <c r="A550" s="90"/>
      <c r="B550" s="90"/>
      <c r="C550" s="101"/>
      <c r="D550" s="102"/>
      <c r="E550" s="90"/>
      <c r="F550" s="102"/>
      <c r="G550" s="90"/>
      <c r="H550" s="101"/>
      <c r="I550" s="101"/>
      <c r="J550" s="107"/>
      <c r="K550" s="107"/>
      <c r="L550" s="107"/>
      <c r="M550" s="102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  <c r="AI550" s="107"/>
      <c r="AJ550" s="107"/>
      <c r="AK550" s="107"/>
      <c r="AL550" s="107"/>
      <c r="AM550" s="107"/>
      <c r="AN550" s="107"/>
    </row>
    <row r="551" spans="1:40">
      <c r="A551" s="90"/>
      <c r="B551" s="90"/>
      <c r="C551" s="101"/>
      <c r="D551" s="102"/>
      <c r="E551" s="90"/>
      <c r="F551" s="102"/>
      <c r="G551" s="90"/>
      <c r="H551" s="101"/>
      <c r="I551" s="101"/>
      <c r="J551" s="107"/>
      <c r="K551" s="107"/>
      <c r="L551" s="107"/>
      <c r="M551" s="102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</row>
    <row r="552" spans="1:40">
      <c r="A552" s="90"/>
      <c r="B552" s="90"/>
      <c r="C552" s="101"/>
      <c r="D552" s="102"/>
      <c r="E552" s="90"/>
      <c r="F552" s="102"/>
      <c r="G552" s="90"/>
      <c r="H552" s="101"/>
      <c r="I552" s="101"/>
      <c r="J552" s="107"/>
      <c r="K552" s="107"/>
      <c r="L552" s="107"/>
      <c r="M552" s="102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07"/>
      <c r="AN552" s="107"/>
    </row>
    <row r="553" spans="1:40">
      <c r="A553" s="90"/>
      <c r="B553" s="90"/>
      <c r="C553" s="101"/>
      <c r="D553" s="102"/>
      <c r="E553" s="90"/>
      <c r="F553" s="102"/>
      <c r="G553" s="90"/>
      <c r="H553" s="101"/>
      <c r="I553" s="101"/>
      <c r="J553" s="107"/>
      <c r="K553" s="107"/>
      <c r="L553" s="107"/>
      <c r="M553" s="102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</row>
    <row r="554" spans="1:40">
      <c r="A554" s="90"/>
      <c r="B554" s="90"/>
      <c r="C554" s="101"/>
      <c r="D554" s="102"/>
      <c r="E554" s="90"/>
      <c r="F554" s="102"/>
      <c r="G554" s="90"/>
      <c r="H554" s="101"/>
      <c r="I554" s="101"/>
      <c r="J554" s="107"/>
      <c r="K554" s="107"/>
      <c r="L554" s="107"/>
      <c r="M554" s="102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</row>
    <row r="555" spans="1:40">
      <c r="A555" s="90"/>
      <c r="B555" s="90"/>
      <c r="C555" s="101"/>
      <c r="D555" s="102"/>
      <c r="E555" s="90"/>
      <c r="F555" s="102"/>
      <c r="G555" s="90"/>
      <c r="H555" s="101"/>
      <c r="I555" s="101"/>
      <c r="J555" s="107"/>
      <c r="K555" s="107"/>
      <c r="L555" s="107"/>
      <c r="M555" s="102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</row>
    <row r="556" spans="1:40">
      <c r="A556" s="90"/>
      <c r="B556" s="90"/>
      <c r="C556" s="101"/>
      <c r="D556" s="102"/>
      <c r="E556" s="90"/>
      <c r="F556" s="102"/>
      <c r="G556" s="90"/>
      <c r="H556" s="101"/>
      <c r="I556" s="101"/>
      <c r="J556" s="107"/>
      <c r="K556" s="107"/>
      <c r="L556" s="107"/>
      <c r="M556" s="102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</row>
    <row r="557" spans="1:40">
      <c r="A557" s="90"/>
      <c r="B557" s="90"/>
      <c r="C557" s="101"/>
      <c r="D557" s="102"/>
      <c r="E557" s="90"/>
      <c r="F557" s="102"/>
      <c r="G557" s="90"/>
      <c r="H557" s="101"/>
      <c r="I557" s="101"/>
      <c r="J557" s="107"/>
      <c r="K557" s="107"/>
      <c r="L557" s="107"/>
      <c r="M557" s="102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</row>
    <row r="558" spans="1:40">
      <c r="A558" s="90"/>
      <c r="B558" s="90"/>
      <c r="C558" s="101"/>
      <c r="D558" s="102"/>
      <c r="E558" s="90"/>
      <c r="F558" s="102"/>
      <c r="G558" s="90"/>
      <c r="H558" s="101"/>
      <c r="I558" s="101"/>
      <c r="J558" s="107"/>
      <c r="K558" s="107"/>
      <c r="L558" s="107"/>
      <c r="M558" s="102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  <c r="AI558" s="107"/>
      <c r="AJ558" s="107"/>
      <c r="AK558" s="107"/>
      <c r="AL558" s="107"/>
      <c r="AM558" s="107"/>
      <c r="AN558" s="107"/>
    </row>
    <row r="559" spans="1:40">
      <c r="A559" s="90"/>
      <c r="B559" s="90"/>
      <c r="C559" s="101"/>
      <c r="D559" s="102"/>
      <c r="E559" s="90"/>
      <c r="F559" s="102"/>
      <c r="G559" s="90"/>
      <c r="H559" s="101"/>
      <c r="I559" s="101"/>
      <c r="J559" s="107"/>
      <c r="K559" s="107"/>
      <c r="L559" s="107"/>
      <c r="M559" s="102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</row>
    <row r="560" spans="1:40">
      <c r="A560" s="90"/>
      <c r="B560" s="90"/>
      <c r="C560" s="101"/>
      <c r="D560" s="102"/>
      <c r="E560" s="90"/>
      <c r="F560" s="102"/>
      <c r="G560" s="90"/>
      <c r="H560" s="101"/>
      <c r="I560" s="101"/>
      <c r="J560" s="107"/>
      <c r="K560" s="107"/>
      <c r="L560" s="107"/>
      <c r="M560" s="102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</row>
    <row r="561" spans="1:40">
      <c r="A561" s="90"/>
      <c r="B561" s="90"/>
      <c r="C561" s="101"/>
      <c r="D561" s="102"/>
      <c r="E561" s="90"/>
      <c r="F561" s="102"/>
      <c r="G561" s="90"/>
      <c r="H561" s="101"/>
      <c r="I561" s="101"/>
      <c r="J561" s="107"/>
      <c r="K561" s="107"/>
      <c r="L561" s="107"/>
      <c r="M561" s="102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</row>
    <row r="562" spans="1:40">
      <c r="A562" s="90"/>
      <c r="B562" s="90"/>
      <c r="C562" s="101"/>
      <c r="D562" s="102"/>
      <c r="E562" s="90"/>
      <c r="F562" s="102"/>
      <c r="G562" s="90"/>
      <c r="H562" s="101"/>
      <c r="I562" s="101"/>
      <c r="J562" s="107"/>
      <c r="K562" s="107"/>
      <c r="L562" s="107"/>
      <c r="M562" s="102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  <c r="AI562" s="107"/>
      <c r="AJ562" s="107"/>
      <c r="AK562" s="107"/>
      <c r="AL562" s="107"/>
      <c r="AM562" s="107"/>
      <c r="AN562" s="107"/>
    </row>
    <row r="563" spans="1:40">
      <c r="A563" s="90"/>
      <c r="B563" s="90"/>
      <c r="C563" s="101"/>
      <c r="D563" s="102"/>
      <c r="E563" s="90"/>
      <c r="F563" s="102"/>
      <c r="G563" s="90"/>
      <c r="H563" s="101"/>
      <c r="I563" s="101"/>
      <c r="J563" s="107"/>
      <c r="K563" s="107"/>
      <c r="L563" s="107"/>
      <c r="M563" s="102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</row>
    <row r="564" spans="1:40">
      <c r="A564" s="90"/>
      <c r="B564" s="90"/>
      <c r="C564" s="101"/>
      <c r="D564" s="102"/>
      <c r="E564" s="90"/>
      <c r="F564" s="102"/>
      <c r="G564" s="90"/>
      <c r="H564" s="101"/>
      <c r="I564" s="101"/>
      <c r="J564" s="107"/>
      <c r="K564" s="107"/>
      <c r="L564" s="107"/>
      <c r="M564" s="102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  <c r="AI564" s="107"/>
      <c r="AJ564" s="107"/>
      <c r="AK564" s="107"/>
      <c r="AL564" s="107"/>
      <c r="AM564" s="107"/>
      <c r="AN564" s="107"/>
    </row>
    <row r="565" spans="1:40">
      <c r="A565" s="90"/>
      <c r="B565" s="90"/>
      <c r="C565" s="101"/>
      <c r="D565" s="102"/>
      <c r="E565" s="90"/>
      <c r="F565" s="102"/>
      <c r="G565" s="90"/>
      <c r="H565" s="101"/>
      <c r="I565" s="101"/>
      <c r="J565" s="107"/>
      <c r="K565" s="107"/>
      <c r="L565" s="107"/>
      <c r="M565" s="102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</row>
    <row r="566" spans="1:40">
      <c r="A566" s="90"/>
      <c r="B566" s="90"/>
      <c r="C566" s="101"/>
      <c r="D566" s="102"/>
      <c r="E566" s="90"/>
      <c r="F566" s="102"/>
      <c r="G566" s="90"/>
      <c r="H566" s="101"/>
      <c r="I566" s="101"/>
      <c r="J566" s="107"/>
      <c r="K566" s="107"/>
      <c r="L566" s="107"/>
      <c r="M566" s="102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  <c r="AI566" s="107"/>
      <c r="AJ566" s="107"/>
      <c r="AK566" s="107"/>
      <c r="AL566" s="107"/>
      <c r="AM566" s="107"/>
      <c r="AN566" s="107"/>
    </row>
    <row r="567" spans="1:40">
      <c r="A567" s="90"/>
      <c r="B567" s="90"/>
      <c r="C567" s="101"/>
      <c r="D567" s="102"/>
      <c r="E567" s="90"/>
      <c r="F567" s="102"/>
      <c r="G567" s="90"/>
      <c r="H567" s="101"/>
      <c r="I567" s="101"/>
      <c r="J567" s="107"/>
      <c r="K567" s="107"/>
      <c r="L567" s="107"/>
      <c r="M567" s="102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</row>
    <row r="568" spans="1:40">
      <c r="A568" s="90"/>
      <c r="B568" s="90"/>
      <c r="C568" s="101"/>
      <c r="D568" s="102"/>
      <c r="E568" s="90"/>
      <c r="F568" s="102"/>
      <c r="G568" s="90"/>
      <c r="H568" s="101"/>
      <c r="I568" s="101"/>
      <c r="J568" s="107"/>
      <c r="K568" s="107"/>
      <c r="L568" s="107"/>
      <c r="M568" s="102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  <c r="AI568" s="107"/>
      <c r="AJ568" s="107"/>
      <c r="AK568" s="107"/>
      <c r="AL568" s="107"/>
      <c r="AM568" s="107"/>
      <c r="AN568" s="107"/>
    </row>
    <row r="569" spans="1:40">
      <c r="A569" s="90"/>
      <c r="B569" s="90"/>
      <c r="C569" s="101"/>
      <c r="D569" s="102"/>
      <c r="E569" s="90"/>
      <c r="F569" s="102"/>
      <c r="G569" s="90"/>
      <c r="H569" s="101"/>
      <c r="I569" s="101"/>
      <c r="J569" s="107"/>
      <c r="K569" s="107"/>
      <c r="L569" s="107"/>
      <c r="M569" s="102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</row>
    <row r="570" spans="1:40">
      <c r="A570" s="90"/>
      <c r="B570" s="90"/>
      <c r="C570" s="101"/>
      <c r="D570" s="102"/>
      <c r="E570" s="90"/>
      <c r="F570" s="102"/>
      <c r="G570" s="90"/>
      <c r="H570" s="101"/>
      <c r="I570" s="101"/>
      <c r="J570" s="107"/>
      <c r="K570" s="107"/>
      <c r="L570" s="107"/>
      <c r="M570" s="102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  <c r="AI570" s="107"/>
      <c r="AJ570" s="107"/>
      <c r="AK570" s="107"/>
      <c r="AL570" s="107"/>
      <c r="AM570" s="107"/>
      <c r="AN570" s="107"/>
    </row>
    <row r="571" spans="1:40">
      <c r="A571" s="90"/>
      <c r="B571" s="90"/>
      <c r="C571" s="101"/>
      <c r="D571" s="102"/>
      <c r="E571" s="90"/>
      <c r="F571" s="102"/>
      <c r="G571" s="90"/>
      <c r="H571" s="101"/>
      <c r="I571" s="101"/>
      <c r="J571" s="107"/>
      <c r="K571" s="107"/>
      <c r="L571" s="107"/>
      <c r="M571" s="102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</row>
    <row r="572" spans="1:40">
      <c r="A572" s="90"/>
      <c r="B572" s="90"/>
      <c r="C572" s="101"/>
      <c r="D572" s="102"/>
      <c r="E572" s="90"/>
      <c r="F572" s="102"/>
      <c r="G572" s="90"/>
      <c r="H572" s="101"/>
      <c r="I572" s="101"/>
      <c r="J572" s="107"/>
      <c r="K572" s="107"/>
      <c r="L572" s="107"/>
      <c r="M572" s="102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</row>
    <row r="573" spans="1:40">
      <c r="A573" s="90"/>
      <c r="B573" s="90"/>
      <c r="C573" s="101"/>
      <c r="D573" s="102"/>
      <c r="E573" s="90"/>
      <c r="F573" s="102"/>
      <c r="G573" s="90"/>
      <c r="H573" s="101"/>
      <c r="I573" s="101"/>
      <c r="J573" s="107"/>
      <c r="K573" s="107"/>
      <c r="L573" s="107"/>
      <c r="M573" s="102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</row>
    <row r="574" spans="1:40">
      <c r="A574" s="90"/>
      <c r="B574" s="90"/>
      <c r="C574" s="101"/>
      <c r="D574" s="102"/>
      <c r="E574" s="90"/>
      <c r="F574" s="102"/>
      <c r="G574" s="90"/>
      <c r="H574" s="101"/>
      <c r="I574" s="101"/>
      <c r="J574" s="107"/>
      <c r="K574" s="107"/>
      <c r="L574" s="107"/>
      <c r="M574" s="102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  <c r="AI574" s="107"/>
      <c r="AJ574" s="107"/>
      <c r="AK574" s="107"/>
      <c r="AL574" s="107"/>
      <c r="AM574" s="107"/>
      <c r="AN574" s="107"/>
    </row>
    <row r="575" spans="1:40">
      <c r="A575" s="90"/>
      <c r="B575" s="90"/>
      <c r="C575" s="101"/>
      <c r="D575" s="102"/>
      <c r="E575" s="90"/>
      <c r="F575" s="102"/>
      <c r="G575" s="90"/>
      <c r="H575" s="101"/>
      <c r="I575" s="101"/>
      <c r="J575" s="107"/>
      <c r="K575" s="107"/>
      <c r="L575" s="107"/>
      <c r="M575" s="102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</row>
    <row r="576" spans="1:40">
      <c r="A576" s="90"/>
      <c r="B576" s="90"/>
      <c r="C576" s="101"/>
      <c r="D576" s="102"/>
      <c r="E576" s="90"/>
      <c r="F576" s="102"/>
      <c r="G576" s="90"/>
      <c r="H576" s="101"/>
      <c r="I576" s="101"/>
      <c r="J576" s="107"/>
      <c r="K576" s="107"/>
      <c r="L576" s="107"/>
      <c r="M576" s="102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</row>
    <row r="577" spans="1:40">
      <c r="A577" s="90"/>
      <c r="B577" s="90"/>
      <c r="C577" s="101"/>
      <c r="D577" s="102"/>
      <c r="E577" s="90"/>
      <c r="F577" s="102"/>
      <c r="G577" s="90"/>
      <c r="H577" s="101"/>
      <c r="I577" s="101"/>
      <c r="J577" s="107"/>
      <c r="K577" s="107"/>
      <c r="L577" s="107"/>
      <c r="M577" s="102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</row>
    <row r="578" spans="1:40">
      <c r="A578" s="90"/>
      <c r="B578" s="90"/>
      <c r="C578" s="101"/>
      <c r="D578" s="102"/>
      <c r="E578" s="90"/>
      <c r="F578" s="102"/>
      <c r="G578" s="90"/>
      <c r="H578" s="101"/>
      <c r="I578" s="101"/>
      <c r="J578" s="107"/>
      <c r="K578" s="107"/>
      <c r="L578" s="107"/>
      <c r="M578" s="102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</row>
    <row r="579" spans="1:40">
      <c r="H579" s="110"/>
      <c r="I579" s="110"/>
    </row>
    <row r="580" spans="1:40">
      <c r="H580" s="110"/>
      <c r="I580" s="110"/>
    </row>
    <row r="581" spans="1:40">
      <c r="H581" s="110"/>
      <c r="I581" s="110"/>
    </row>
    <row r="582" spans="1:40">
      <c r="H582" s="110"/>
      <c r="I582" s="110"/>
    </row>
    <row r="583" spans="1:40">
      <c r="H583" s="110"/>
      <c r="I583" s="110"/>
    </row>
    <row r="584" spans="1:40">
      <c r="H584" s="110"/>
      <c r="I584" s="110"/>
    </row>
    <row r="585" spans="1:40">
      <c r="H585" s="110"/>
      <c r="I585" s="110"/>
    </row>
    <row r="586" spans="1:40">
      <c r="H586" s="110"/>
      <c r="I586" s="110"/>
    </row>
    <row r="587" spans="1:40">
      <c r="H587" s="110"/>
      <c r="I587" s="110"/>
    </row>
    <row r="588" spans="1:40">
      <c r="H588" s="110"/>
      <c r="I588" s="110"/>
    </row>
    <row r="589" spans="1:40">
      <c r="H589" s="110"/>
      <c r="I589" s="110"/>
    </row>
    <row r="590" spans="1:40">
      <c r="H590" s="110"/>
    </row>
    <row r="591" spans="1:40">
      <c r="H591" s="110"/>
    </row>
    <row r="592" spans="1:40">
      <c r="H592" s="110"/>
    </row>
    <row r="593" spans="8:8">
      <c r="H593" s="110"/>
    </row>
    <row r="594" spans="8:8">
      <c r="H594" s="110"/>
    </row>
    <row r="595" spans="8:8">
      <c r="H595" s="110"/>
    </row>
    <row r="596" spans="8:8">
      <c r="H596" s="110"/>
    </row>
    <row r="597" spans="8:8">
      <c r="H597" s="110"/>
    </row>
    <row r="598" spans="8:8">
      <c r="H598" s="110"/>
    </row>
    <row r="599" spans="8:8">
      <c r="H599" s="110"/>
    </row>
    <row r="600" spans="8:8">
      <c r="H600" s="110"/>
    </row>
    <row r="601" spans="8:8">
      <c r="H601" s="110"/>
    </row>
    <row r="602" spans="8:8">
      <c r="H602" s="110"/>
    </row>
    <row r="603" spans="8:8">
      <c r="H603" s="110"/>
    </row>
    <row r="604" spans="8:8">
      <c r="H604" s="110"/>
    </row>
    <row r="605" spans="8:8">
      <c r="H605" s="110"/>
    </row>
    <row r="606" spans="8:8">
      <c r="H606" s="110"/>
    </row>
    <row r="607" spans="8:8">
      <c r="H607" s="110"/>
    </row>
    <row r="608" spans="8:8">
      <c r="H608" s="110"/>
    </row>
    <row r="609" spans="8:8">
      <c r="H609" s="110"/>
    </row>
    <row r="610" spans="8:8">
      <c r="H610" s="110"/>
    </row>
    <row r="611" spans="8:8">
      <c r="H611" s="110"/>
    </row>
    <row r="612" spans="8:8">
      <c r="H612" s="110"/>
    </row>
    <row r="613" spans="8:8">
      <c r="H613" s="110"/>
    </row>
    <row r="614" spans="8:8">
      <c r="H614" s="110"/>
    </row>
    <row r="615" spans="8:8">
      <c r="H615" s="110"/>
    </row>
    <row r="616" spans="8:8">
      <c r="H616" s="110"/>
    </row>
    <row r="617" spans="8:8">
      <c r="H617" s="110"/>
    </row>
    <row r="618" spans="8:8">
      <c r="H618" s="110"/>
    </row>
    <row r="619" spans="8:8">
      <c r="H619" s="110"/>
    </row>
    <row r="620" spans="8:8">
      <c r="H620" s="110"/>
    </row>
    <row r="621" spans="8:8">
      <c r="H621" s="110"/>
    </row>
    <row r="622" spans="8:8">
      <c r="H622" s="110"/>
    </row>
    <row r="623" spans="8:8">
      <c r="H623" s="110"/>
    </row>
    <row r="624" spans="8:8">
      <c r="H624" s="110"/>
    </row>
    <row r="625" spans="8:8">
      <c r="H625" s="110"/>
    </row>
    <row r="626" spans="8:8">
      <c r="H626" s="110"/>
    </row>
    <row r="627" spans="8:8">
      <c r="H627" s="110"/>
    </row>
    <row r="628" spans="8:8">
      <c r="H628" s="110"/>
    </row>
    <row r="629" spans="8:8">
      <c r="H629" s="110"/>
    </row>
    <row r="630" spans="8:8">
      <c r="H630" s="110"/>
    </row>
    <row r="631" spans="8:8">
      <c r="H631" s="110"/>
    </row>
    <row r="632" spans="8:8">
      <c r="H632" s="110"/>
    </row>
    <row r="633" spans="8:8">
      <c r="H633" s="110"/>
    </row>
    <row r="634" spans="8:8">
      <c r="H634" s="110"/>
    </row>
    <row r="635" spans="8:8">
      <c r="H635" s="110"/>
    </row>
    <row r="636" spans="8:8">
      <c r="H636" s="110"/>
    </row>
    <row r="637" spans="8:8">
      <c r="H637" s="110"/>
    </row>
    <row r="638" spans="8:8">
      <c r="H638" s="110"/>
    </row>
    <row r="639" spans="8:8">
      <c r="H639" s="110"/>
    </row>
    <row r="640" spans="8:8">
      <c r="H640" s="110"/>
    </row>
    <row r="641" spans="8:8">
      <c r="H641" s="110"/>
    </row>
    <row r="642" spans="8:8">
      <c r="H642" s="110"/>
    </row>
    <row r="643" spans="8:8">
      <c r="H643" s="110"/>
    </row>
    <row r="644" spans="8:8">
      <c r="H644" s="110"/>
    </row>
    <row r="645" spans="8:8">
      <c r="H645" s="110"/>
    </row>
    <row r="646" spans="8:8">
      <c r="H646" s="110"/>
    </row>
    <row r="647" spans="8:8">
      <c r="H647" s="110"/>
    </row>
    <row r="648" spans="8:8">
      <c r="H648" s="110"/>
    </row>
    <row r="649" spans="8:8">
      <c r="H649" s="110"/>
    </row>
    <row r="650" spans="8:8">
      <c r="H650" s="110"/>
    </row>
    <row r="651" spans="8:8">
      <c r="H651" s="110"/>
    </row>
    <row r="652" spans="8:8">
      <c r="H652" s="110"/>
    </row>
    <row r="653" spans="8:8">
      <c r="H653" s="110"/>
    </row>
    <row r="654" spans="8:8">
      <c r="H654" s="110"/>
    </row>
    <row r="655" spans="8:8">
      <c r="H655" s="110"/>
    </row>
    <row r="656" spans="8:8">
      <c r="H656" s="110"/>
    </row>
    <row r="657" spans="8:8">
      <c r="H657" s="110"/>
    </row>
    <row r="658" spans="8:8">
      <c r="H658" s="110"/>
    </row>
    <row r="659" spans="8:8">
      <c r="H659" s="110"/>
    </row>
    <row r="660" spans="8:8">
      <c r="H660" s="110"/>
    </row>
    <row r="661" spans="8:8">
      <c r="H661" s="110"/>
    </row>
    <row r="662" spans="8:8">
      <c r="H662" s="110"/>
    </row>
  </sheetData>
  <printOptions horizontalCentered="1"/>
  <pageMargins left="0.3" right="0.25" top="0.87" bottom="0.51" header="0.3" footer="0.16"/>
  <pageSetup scale="71" fitToHeight="10" orientation="landscape" r:id="rId1"/>
  <headerFooter alignWithMargins="0">
    <oddHeader>&amp;C&amp;"MS Sans Serif,Bold"&amp;12Washington State School Districts
General Fund Expenditures, Revenues, and Ending Total Fund Balance Per Pupil by County
Fiscal Year 2009–2010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F29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N28" sqref="N28"/>
    </sheetView>
  </sheetViews>
  <sheetFormatPr defaultRowHeight="14.4"/>
  <cols>
    <col min="1" max="1" width="35.5546875" customWidth="1"/>
    <col min="2" max="2" width="6.109375" hidden="1" customWidth="1"/>
    <col min="3" max="3" width="0" hidden="1" customWidth="1"/>
    <col min="4" max="4" width="9" hidden="1" customWidth="1"/>
    <col min="5" max="5" width="8" hidden="1" customWidth="1"/>
    <col min="6" max="6" width="10.44140625" hidden="1" customWidth="1"/>
    <col min="7" max="7" width="11.109375" hidden="1" customWidth="1"/>
    <col min="8" max="9" width="9.44140625" hidden="1" customWidth="1"/>
    <col min="10" max="10" width="5" hidden="1" customWidth="1"/>
    <col min="11" max="11" width="9.6640625" style="21" hidden="1" customWidth="1"/>
    <col min="12" max="12" width="3.109375" style="39" customWidth="1"/>
    <col min="13" max="14" width="14.33203125" bestFit="1" customWidth="1"/>
    <col min="15" max="15" width="14.33203125" customWidth="1"/>
    <col min="16" max="16" width="9.5546875" bestFit="1" customWidth="1"/>
    <col min="17" max="17" width="3" style="39" customWidth="1"/>
    <col min="18" max="18" width="3.44140625" style="39" customWidth="1"/>
    <col min="19" max="19" width="14.33203125" bestFit="1" customWidth="1"/>
    <col min="20" max="20" width="15" bestFit="1" customWidth="1"/>
    <col min="21" max="21" width="16" bestFit="1" customWidth="1"/>
    <col min="22" max="22" width="16.109375" bestFit="1" customWidth="1"/>
    <col min="23" max="23" width="9.5546875" style="26" bestFit="1" customWidth="1"/>
    <col min="24" max="24" width="13.6640625" style="26" bestFit="1" customWidth="1"/>
    <col min="25" max="25" width="9.5546875" style="26" bestFit="1" customWidth="1"/>
    <col min="26" max="26" width="9.5546875" style="26" customWidth="1"/>
    <col min="27" max="27" width="32.6640625" bestFit="1" customWidth="1"/>
    <col min="28" max="28" width="21.77734375" bestFit="1" customWidth="1"/>
    <col min="29" max="29" width="30" customWidth="1"/>
    <col min="30" max="30" width="27.109375" customWidth="1"/>
    <col min="32" max="32" width="12.5546875" customWidth="1"/>
  </cols>
  <sheetData>
    <row r="1" spans="1:32" ht="79.8" customHeight="1" thickBot="1">
      <c r="B1" s="17"/>
      <c r="C1" s="17"/>
      <c r="D1" s="17"/>
      <c r="E1" s="17"/>
      <c r="F1" s="17"/>
      <c r="G1" s="17"/>
      <c r="H1" s="17"/>
      <c r="I1" s="17"/>
      <c r="J1" s="17"/>
      <c r="K1" s="18"/>
      <c r="L1" s="19"/>
      <c r="M1" s="219" t="s">
        <v>614</v>
      </c>
      <c r="N1" s="220"/>
      <c r="O1" s="220"/>
      <c r="P1" s="221"/>
      <c r="Q1" s="19"/>
      <c r="R1" s="19"/>
      <c r="S1" s="222" t="s">
        <v>615</v>
      </c>
      <c r="T1" s="223"/>
      <c r="U1" s="223"/>
      <c r="V1" s="223"/>
      <c r="W1" s="223"/>
      <c r="X1" s="223"/>
      <c r="Y1" s="224"/>
      <c r="Z1" s="18"/>
      <c r="AA1" s="10"/>
      <c r="AB1" s="20" t="s">
        <v>616</v>
      </c>
      <c r="AC1" s="20" t="s">
        <v>617</v>
      </c>
      <c r="AD1" s="20" t="s">
        <v>618</v>
      </c>
      <c r="AF1" s="20" t="s">
        <v>619</v>
      </c>
    </row>
    <row r="2" spans="1:32">
      <c r="L2" s="22"/>
      <c r="M2" s="23">
        <f>SUM(M4:M293)</f>
        <v>233892887.31999999</v>
      </c>
      <c r="N2" s="24">
        <f>SUM(N4:N293)</f>
        <v>356386228.58999997</v>
      </c>
      <c r="O2" s="25">
        <f>SUM(O4:O293)</f>
        <v>-122493341.26999998</v>
      </c>
      <c r="P2" s="26">
        <f>O2/N2</f>
        <v>-0.34370952478896399</v>
      </c>
      <c r="Q2" s="22"/>
      <c r="R2" s="22"/>
      <c r="S2" s="25">
        <f>SUM(S4:S293)</f>
        <v>353770328.54900008</v>
      </c>
      <c r="T2" s="25">
        <f>SUM(T4:T293)</f>
        <v>353770328.54900008</v>
      </c>
      <c r="U2" s="23">
        <f>SUM(U4:U293)</f>
        <v>323008942.53799993</v>
      </c>
      <c r="V2" s="25">
        <f>SUM(V4:V293)</f>
        <v>-33377286.051999994</v>
      </c>
      <c r="W2" s="26">
        <f>V2/N2</f>
        <v>-9.3654814284079624E-2</v>
      </c>
      <c r="X2" s="25">
        <f>SUM(X4:X293)</f>
        <v>89116055.218000129</v>
      </c>
      <c r="Y2" s="26">
        <f>X2/M2</f>
        <v>0.38101224983415682</v>
      </c>
      <c r="AF2" s="27">
        <v>6.1505787640067755E-2</v>
      </c>
    </row>
    <row r="3" spans="1:32">
      <c r="A3" s="28" t="s">
        <v>610</v>
      </c>
      <c r="B3" s="29" t="s">
        <v>620</v>
      </c>
      <c r="C3" s="29" t="s">
        <v>621</v>
      </c>
      <c r="D3" s="30" t="s">
        <v>622</v>
      </c>
      <c r="E3" s="30" t="s">
        <v>623</v>
      </c>
      <c r="F3" s="30" t="s">
        <v>624</v>
      </c>
      <c r="G3" s="30" t="s">
        <v>625</v>
      </c>
      <c r="H3" s="30" t="s">
        <v>626</v>
      </c>
      <c r="I3" s="30" t="s">
        <v>627</v>
      </c>
      <c r="J3" s="29" t="s">
        <v>628</v>
      </c>
      <c r="K3" s="29" t="s">
        <v>629</v>
      </c>
      <c r="L3" s="31" t="s">
        <v>630</v>
      </c>
      <c r="M3" s="32" t="s">
        <v>631</v>
      </c>
      <c r="N3" s="33" t="s">
        <v>632</v>
      </c>
      <c r="O3" s="33" t="s">
        <v>633</v>
      </c>
      <c r="P3" s="34" t="s">
        <v>634</v>
      </c>
      <c r="Q3" s="31" t="s">
        <v>635</v>
      </c>
      <c r="R3" s="31" t="s">
        <v>636</v>
      </c>
      <c r="S3" s="33" t="s">
        <v>637</v>
      </c>
      <c r="T3" s="33" t="s">
        <v>638</v>
      </c>
      <c r="U3" s="35" t="s">
        <v>639</v>
      </c>
      <c r="V3" s="33" t="s">
        <v>640</v>
      </c>
      <c r="W3" s="34" t="s">
        <v>634</v>
      </c>
      <c r="X3" s="34" t="s">
        <v>641</v>
      </c>
      <c r="Y3" s="34" t="s">
        <v>634</v>
      </c>
      <c r="Z3" s="34"/>
      <c r="AA3" s="34" t="s">
        <v>612</v>
      </c>
      <c r="AB3" s="5">
        <f>SUM(AB4:AB293)</f>
        <v>233892887.31999999</v>
      </c>
      <c r="AC3" s="5">
        <f>SUM(AC4:AC293)</f>
        <v>323008942.53799993</v>
      </c>
      <c r="AD3" s="5">
        <f>SUM(AD4:AD293)</f>
        <v>89116055.218000129</v>
      </c>
      <c r="AF3" s="5">
        <f>SUM(AF4:AF293)</f>
        <v>94597208.385558859</v>
      </c>
    </row>
    <row r="4" spans="1:32">
      <c r="A4" t="s">
        <v>642</v>
      </c>
      <c r="B4">
        <v>24</v>
      </c>
      <c r="C4">
        <v>895.5</v>
      </c>
      <c r="D4">
        <v>62</v>
      </c>
      <c r="E4">
        <f>C4+D4</f>
        <v>957.5</v>
      </c>
      <c r="F4" s="21">
        <v>0</v>
      </c>
      <c r="G4" s="21">
        <v>0</v>
      </c>
      <c r="H4" s="21">
        <v>10</v>
      </c>
      <c r="I4" s="21">
        <v>12</v>
      </c>
      <c r="J4" s="36">
        <v>113</v>
      </c>
      <c r="K4" s="37" t="s">
        <v>643</v>
      </c>
      <c r="L4" s="22"/>
      <c r="M4" s="25">
        <v>413502.63</v>
      </c>
      <c r="N4" s="25">
        <v>650624.72</v>
      </c>
      <c r="O4" s="25">
        <f>M4-N4</f>
        <v>-237122.08999999997</v>
      </c>
      <c r="P4" s="26">
        <f>O4/N4</f>
        <v>-0.36445293686351171</v>
      </c>
      <c r="Q4" s="22"/>
      <c r="R4" s="22"/>
      <c r="S4" s="25">
        <v>728752.67</v>
      </c>
      <c r="T4" s="25">
        <f>1*S4</f>
        <v>728752.67</v>
      </c>
      <c r="U4" s="25">
        <f>MIN(T4,N4)</f>
        <v>650624.72</v>
      </c>
      <c r="V4" s="25">
        <f t="shared" ref="V4:V67" si="0">U4-N4</f>
        <v>0</v>
      </c>
      <c r="W4" s="26">
        <f t="shared" ref="W4:W67" si="1">V4/N4</f>
        <v>0</v>
      </c>
      <c r="X4" s="25">
        <f t="shared" ref="X4:X67" si="2">U4-M4</f>
        <v>237122.08999999997</v>
      </c>
      <c r="Y4" s="26">
        <f t="shared" ref="Y4:Y67" si="3">X4/M4</f>
        <v>0.57344759814465984</v>
      </c>
      <c r="AA4" t="str">
        <f>A4</f>
        <v>Aberdeen School District</v>
      </c>
      <c r="AB4" s="4">
        <f>M4</f>
        <v>413502.63</v>
      </c>
      <c r="AC4" s="4">
        <f>U4</f>
        <v>650624.72</v>
      </c>
      <c r="AD4" s="4">
        <f>AC4-AB4</f>
        <v>237122.08999999997</v>
      </c>
      <c r="AF4" s="4">
        <f>AD4*(1+$AF$2)</f>
        <v>251706.47091230899</v>
      </c>
    </row>
    <row r="5" spans="1:32">
      <c r="A5" t="s">
        <v>644</v>
      </c>
      <c r="B5">
        <v>10</v>
      </c>
      <c r="C5">
        <v>329</v>
      </c>
      <c r="D5">
        <v>3</v>
      </c>
      <c r="E5">
        <f t="shared" ref="E5:E68" si="4">C5+D5</f>
        <v>332</v>
      </c>
      <c r="F5" s="21">
        <v>0</v>
      </c>
      <c r="G5" s="21">
        <v>0</v>
      </c>
      <c r="H5" s="21">
        <v>3</v>
      </c>
      <c r="I5" s="21">
        <v>2</v>
      </c>
      <c r="J5" s="36">
        <v>113</v>
      </c>
      <c r="K5" s="37" t="s">
        <v>643</v>
      </c>
      <c r="L5" s="22"/>
      <c r="M5" s="25">
        <v>187411.25</v>
      </c>
      <c r="N5" s="25">
        <v>232576.31</v>
      </c>
      <c r="O5" s="25">
        <f t="shared" ref="O5:O68" si="5">M5-N5</f>
        <v>-45165.06</v>
      </c>
      <c r="P5" s="26">
        <f t="shared" ref="P5:P68" si="6">O5/N5</f>
        <v>-0.1941945849944906</v>
      </c>
      <c r="Q5" s="22"/>
      <c r="R5" s="22"/>
      <c r="S5" s="25">
        <v>270524.03000000003</v>
      </c>
      <c r="T5" s="25">
        <f t="shared" ref="T5:T68" si="7">1*S5</f>
        <v>270524.03000000003</v>
      </c>
      <c r="U5" s="25">
        <f t="shared" ref="U5:U68" si="8">MIN(T5,N5)</f>
        <v>232576.31</v>
      </c>
      <c r="V5" s="25">
        <f t="shared" si="0"/>
        <v>0</v>
      </c>
      <c r="W5" s="26">
        <f t="shared" si="1"/>
        <v>0</v>
      </c>
      <c r="X5" s="25">
        <f t="shared" si="2"/>
        <v>45165.06</v>
      </c>
      <c r="Y5" s="26">
        <f t="shared" si="3"/>
        <v>0.24099439067825437</v>
      </c>
      <c r="AA5" t="str">
        <f t="shared" ref="AA5:AA68" si="9">A5</f>
        <v>Adna School District</v>
      </c>
      <c r="AB5" s="4">
        <f t="shared" ref="AB5:AB68" si="10">M5</f>
        <v>187411.25</v>
      </c>
      <c r="AC5" s="4">
        <f t="shared" ref="AC5:AC68" si="11">U5</f>
        <v>232576.31</v>
      </c>
      <c r="AD5" s="4">
        <f t="shared" ref="AD5:AD68" si="12">AC5-AB5</f>
        <v>45165.06</v>
      </c>
      <c r="AF5" s="4">
        <f t="shared" ref="AF5:AF68" si="13">AD5*(1+$AF$2)</f>
        <v>47942.972589110919</v>
      </c>
    </row>
    <row r="6" spans="1:32">
      <c r="A6" t="s">
        <v>645</v>
      </c>
      <c r="B6">
        <v>7</v>
      </c>
      <c r="C6">
        <v>44</v>
      </c>
      <c r="D6">
        <v>0</v>
      </c>
      <c r="E6">
        <f t="shared" si="4"/>
        <v>44</v>
      </c>
      <c r="F6" s="21">
        <v>0</v>
      </c>
      <c r="G6" s="21">
        <v>0</v>
      </c>
      <c r="H6" s="21">
        <v>1</v>
      </c>
      <c r="I6" s="21">
        <v>1</v>
      </c>
      <c r="J6" s="36">
        <v>101</v>
      </c>
      <c r="K6" s="37" t="s">
        <v>646</v>
      </c>
      <c r="L6" s="22"/>
      <c r="M6" s="25">
        <v>134761.49</v>
      </c>
      <c r="N6" s="25">
        <v>120617.2</v>
      </c>
      <c r="O6" s="25">
        <f t="shared" si="5"/>
        <v>14144.289999999994</v>
      </c>
      <c r="P6" s="26">
        <f t="shared" si="6"/>
        <v>0.11726594548704491</v>
      </c>
      <c r="Q6" s="22"/>
      <c r="R6" s="22"/>
      <c r="S6" s="25">
        <v>91843.423999999999</v>
      </c>
      <c r="T6" s="25">
        <f t="shared" si="7"/>
        <v>91843.423999999999</v>
      </c>
      <c r="U6" s="25">
        <f t="shared" si="8"/>
        <v>91843.423999999999</v>
      </c>
      <c r="V6" s="25">
        <f t="shared" si="0"/>
        <v>-28773.775999999998</v>
      </c>
      <c r="W6" s="26">
        <f t="shared" si="1"/>
        <v>-0.23855450134806644</v>
      </c>
      <c r="X6" s="25">
        <f t="shared" si="2"/>
        <v>-42918.065999999992</v>
      </c>
      <c r="Y6" s="26">
        <f t="shared" si="3"/>
        <v>-0.31847426145258556</v>
      </c>
      <c r="AA6" t="str">
        <f t="shared" si="9"/>
        <v>Almira School District</v>
      </c>
      <c r="AB6" s="4">
        <f t="shared" si="10"/>
        <v>134761.49</v>
      </c>
      <c r="AC6" s="4">
        <f t="shared" si="11"/>
        <v>91843.423999999999</v>
      </c>
      <c r="AD6" s="4">
        <f t="shared" si="12"/>
        <v>-42918.065999999992</v>
      </c>
      <c r="AF6" s="4">
        <f t="shared" si="13"/>
        <v>-45557.775453318405</v>
      </c>
    </row>
    <row r="7" spans="1:32">
      <c r="A7" t="s">
        <v>647</v>
      </c>
      <c r="B7">
        <v>24</v>
      </c>
      <c r="C7">
        <v>1109.5</v>
      </c>
      <c r="D7">
        <v>63</v>
      </c>
      <c r="E7">
        <f t="shared" si="4"/>
        <v>1172.5</v>
      </c>
      <c r="F7" s="21">
        <v>0</v>
      </c>
      <c r="G7" s="21">
        <v>0</v>
      </c>
      <c r="H7" s="21">
        <v>18</v>
      </c>
      <c r="I7" s="21">
        <v>11</v>
      </c>
      <c r="J7" s="36">
        <v>189</v>
      </c>
      <c r="K7" s="37" t="s">
        <v>643</v>
      </c>
      <c r="L7" s="22"/>
      <c r="M7" s="25">
        <v>603856.84</v>
      </c>
      <c r="N7" s="25">
        <v>771073.46</v>
      </c>
      <c r="O7" s="25">
        <f t="shared" si="5"/>
        <v>-167216.62</v>
      </c>
      <c r="P7" s="26">
        <f t="shared" si="6"/>
        <v>-0.21686211324145432</v>
      </c>
      <c r="Q7" s="22"/>
      <c r="R7" s="22"/>
      <c r="S7" s="25">
        <v>964515.2</v>
      </c>
      <c r="T7" s="25">
        <f t="shared" si="7"/>
        <v>964515.2</v>
      </c>
      <c r="U7" s="25">
        <f t="shared" si="8"/>
        <v>771073.46</v>
      </c>
      <c r="V7" s="25">
        <f t="shared" si="0"/>
        <v>0</v>
      </c>
      <c r="W7" s="26">
        <f t="shared" si="1"/>
        <v>0</v>
      </c>
      <c r="X7" s="25">
        <f t="shared" si="2"/>
        <v>167216.62</v>
      </c>
      <c r="Y7" s="26">
        <f t="shared" si="3"/>
        <v>0.276914342810127</v>
      </c>
      <c r="AA7" t="str">
        <f t="shared" si="9"/>
        <v>Anacortes School District</v>
      </c>
      <c r="AB7" s="4">
        <f t="shared" si="10"/>
        <v>603856.84</v>
      </c>
      <c r="AC7" s="4">
        <f t="shared" si="11"/>
        <v>771073.46</v>
      </c>
      <c r="AD7" s="4">
        <f t="shared" si="12"/>
        <v>167216.62</v>
      </c>
      <c r="AF7" s="4">
        <f t="shared" si="13"/>
        <v>177501.4099196099</v>
      </c>
    </row>
    <row r="8" spans="1:32">
      <c r="A8" t="s">
        <v>648</v>
      </c>
      <c r="B8">
        <v>55</v>
      </c>
      <c r="C8">
        <v>2693</v>
      </c>
      <c r="D8">
        <v>131</v>
      </c>
      <c r="E8">
        <f t="shared" si="4"/>
        <v>2824</v>
      </c>
      <c r="F8" s="21">
        <v>0</v>
      </c>
      <c r="G8" s="21">
        <v>0</v>
      </c>
      <c r="H8" s="21">
        <v>11</v>
      </c>
      <c r="I8" s="21">
        <v>9</v>
      </c>
      <c r="J8" s="36">
        <v>189</v>
      </c>
      <c r="K8" s="37" t="s">
        <v>643</v>
      </c>
      <c r="L8" s="22"/>
      <c r="M8" s="25">
        <v>1477002.47</v>
      </c>
      <c r="N8" s="25">
        <v>2028393.9</v>
      </c>
      <c r="O8" s="25">
        <f t="shared" si="5"/>
        <v>-551391.42999999993</v>
      </c>
      <c r="P8" s="26">
        <f t="shared" si="6"/>
        <v>-0.27183646628004549</v>
      </c>
      <c r="Q8" s="22"/>
      <c r="R8" s="22"/>
      <c r="S8" s="25">
        <v>2070800.3</v>
      </c>
      <c r="T8" s="25">
        <f t="shared" si="7"/>
        <v>2070800.3</v>
      </c>
      <c r="U8" s="25">
        <f t="shared" si="8"/>
        <v>2028393.9</v>
      </c>
      <c r="V8" s="25">
        <f t="shared" si="0"/>
        <v>0</v>
      </c>
      <c r="W8" s="26">
        <f t="shared" si="1"/>
        <v>0</v>
      </c>
      <c r="X8" s="25">
        <f t="shared" si="2"/>
        <v>551391.42999999993</v>
      </c>
      <c r="Y8" s="26">
        <f t="shared" si="3"/>
        <v>0.37331787942101408</v>
      </c>
      <c r="AA8" t="str">
        <f t="shared" si="9"/>
        <v>Arlington School District</v>
      </c>
      <c r="AB8" s="4">
        <f t="shared" si="10"/>
        <v>1477002.47</v>
      </c>
      <c r="AC8" s="4">
        <f t="shared" si="11"/>
        <v>2028393.9</v>
      </c>
      <c r="AD8" s="4">
        <f t="shared" si="12"/>
        <v>551391.42999999993</v>
      </c>
      <c r="AF8" s="4">
        <f t="shared" si="13"/>
        <v>585305.19420013321</v>
      </c>
    </row>
    <row r="9" spans="1:32">
      <c r="A9" t="s">
        <v>649</v>
      </c>
      <c r="B9">
        <v>13</v>
      </c>
      <c r="C9">
        <v>194</v>
      </c>
      <c r="D9">
        <v>5</v>
      </c>
      <c r="E9">
        <f t="shared" si="4"/>
        <v>199</v>
      </c>
      <c r="F9" s="21">
        <v>0</v>
      </c>
      <c r="G9" s="21">
        <v>0</v>
      </c>
      <c r="H9" s="21">
        <v>1</v>
      </c>
      <c r="I9" s="21">
        <v>2</v>
      </c>
      <c r="J9" s="36">
        <v>123</v>
      </c>
      <c r="K9" s="37" t="s">
        <v>646</v>
      </c>
      <c r="L9" s="22"/>
      <c r="M9" s="25">
        <v>261970.99</v>
      </c>
      <c r="N9" s="25">
        <v>249432.53</v>
      </c>
      <c r="O9" s="25">
        <f t="shared" si="5"/>
        <v>12538.459999999992</v>
      </c>
      <c r="P9" s="26">
        <f t="shared" si="6"/>
        <v>5.0267942196633261E-2</v>
      </c>
      <c r="Q9" s="22"/>
      <c r="R9" s="22"/>
      <c r="S9" s="25">
        <v>241311.45</v>
      </c>
      <c r="T9" s="25">
        <f t="shared" si="7"/>
        <v>241311.45</v>
      </c>
      <c r="U9" s="25">
        <f t="shared" si="8"/>
        <v>241311.45</v>
      </c>
      <c r="V9" s="25">
        <f t="shared" si="0"/>
        <v>-8121.0799999999872</v>
      </c>
      <c r="W9" s="26">
        <f t="shared" si="1"/>
        <v>-3.2558223259812932E-2</v>
      </c>
      <c r="X9" s="25">
        <f t="shared" si="2"/>
        <v>-20659.539999999979</v>
      </c>
      <c r="Y9" s="26">
        <f t="shared" si="3"/>
        <v>-7.8861938110017377E-2</v>
      </c>
      <c r="AA9" t="str">
        <f t="shared" si="9"/>
        <v>Asotin-Anatone School District</v>
      </c>
      <c r="AB9" s="4">
        <f t="shared" si="10"/>
        <v>261970.99</v>
      </c>
      <c r="AC9" s="4">
        <f t="shared" si="11"/>
        <v>241311.45</v>
      </c>
      <c r="AD9" s="4">
        <f t="shared" si="12"/>
        <v>-20659.539999999979</v>
      </c>
      <c r="AF9" s="4">
        <f t="shared" si="13"/>
        <v>-21930.221279981462</v>
      </c>
    </row>
    <row r="10" spans="1:32">
      <c r="A10" t="s">
        <v>650</v>
      </c>
      <c r="B10">
        <v>133</v>
      </c>
      <c r="C10">
        <v>6376.5</v>
      </c>
      <c r="D10">
        <v>362</v>
      </c>
      <c r="E10">
        <f t="shared" si="4"/>
        <v>6738.5</v>
      </c>
      <c r="F10" s="21">
        <v>0</v>
      </c>
      <c r="G10" s="21">
        <v>0</v>
      </c>
      <c r="H10" s="21">
        <v>25</v>
      </c>
      <c r="I10" s="21">
        <v>20</v>
      </c>
      <c r="J10" s="36">
        <v>121</v>
      </c>
      <c r="K10" s="37" t="s">
        <v>643</v>
      </c>
      <c r="L10" s="22"/>
      <c r="M10" s="25">
        <v>2432831.83</v>
      </c>
      <c r="N10" s="25">
        <v>5164302.5</v>
      </c>
      <c r="O10" s="25">
        <f t="shared" si="5"/>
        <v>-2731470.67</v>
      </c>
      <c r="P10" s="26">
        <f t="shared" si="6"/>
        <v>-0.52891376328168227</v>
      </c>
      <c r="Q10" s="22"/>
      <c r="R10" s="22"/>
      <c r="S10" s="25">
        <v>4311017.3</v>
      </c>
      <c r="T10" s="25">
        <f t="shared" si="7"/>
        <v>4311017.3</v>
      </c>
      <c r="U10" s="25">
        <f t="shared" si="8"/>
        <v>4311017.3</v>
      </c>
      <c r="V10" s="25">
        <f t="shared" si="0"/>
        <v>-853285.20000000019</v>
      </c>
      <c r="W10" s="26">
        <f t="shared" si="1"/>
        <v>-0.16522757913580782</v>
      </c>
      <c r="X10" s="25">
        <f t="shared" si="2"/>
        <v>1878185.4699999997</v>
      </c>
      <c r="Y10" s="26">
        <f t="shared" si="3"/>
        <v>0.77201615287974912</v>
      </c>
      <c r="AA10" t="str">
        <f t="shared" si="9"/>
        <v>Auburn School District</v>
      </c>
      <c r="AB10" s="4">
        <f t="shared" si="10"/>
        <v>2432831.83</v>
      </c>
      <c r="AC10" s="4">
        <f t="shared" si="11"/>
        <v>4311017.3</v>
      </c>
      <c r="AD10" s="4">
        <f t="shared" si="12"/>
        <v>1878185.4699999997</v>
      </c>
      <c r="AF10" s="4">
        <f t="shared" si="13"/>
        <v>1993704.7466664806</v>
      </c>
    </row>
    <row r="11" spans="1:32">
      <c r="A11" t="s">
        <v>651</v>
      </c>
      <c r="B11">
        <v>32</v>
      </c>
      <c r="C11">
        <v>2268</v>
      </c>
      <c r="D11">
        <v>63</v>
      </c>
      <c r="E11">
        <f t="shared" si="4"/>
        <v>2331</v>
      </c>
      <c r="F11" s="21">
        <v>0</v>
      </c>
      <c r="G11" s="21">
        <v>0</v>
      </c>
      <c r="H11" s="21">
        <v>9</v>
      </c>
      <c r="I11" s="21">
        <v>11</v>
      </c>
      <c r="J11" s="36">
        <v>121</v>
      </c>
      <c r="K11" s="37" t="s">
        <v>643</v>
      </c>
      <c r="L11" s="22"/>
      <c r="M11" s="25">
        <v>831178.19</v>
      </c>
      <c r="N11" s="25">
        <v>1423130.1</v>
      </c>
      <c r="O11" s="25">
        <f t="shared" si="5"/>
        <v>-591951.91000000015</v>
      </c>
      <c r="P11" s="26">
        <f t="shared" si="6"/>
        <v>-0.4159506639624867</v>
      </c>
      <c r="Q11" s="22"/>
      <c r="R11" s="22"/>
      <c r="S11" s="25">
        <v>1258346.2</v>
      </c>
      <c r="T11" s="25">
        <f t="shared" si="7"/>
        <v>1258346.2</v>
      </c>
      <c r="U11" s="25">
        <f t="shared" si="8"/>
        <v>1258346.2</v>
      </c>
      <c r="V11" s="25">
        <f t="shared" si="0"/>
        <v>-164783.90000000014</v>
      </c>
      <c r="W11" s="26">
        <f t="shared" si="1"/>
        <v>-0.11578976511002061</v>
      </c>
      <c r="X11" s="25">
        <f t="shared" si="2"/>
        <v>427168.01</v>
      </c>
      <c r="Y11" s="26">
        <f t="shared" si="3"/>
        <v>0.51393072525158534</v>
      </c>
      <c r="AA11" t="str">
        <f t="shared" si="9"/>
        <v>Bainbridge Island School District</v>
      </c>
      <c r="AB11" s="4">
        <f t="shared" si="10"/>
        <v>831178.19</v>
      </c>
      <c r="AC11" s="4">
        <f t="shared" si="11"/>
        <v>1258346.2</v>
      </c>
      <c r="AD11" s="4">
        <f t="shared" si="12"/>
        <v>427168.01</v>
      </c>
      <c r="AF11" s="4">
        <f t="shared" si="13"/>
        <v>453441.31490969035</v>
      </c>
    </row>
    <row r="12" spans="1:32">
      <c r="A12" t="s">
        <v>652</v>
      </c>
      <c r="B12">
        <v>137</v>
      </c>
      <c r="C12">
        <v>6632</v>
      </c>
      <c r="D12">
        <v>222</v>
      </c>
      <c r="E12">
        <f t="shared" si="4"/>
        <v>6854</v>
      </c>
      <c r="F12" s="21">
        <v>0</v>
      </c>
      <c r="G12" s="21">
        <v>0</v>
      </c>
      <c r="H12" s="21">
        <v>16</v>
      </c>
      <c r="I12" s="21">
        <v>18</v>
      </c>
      <c r="J12" s="36">
        <v>112</v>
      </c>
      <c r="K12" s="37" t="s">
        <v>643</v>
      </c>
      <c r="L12" s="22"/>
      <c r="M12" s="25">
        <v>3782235.53</v>
      </c>
      <c r="N12" s="25">
        <v>6227133.2000000002</v>
      </c>
      <c r="O12" s="25">
        <f t="shared" si="5"/>
        <v>-2444897.6700000004</v>
      </c>
      <c r="P12" s="26">
        <f t="shared" si="6"/>
        <v>-0.39262010165448208</v>
      </c>
      <c r="Q12" s="22"/>
      <c r="R12" s="22"/>
      <c r="S12" s="25">
        <v>4707413.8</v>
      </c>
      <c r="T12" s="25">
        <f t="shared" si="7"/>
        <v>4707413.8</v>
      </c>
      <c r="U12" s="25">
        <f t="shared" si="8"/>
        <v>4707413.8</v>
      </c>
      <c r="V12" s="25">
        <f t="shared" si="0"/>
        <v>-1519719.4000000004</v>
      </c>
      <c r="W12" s="26">
        <f t="shared" si="1"/>
        <v>-0.2440479994871477</v>
      </c>
      <c r="X12" s="25">
        <f t="shared" si="2"/>
        <v>925178.27</v>
      </c>
      <c r="Y12" s="26">
        <f t="shared" si="3"/>
        <v>0.24461149039018204</v>
      </c>
      <c r="AA12" t="str">
        <f t="shared" si="9"/>
        <v>Battle Ground School District</v>
      </c>
      <c r="AB12" s="4">
        <f t="shared" si="10"/>
        <v>3782235.53</v>
      </c>
      <c r="AC12" s="4">
        <f t="shared" si="11"/>
        <v>4707413.8</v>
      </c>
      <c r="AD12" s="4">
        <f t="shared" si="12"/>
        <v>925178.27</v>
      </c>
      <c r="AF12" s="4">
        <f t="shared" si="13"/>
        <v>982082.08820382529</v>
      </c>
    </row>
    <row r="13" spans="1:32">
      <c r="A13" t="s">
        <v>653</v>
      </c>
      <c r="B13">
        <v>94</v>
      </c>
      <c r="C13">
        <v>5894</v>
      </c>
      <c r="D13">
        <v>475</v>
      </c>
      <c r="E13">
        <f t="shared" si="4"/>
        <v>6369</v>
      </c>
      <c r="F13" s="21">
        <v>0</v>
      </c>
      <c r="G13" s="21">
        <v>0</v>
      </c>
      <c r="H13" s="21">
        <v>34</v>
      </c>
      <c r="I13" s="21">
        <v>31</v>
      </c>
      <c r="J13" s="36">
        <v>121</v>
      </c>
      <c r="K13" s="37" t="s">
        <v>643</v>
      </c>
      <c r="L13" s="22"/>
      <c r="M13" s="25">
        <v>2758958.65</v>
      </c>
      <c r="N13" s="25">
        <v>4660559</v>
      </c>
      <c r="O13" s="25">
        <f t="shared" si="5"/>
        <v>-1901600.35</v>
      </c>
      <c r="P13" s="26">
        <f t="shared" si="6"/>
        <v>-0.40801979977080005</v>
      </c>
      <c r="Q13" s="22"/>
      <c r="R13" s="22"/>
      <c r="S13" s="25">
        <v>4511744.0999999996</v>
      </c>
      <c r="T13" s="25">
        <f t="shared" si="7"/>
        <v>4511744.0999999996</v>
      </c>
      <c r="U13" s="25">
        <f t="shared" si="8"/>
        <v>4511744.0999999996</v>
      </c>
      <c r="V13" s="25">
        <f t="shared" si="0"/>
        <v>-148814.90000000037</v>
      </c>
      <c r="W13" s="26">
        <f t="shared" si="1"/>
        <v>-3.1930697583701949E-2</v>
      </c>
      <c r="X13" s="25">
        <f t="shared" si="2"/>
        <v>1752785.4499999997</v>
      </c>
      <c r="Y13" s="26">
        <f t="shared" si="3"/>
        <v>0.63530689378037608</v>
      </c>
      <c r="AA13" t="str">
        <f t="shared" si="9"/>
        <v>Bellevue School District</v>
      </c>
      <c r="AB13" s="4">
        <f t="shared" si="10"/>
        <v>2758958.65</v>
      </c>
      <c r="AC13" s="4">
        <f t="shared" si="11"/>
        <v>4511744.0999999996</v>
      </c>
      <c r="AD13" s="4">
        <f t="shared" si="12"/>
        <v>1752785.4499999997</v>
      </c>
      <c r="AF13" s="4">
        <f t="shared" si="13"/>
        <v>1860591.8996663003</v>
      </c>
    </row>
    <row r="14" spans="1:32">
      <c r="A14" t="s">
        <v>654</v>
      </c>
      <c r="B14">
        <v>64</v>
      </c>
      <c r="C14">
        <v>3641</v>
      </c>
      <c r="D14">
        <v>189</v>
      </c>
      <c r="E14">
        <f t="shared" si="4"/>
        <v>3830</v>
      </c>
      <c r="F14" s="21">
        <v>0</v>
      </c>
      <c r="G14" s="21">
        <v>0</v>
      </c>
      <c r="H14" s="21">
        <v>23</v>
      </c>
      <c r="I14" s="21">
        <v>27</v>
      </c>
      <c r="J14" s="36">
        <v>189</v>
      </c>
      <c r="K14" s="37" t="s">
        <v>643</v>
      </c>
      <c r="L14" s="22"/>
      <c r="M14" s="25">
        <v>1500040.79</v>
      </c>
      <c r="N14" s="25">
        <v>2420755.1</v>
      </c>
      <c r="O14" s="25">
        <f t="shared" si="5"/>
        <v>-920714.31</v>
      </c>
      <c r="P14" s="26">
        <f t="shared" si="6"/>
        <v>-0.38034178261154961</v>
      </c>
      <c r="Q14" s="22"/>
      <c r="R14" s="22"/>
      <c r="S14" s="25">
        <v>2975677.4</v>
      </c>
      <c r="T14" s="25">
        <f t="shared" si="7"/>
        <v>2975677.4</v>
      </c>
      <c r="U14" s="25">
        <f t="shared" si="8"/>
        <v>2420755.1</v>
      </c>
      <c r="V14" s="25">
        <f t="shared" si="0"/>
        <v>0</v>
      </c>
      <c r="W14" s="26">
        <f t="shared" si="1"/>
        <v>0</v>
      </c>
      <c r="X14" s="25">
        <f t="shared" si="2"/>
        <v>920714.31</v>
      </c>
      <c r="Y14" s="26">
        <f t="shared" si="3"/>
        <v>0.61379284892646158</v>
      </c>
      <c r="AA14" t="str">
        <f t="shared" si="9"/>
        <v>Bellingham School District</v>
      </c>
      <c r="AB14" s="4">
        <f t="shared" si="10"/>
        <v>1500040.79</v>
      </c>
      <c r="AC14" s="4">
        <f t="shared" si="11"/>
        <v>2420755.1</v>
      </c>
      <c r="AD14" s="4">
        <f t="shared" si="12"/>
        <v>920714.31</v>
      </c>
      <c r="AF14" s="4">
        <f t="shared" si="13"/>
        <v>977343.56882803154</v>
      </c>
    </row>
    <row r="15" spans="1:32">
      <c r="A15" t="s">
        <v>655</v>
      </c>
      <c r="B15">
        <v>4</v>
      </c>
      <c r="C15">
        <v>7</v>
      </c>
      <c r="D15">
        <v>0</v>
      </c>
      <c r="E15">
        <f t="shared" si="4"/>
        <v>7</v>
      </c>
      <c r="F15" s="21">
        <v>0</v>
      </c>
      <c r="G15" s="21">
        <v>1</v>
      </c>
      <c r="H15" s="21">
        <v>1</v>
      </c>
      <c r="I15" s="21">
        <v>1</v>
      </c>
      <c r="J15" s="36">
        <v>101</v>
      </c>
      <c r="K15" s="37" t="s">
        <v>646</v>
      </c>
      <c r="L15" s="22"/>
      <c r="M15" s="25">
        <v>85854.46</v>
      </c>
      <c r="N15" s="25">
        <v>42688.5</v>
      </c>
      <c r="O15" s="25">
        <f t="shared" si="5"/>
        <v>43165.960000000006</v>
      </c>
      <c r="P15" s="26">
        <f t="shared" si="6"/>
        <v>1.0111847453061131</v>
      </c>
      <c r="Q15" s="22"/>
      <c r="R15" s="22"/>
      <c r="S15" s="25">
        <v>24617.094000000001</v>
      </c>
      <c r="T15" s="25">
        <f t="shared" si="7"/>
        <v>24617.094000000001</v>
      </c>
      <c r="U15" s="25">
        <f t="shared" si="8"/>
        <v>24617.094000000001</v>
      </c>
      <c r="V15" s="25">
        <f t="shared" si="0"/>
        <v>-18071.405999999999</v>
      </c>
      <c r="W15" s="26">
        <f t="shared" si="1"/>
        <v>-0.42333195122808248</v>
      </c>
      <c r="X15" s="25">
        <f t="shared" si="2"/>
        <v>-61237.366000000009</v>
      </c>
      <c r="Y15" s="26">
        <f t="shared" si="3"/>
        <v>-0.7132694795354837</v>
      </c>
      <c r="AA15" t="str">
        <f t="shared" si="9"/>
        <v>Benge School District</v>
      </c>
      <c r="AB15" s="4">
        <f t="shared" si="10"/>
        <v>85854.46</v>
      </c>
      <c r="AC15" s="4">
        <f t="shared" si="11"/>
        <v>24617.094000000001</v>
      </c>
      <c r="AD15" s="4">
        <f t="shared" si="12"/>
        <v>-61237.366000000009</v>
      </c>
      <c r="AF15" s="4">
        <f t="shared" si="13"/>
        <v>-65003.818428833118</v>
      </c>
    </row>
    <row r="16" spans="1:32">
      <c r="A16" t="s">
        <v>656</v>
      </c>
      <c r="B16">
        <v>197</v>
      </c>
      <c r="C16">
        <v>10109.5</v>
      </c>
      <c r="D16">
        <v>700</v>
      </c>
      <c r="E16">
        <f t="shared" si="4"/>
        <v>10809.5</v>
      </c>
      <c r="F16" s="21">
        <v>0</v>
      </c>
      <c r="G16" s="21">
        <v>0</v>
      </c>
      <c r="H16" s="21">
        <v>17</v>
      </c>
      <c r="I16" s="21">
        <v>29</v>
      </c>
      <c r="J16" s="36">
        <v>121</v>
      </c>
      <c r="K16" s="37" t="s">
        <v>643</v>
      </c>
      <c r="L16" s="22"/>
      <c r="M16" s="25">
        <v>4480051.04</v>
      </c>
      <c r="N16" s="25">
        <v>8864256.5</v>
      </c>
      <c r="O16" s="25">
        <f t="shared" si="5"/>
        <v>-4384205.46</v>
      </c>
      <c r="P16" s="26">
        <f t="shared" si="6"/>
        <v>-0.49459370450302287</v>
      </c>
      <c r="Q16" s="22"/>
      <c r="R16" s="22"/>
      <c r="S16" s="25">
        <v>5966693.0999999996</v>
      </c>
      <c r="T16" s="25">
        <f t="shared" si="7"/>
        <v>5966693.0999999996</v>
      </c>
      <c r="U16" s="25">
        <f t="shared" si="8"/>
        <v>5966693.0999999996</v>
      </c>
      <c r="V16" s="25">
        <f t="shared" si="0"/>
        <v>-2897563.4000000004</v>
      </c>
      <c r="W16" s="26">
        <f t="shared" si="1"/>
        <v>-0.32688171873185307</v>
      </c>
      <c r="X16" s="25">
        <f t="shared" si="2"/>
        <v>1486642.0599999996</v>
      </c>
      <c r="Y16" s="26">
        <f t="shared" si="3"/>
        <v>0.33183596497597034</v>
      </c>
      <c r="AA16" t="str">
        <f t="shared" si="9"/>
        <v>Bethel School District</v>
      </c>
      <c r="AB16" s="4">
        <f t="shared" si="10"/>
        <v>4480051.04</v>
      </c>
      <c r="AC16" s="4">
        <f t="shared" si="11"/>
        <v>5966693.0999999996</v>
      </c>
      <c r="AD16" s="4">
        <f t="shared" si="12"/>
        <v>1486642.0599999996</v>
      </c>
      <c r="AF16" s="4">
        <f t="shared" si="13"/>
        <v>1578079.1508391525</v>
      </c>
    </row>
    <row r="17" spans="1:32">
      <c r="A17" t="s">
        <v>657</v>
      </c>
      <c r="B17">
        <v>4</v>
      </c>
      <c r="C17">
        <v>68</v>
      </c>
      <c r="D17">
        <v>0</v>
      </c>
      <c r="E17">
        <f t="shared" si="4"/>
        <v>68</v>
      </c>
      <c r="F17" s="21">
        <v>0</v>
      </c>
      <c r="G17" s="21">
        <v>0</v>
      </c>
      <c r="H17" s="21">
        <v>1</v>
      </c>
      <c r="I17" s="21">
        <v>1</v>
      </c>
      <c r="J17" s="36">
        <v>105</v>
      </c>
      <c r="K17" s="37" t="s">
        <v>646</v>
      </c>
      <c r="L17" s="22"/>
      <c r="M17" s="25">
        <v>131738.79</v>
      </c>
      <c r="N17" s="25">
        <v>151653.72</v>
      </c>
      <c r="O17" s="25">
        <f t="shared" si="5"/>
        <v>-19914.929999999993</v>
      </c>
      <c r="P17" s="26">
        <f t="shared" si="6"/>
        <v>-0.13131844045764254</v>
      </c>
      <c r="Q17" s="22"/>
      <c r="R17" s="22"/>
      <c r="S17" s="25">
        <v>157665.92000000001</v>
      </c>
      <c r="T17" s="25">
        <f t="shared" si="7"/>
        <v>157665.92000000001</v>
      </c>
      <c r="U17" s="25">
        <f t="shared" si="8"/>
        <v>151653.72</v>
      </c>
      <c r="V17" s="25">
        <f t="shared" si="0"/>
        <v>0</v>
      </c>
      <c r="W17" s="26">
        <f t="shared" si="1"/>
        <v>0</v>
      </c>
      <c r="X17" s="25">
        <f t="shared" si="2"/>
        <v>19914.929999999993</v>
      </c>
      <c r="Y17" s="26">
        <f t="shared" si="3"/>
        <v>0.15116982629034312</v>
      </c>
      <c r="AA17" t="str">
        <f t="shared" si="9"/>
        <v>Bickleton School District</v>
      </c>
      <c r="AB17" s="4">
        <f t="shared" si="10"/>
        <v>131738.79</v>
      </c>
      <c r="AC17" s="4">
        <f t="shared" si="11"/>
        <v>151653.72</v>
      </c>
      <c r="AD17" s="4">
        <f t="shared" si="12"/>
        <v>19914.929999999993</v>
      </c>
      <c r="AF17" s="4">
        <f t="shared" si="13"/>
        <v>21139.813455446809</v>
      </c>
    </row>
    <row r="18" spans="1:32">
      <c r="A18" t="s">
        <v>658</v>
      </c>
      <c r="B18">
        <v>26</v>
      </c>
      <c r="C18">
        <v>996</v>
      </c>
      <c r="D18">
        <v>23</v>
      </c>
      <c r="E18">
        <f t="shared" si="4"/>
        <v>1019</v>
      </c>
      <c r="F18" s="21">
        <v>0</v>
      </c>
      <c r="G18" s="21">
        <v>0</v>
      </c>
      <c r="H18" s="21">
        <v>7</v>
      </c>
      <c r="I18" s="21">
        <v>6</v>
      </c>
      <c r="J18" s="36">
        <v>189</v>
      </c>
      <c r="K18" s="37" t="s">
        <v>643</v>
      </c>
      <c r="L18" s="22"/>
      <c r="M18" s="25">
        <v>551609.93999999994</v>
      </c>
      <c r="N18" s="25">
        <v>744142.52</v>
      </c>
      <c r="O18" s="25">
        <f t="shared" si="5"/>
        <v>-192532.58000000007</v>
      </c>
      <c r="P18" s="26">
        <f t="shared" si="6"/>
        <v>-0.25873078721533083</v>
      </c>
      <c r="Q18" s="22"/>
      <c r="R18" s="22"/>
      <c r="S18" s="25">
        <v>806173.31</v>
      </c>
      <c r="T18" s="25">
        <f t="shared" si="7"/>
        <v>806173.31</v>
      </c>
      <c r="U18" s="25">
        <f t="shared" si="8"/>
        <v>744142.52</v>
      </c>
      <c r="V18" s="25">
        <f t="shared" si="0"/>
        <v>0</v>
      </c>
      <c r="W18" s="26">
        <f t="shared" si="1"/>
        <v>0</v>
      </c>
      <c r="X18" s="25">
        <f t="shared" si="2"/>
        <v>192532.58000000007</v>
      </c>
      <c r="Y18" s="26">
        <f t="shared" si="3"/>
        <v>0.34903754635023454</v>
      </c>
      <c r="AA18" t="str">
        <f t="shared" si="9"/>
        <v>Blaine School District</v>
      </c>
      <c r="AB18" s="4">
        <f t="shared" si="10"/>
        <v>551609.93999999994</v>
      </c>
      <c r="AC18" s="4">
        <f t="shared" si="11"/>
        <v>744142.52</v>
      </c>
      <c r="AD18" s="4">
        <f t="shared" si="12"/>
        <v>192532.58000000007</v>
      </c>
      <c r="AF18" s="4">
        <f t="shared" si="13"/>
        <v>204374.44797927444</v>
      </c>
    </row>
    <row r="19" spans="1:32">
      <c r="A19" t="s">
        <v>659</v>
      </c>
      <c r="B19">
        <v>7</v>
      </c>
      <c r="C19">
        <v>105.5</v>
      </c>
      <c r="D19">
        <v>3</v>
      </c>
      <c r="E19">
        <f t="shared" si="4"/>
        <v>108.5</v>
      </c>
      <c r="F19" s="21">
        <v>1</v>
      </c>
      <c r="G19" s="21">
        <v>0</v>
      </c>
      <c r="H19" s="21">
        <v>2</v>
      </c>
      <c r="I19" s="21">
        <v>1</v>
      </c>
      <c r="J19" s="36">
        <v>113</v>
      </c>
      <c r="K19" s="37" t="s">
        <v>643</v>
      </c>
      <c r="L19" s="22"/>
      <c r="M19" s="25">
        <v>151969.37</v>
      </c>
      <c r="N19" s="25">
        <v>140883.73000000001</v>
      </c>
      <c r="O19" s="25">
        <f t="shared" si="5"/>
        <v>11085.639999999985</v>
      </c>
      <c r="P19" s="26">
        <f t="shared" si="6"/>
        <v>7.8686445908267649E-2</v>
      </c>
      <c r="Q19" s="22"/>
      <c r="R19" s="22"/>
      <c r="S19" s="25">
        <v>116071.05</v>
      </c>
      <c r="T19" s="25">
        <f t="shared" si="7"/>
        <v>116071.05</v>
      </c>
      <c r="U19" s="25">
        <f t="shared" si="8"/>
        <v>116071.05</v>
      </c>
      <c r="V19" s="25">
        <f t="shared" si="0"/>
        <v>-24812.680000000008</v>
      </c>
      <c r="W19" s="26">
        <f t="shared" si="1"/>
        <v>-0.17612168559137387</v>
      </c>
      <c r="X19" s="25">
        <f t="shared" si="2"/>
        <v>-35898.319999999992</v>
      </c>
      <c r="Y19" s="26">
        <f t="shared" si="3"/>
        <v>-0.2362207594859411</v>
      </c>
      <c r="AA19" t="str">
        <f t="shared" si="9"/>
        <v>Boistfort School District</v>
      </c>
      <c r="AB19" s="4">
        <f t="shared" si="10"/>
        <v>151969.37</v>
      </c>
      <c r="AC19" s="4">
        <f t="shared" si="11"/>
        <v>116071.05</v>
      </c>
      <c r="AD19" s="4">
        <f t="shared" si="12"/>
        <v>-35898.319999999992</v>
      </c>
      <c r="AF19" s="4">
        <f t="shared" si="13"/>
        <v>-38106.274446555188</v>
      </c>
    </row>
    <row r="20" spans="1:32">
      <c r="A20" t="s">
        <v>660</v>
      </c>
      <c r="B20">
        <v>39</v>
      </c>
      <c r="C20">
        <v>2106</v>
      </c>
      <c r="D20">
        <v>180</v>
      </c>
      <c r="E20">
        <f t="shared" si="4"/>
        <v>2286</v>
      </c>
      <c r="F20" s="21">
        <v>0</v>
      </c>
      <c r="G20" s="21">
        <v>0</v>
      </c>
      <c r="H20" s="21">
        <v>12</v>
      </c>
      <c r="I20" s="21">
        <v>14</v>
      </c>
      <c r="J20" s="36">
        <v>114</v>
      </c>
      <c r="K20" s="37" t="s">
        <v>643</v>
      </c>
      <c r="L20" s="22"/>
      <c r="M20" s="25">
        <v>859114.45</v>
      </c>
      <c r="N20" s="25">
        <v>1561266.2</v>
      </c>
      <c r="O20" s="25">
        <f t="shared" si="5"/>
        <v>-702151.75</v>
      </c>
      <c r="P20" s="26">
        <f t="shared" si="6"/>
        <v>-0.44973224297048126</v>
      </c>
      <c r="Q20" s="22"/>
      <c r="R20" s="22"/>
      <c r="S20" s="25">
        <v>1240808.6000000001</v>
      </c>
      <c r="T20" s="25">
        <f t="shared" si="7"/>
        <v>1240808.6000000001</v>
      </c>
      <c r="U20" s="25">
        <f t="shared" si="8"/>
        <v>1240808.6000000001</v>
      </c>
      <c r="V20" s="25">
        <f t="shared" si="0"/>
        <v>-320457.59999999986</v>
      </c>
      <c r="W20" s="26">
        <f t="shared" si="1"/>
        <v>-0.20525493986867829</v>
      </c>
      <c r="X20" s="25">
        <f t="shared" si="2"/>
        <v>381694.15000000014</v>
      </c>
      <c r="Y20" s="26">
        <f t="shared" si="3"/>
        <v>0.4442878943544718</v>
      </c>
      <c r="AA20" t="str">
        <f t="shared" si="9"/>
        <v>Bremerton School District</v>
      </c>
      <c r="AB20" s="4">
        <f t="shared" si="10"/>
        <v>859114.45</v>
      </c>
      <c r="AC20" s="4">
        <f t="shared" si="11"/>
        <v>1240808.6000000001</v>
      </c>
      <c r="AD20" s="4">
        <f t="shared" si="12"/>
        <v>381694.15000000014</v>
      </c>
      <c r="AF20" s="4">
        <f t="shared" si="13"/>
        <v>405170.54933335632</v>
      </c>
    </row>
    <row r="21" spans="1:32">
      <c r="A21" t="s">
        <v>661</v>
      </c>
      <c r="B21">
        <v>9</v>
      </c>
      <c r="C21">
        <v>263.5</v>
      </c>
      <c r="D21">
        <v>13</v>
      </c>
      <c r="E21">
        <f t="shared" si="4"/>
        <v>276.5</v>
      </c>
      <c r="F21" s="21">
        <v>0</v>
      </c>
      <c r="G21" s="21">
        <v>0</v>
      </c>
      <c r="H21" s="21">
        <v>2</v>
      </c>
      <c r="I21" s="21">
        <v>3</v>
      </c>
      <c r="J21" s="36">
        <v>171</v>
      </c>
      <c r="K21" s="37" t="s">
        <v>646</v>
      </c>
      <c r="L21" s="22"/>
      <c r="M21" s="25">
        <v>162124.29999999999</v>
      </c>
      <c r="N21" s="25">
        <v>244928.9</v>
      </c>
      <c r="O21" s="25">
        <f t="shared" si="5"/>
        <v>-82804.600000000006</v>
      </c>
      <c r="P21" s="26">
        <f t="shared" si="6"/>
        <v>-0.33807607023915925</v>
      </c>
      <c r="Q21" s="22"/>
      <c r="R21" s="22"/>
      <c r="S21" s="25">
        <v>281668.7</v>
      </c>
      <c r="T21" s="25">
        <f>1*S21</f>
        <v>281668.7</v>
      </c>
      <c r="U21" s="25">
        <f t="shared" si="8"/>
        <v>244928.9</v>
      </c>
      <c r="V21" s="25">
        <f t="shared" si="0"/>
        <v>0</v>
      </c>
      <c r="W21" s="26">
        <f t="shared" si="1"/>
        <v>0</v>
      </c>
      <c r="X21" s="25">
        <f t="shared" si="2"/>
        <v>82804.600000000006</v>
      </c>
      <c r="Y21" s="26">
        <f t="shared" si="3"/>
        <v>0.51074761772294475</v>
      </c>
      <c r="AA21" t="str">
        <f t="shared" si="9"/>
        <v>Brewster School District</v>
      </c>
      <c r="AB21" s="4">
        <f t="shared" si="10"/>
        <v>162124.29999999999</v>
      </c>
      <c r="AC21" s="4">
        <f t="shared" si="11"/>
        <v>244928.9</v>
      </c>
      <c r="AD21" s="4">
        <f t="shared" si="12"/>
        <v>82804.600000000006</v>
      </c>
      <c r="AF21" s="4">
        <f t="shared" si="13"/>
        <v>87897.562143220755</v>
      </c>
    </row>
    <row r="22" spans="1:32">
      <c r="A22" t="s">
        <v>662</v>
      </c>
      <c r="B22">
        <v>7</v>
      </c>
      <c r="C22">
        <v>128.5</v>
      </c>
      <c r="D22">
        <v>3</v>
      </c>
      <c r="E22">
        <f t="shared" si="4"/>
        <v>131.5</v>
      </c>
      <c r="F22" s="21">
        <v>0</v>
      </c>
      <c r="G22" s="21">
        <v>0</v>
      </c>
      <c r="H22" s="21">
        <v>3</v>
      </c>
      <c r="I22" s="21">
        <v>4</v>
      </c>
      <c r="J22" s="36">
        <v>171</v>
      </c>
      <c r="K22" s="37" t="s">
        <v>646</v>
      </c>
      <c r="L22" s="22"/>
      <c r="M22" s="25">
        <v>116985.16</v>
      </c>
      <c r="N22" s="25">
        <v>136002.41</v>
      </c>
      <c r="O22" s="25">
        <f t="shared" si="5"/>
        <v>-19017.25</v>
      </c>
      <c r="P22" s="26">
        <f t="shared" si="6"/>
        <v>-0.13983024271408132</v>
      </c>
      <c r="Q22" s="22"/>
      <c r="R22" s="22"/>
      <c r="S22" s="25">
        <v>152454.79</v>
      </c>
      <c r="T22" s="25">
        <f t="shared" si="7"/>
        <v>152454.79</v>
      </c>
      <c r="U22" s="25">
        <f t="shared" si="8"/>
        <v>136002.41</v>
      </c>
      <c r="V22" s="25">
        <f t="shared" si="0"/>
        <v>0</v>
      </c>
      <c r="W22" s="26">
        <f t="shared" si="1"/>
        <v>0</v>
      </c>
      <c r="X22" s="25">
        <f t="shared" si="2"/>
        <v>19017.25</v>
      </c>
      <c r="Y22" s="26">
        <f t="shared" si="3"/>
        <v>0.16256121716634828</v>
      </c>
      <c r="AA22" t="str">
        <f t="shared" si="9"/>
        <v>Bridgeport School District</v>
      </c>
      <c r="AB22" s="4">
        <f t="shared" si="10"/>
        <v>116985.16</v>
      </c>
      <c r="AC22" s="4">
        <f t="shared" si="11"/>
        <v>136002.41</v>
      </c>
      <c r="AD22" s="4">
        <f t="shared" si="12"/>
        <v>19017.25</v>
      </c>
      <c r="AF22" s="4">
        <f t="shared" si="13"/>
        <v>20186.920939998079</v>
      </c>
    </row>
    <row r="23" spans="1:32">
      <c r="A23" t="s">
        <v>663</v>
      </c>
      <c r="B23">
        <v>3</v>
      </c>
      <c r="C23">
        <v>62</v>
      </c>
      <c r="D23">
        <v>1</v>
      </c>
      <c r="E23">
        <f t="shared" si="4"/>
        <v>63</v>
      </c>
      <c r="F23" s="21">
        <v>1</v>
      </c>
      <c r="G23" s="21">
        <v>0</v>
      </c>
      <c r="H23" s="21">
        <v>2</v>
      </c>
      <c r="I23" s="21">
        <v>1</v>
      </c>
      <c r="J23" s="36">
        <v>114</v>
      </c>
      <c r="K23" s="37" t="s">
        <v>643</v>
      </c>
      <c r="L23" s="22"/>
      <c r="M23" s="25">
        <v>84226.95</v>
      </c>
      <c r="N23" s="25">
        <v>64398.53</v>
      </c>
      <c r="O23" s="25">
        <f t="shared" si="5"/>
        <v>19828.419999999998</v>
      </c>
      <c r="P23" s="26">
        <f t="shared" si="6"/>
        <v>0.30790174868898401</v>
      </c>
      <c r="Q23" s="22"/>
      <c r="R23" s="22"/>
      <c r="S23" s="25">
        <v>74210.538</v>
      </c>
      <c r="T23" s="25">
        <f t="shared" si="7"/>
        <v>74210.538</v>
      </c>
      <c r="U23" s="25">
        <f t="shared" si="8"/>
        <v>64398.53</v>
      </c>
      <c r="V23" s="25">
        <f t="shared" si="0"/>
        <v>0</v>
      </c>
      <c r="W23" s="26">
        <f t="shared" si="1"/>
        <v>0</v>
      </c>
      <c r="X23" s="25">
        <f t="shared" si="2"/>
        <v>-19828.419999999998</v>
      </c>
      <c r="Y23" s="26">
        <f t="shared" si="3"/>
        <v>-0.23541657391131934</v>
      </c>
      <c r="AA23" t="str">
        <f t="shared" si="9"/>
        <v>Brinnon School District</v>
      </c>
      <c r="AB23" s="4">
        <f t="shared" si="10"/>
        <v>84226.95</v>
      </c>
      <c r="AC23" s="4">
        <f t="shared" si="11"/>
        <v>64398.53</v>
      </c>
      <c r="AD23" s="4">
        <f t="shared" si="12"/>
        <v>-19828.419999999998</v>
      </c>
      <c r="AF23" s="4">
        <f t="shared" si="13"/>
        <v>-21047.98258975807</v>
      </c>
    </row>
    <row r="24" spans="1:32">
      <c r="A24" t="s">
        <v>664</v>
      </c>
      <c r="B24">
        <v>44</v>
      </c>
      <c r="C24">
        <v>1724</v>
      </c>
      <c r="D24">
        <v>60</v>
      </c>
      <c r="E24">
        <f t="shared" si="4"/>
        <v>1784</v>
      </c>
      <c r="F24" s="21">
        <v>0</v>
      </c>
      <c r="G24" s="21">
        <v>0</v>
      </c>
      <c r="H24" s="21">
        <v>15</v>
      </c>
      <c r="I24" s="21">
        <v>8</v>
      </c>
      <c r="J24" s="36">
        <v>189</v>
      </c>
      <c r="K24" s="37" t="s">
        <v>643</v>
      </c>
      <c r="L24" s="22"/>
      <c r="M24" s="25">
        <v>936893.89</v>
      </c>
      <c r="N24" s="25">
        <v>1218190.5</v>
      </c>
      <c r="O24" s="25">
        <f t="shared" si="5"/>
        <v>-281296.61</v>
      </c>
      <c r="P24" s="26">
        <f t="shared" si="6"/>
        <v>-0.23091348192257286</v>
      </c>
      <c r="Q24" s="22"/>
      <c r="R24" s="22"/>
      <c r="S24" s="25">
        <v>1402924</v>
      </c>
      <c r="T24" s="25">
        <f t="shared" si="7"/>
        <v>1402924</v>
      </c>
      <c r="U24" s="25">
        <f t="shared" si="8"/>
        <v>1218190.5</v>
      </c>
      <c r="V24" s="25">
        <f t="shared" si="0"/>
        <v>0</v>
      </c>
      <c r="W24" s="26">
        <f t="shared" si="1"/>
        <v>0</v>
      </c>
      <c r="X24" s="25">
        <f t="shared" si="2"/>
        <v>281296.61</v>
      </c>
      <c r="Y24" s="26">
        <f t="shared" si="3"/>
        <v>0.30024383017376705</v>
      </c>
      <c r="AA24" t="str">
        <f t="shared" si="9"/>
        <v>Burlington-Edison School District</v>
      </c>
      <c r="AB24" s="4">
        <f t="shared" si="10"/>
        <v>936893.89</v>
      </c>
      <c r="AC24" s="4">
        <f t="shared" si="11"/>
        <v>1218190.5</v>
      </c>
      <c r="AD24" s="4">
        <f t="shared" si="12"/>
        <v>281296.61</v>
      </c>
      <c r="AF24" s="4">
        <f t="shared" si="13"/>
        <v>298597.97955853096</v>
      </c>
    </row>
    <row r="25" spans="1:32">
      <c r="A25" t="s">
        <v>665</v>
      </c>
      <c r="B25">
        <v>67</v>
      </c>
      <c r="C25">
        <v>3133</v>
      </c>
      <c r="D25">
        <v>82</v>
      </c>
      <c r="E25">
        <f t="shared" si="4"/>
        <v>3215</v>
      </c>
      <c r="F25" s="21">
        <v>0</v>
      </c>
      <c r="G25" s="21">
        <v>0</v>
      </c>
      <c r="H25" s="21">
        <v>11</v>
      </c>
      <c r="I25" s="21">
        <v>7</v>
      </c>
      <c r="J25" s="36">
        <v>112</v>
      </c>
      <c r="K25" s="37" t="s">
        <v>643</v>
      </c>
      <c r="L25" s="22"/>
      <c r="M25" s="25">
        <v>1339150.54</v>
      </c>
      <c r="N25" s="25">
        <v>2245601.5</v>
      </c>
      <c r="O25" s="25">
        <f t="shared" si="5"/>
        <v>-906450.96</v>
      </c>
      <c r="P25" s="26">
        <f t="shared" si="6"/>
        <v>-0.40365619634650224</v>
      </c>
      <c r="Q25" s="22"/>
      <c r="R25" s="22"/>
      <c r="S25" s="25">
        <v>1806153.2</v>
      </c>
      <c r="T25" s="25">
        <f t="shared" si="7"/>
        <v>1806153.2</v>
      </c>
      <c r="U25" s="25">
        <f t="shared" si="8"/>
        <v>1806153.2</v>
      </c>
      <c r="V25" s="25">
        <f t="shared" si="0"/>
        <v>-439448.30000000005</v>
      </c>
      <c r="W25" s="26">
        <f t="shared" si="1"/>
        <v>-0.19569291345770834</v>
      </c>
      <c r="X25" s="25">
        <f t="shared" si="2"/>
        <v>467002.65999999992</v>
      </c>
      <c r="Y25" s="26">
        <f t="shared" si="3"/>
        <v>0.34873051688423312</v>
      </c>
      <c r="AA25" t="str">
        <f t="shared" si="9"/>
        <v>Camas School District</v>
      </c>
      <c r="AB25" s="4">
        <f t="shared" si="10"/>
        <v>1339150.54</v>
      </c>
      <c r="AC25" s="4">
        <f t="shared" si="11"/>
        <v>1806153.2</v>
      </c>
      <c r="AD25" s="4">
        <f t="shared" si="12"/>
        <v>467002.65999999992</v>
      </c>
      <c r="AF25" s="4">
        <f t="shared" si="13"/>
        <v>495726.02643330669</v>
      </c>
    </row>
    <row r="26" spans="1:32">
      <c r="A26" t="s">
        <v>666</v>
      </c>
      <c r="B26">
        <v>11</v>
      </c>
      <c r="C26">
        <v>205.5</v>
      </c>
      <c r="D26">
        <v>6</v>
      </c>
      <c r="E26">
        <f t="shared" si="4"/>
        <v>211.5</v>
      </c>
      <c r="F26" s="21">
        <v>0</v>
      </c>
      <c r="G26" s="21">
        <v>0</v>
      </c>
      <c r="H26" s="21">
        <v>2</v>
      </c>
      <c r="I26" s="21">
        <v>3</v>
      </c>
      <c r="J26" s="36">
        <v>114</v>
      </c>
      <c r="K26" s="37" t="s">
        <v>643</v>
      </c>
      <c r="L26" s="22"/>
      <c r="M26" s="25">
        <v>202040.99</v>
      </c>
      <c r="N26" s="25">
        <v>266353.7</v>
      </c>
      <c r="O26" s="25">
        <f t="shared" si="5"/>
        <v>-64312.710000000021</v>
      </c>
      <c r="P26" s="26">
        <f t="shared" si="6"/>
        <v>-0.24145604134652537</v>
      </c>
      <c r="Q26" s="22"/>
      <c r="R26" s="22"/>
      <c r="S26" s="25">
        <v>213881.11</v>
      </c>
      <c r="T26" s="25">
        <f t="shared" si="7"/>
        <v>213881.11</v>
      </c>
      <c r="U26" s="25">
        <f t="shared" si="8"/>
        <v>213881.11</v>
      </c>
      <c r="V26" s="25">
        <f t="shared" si="0"/>
        <v>-52472.590000000026</v>
      </c>
      <c r="W26" s="26">
        <f t="shared" si="1"/>
        <v>-0.19700342063954818</v>
      </c>
      <c r="X26" s="25">
        <f t="shared" si="2"/>
        <v>11840.119999999995</v>
      </c>
      <c r="Y26" s="26">
        <f t="shared" si="3"/>
        <v>5.8602563766887085E-2</v>
      </c>
      <c r="AA26" t="str">
        <f t="shared" si="9"/>
        <v>Cape Flattery School District</v>
      </c>
      <c r="AB26" s="4">
        <f t="shared" si="10"/>
        <v>202040.99</v>
      </c>
      <c r="AC26" s="4">
        <f t="shared" si="11"/>
        <v>213881.11</v>
      </c>
      <c r="AD26" s="4">
        <f t="shared" si="12"/>
        <v>11840.119999999995</v>
      </c>
      <c r="AF26" s="4">
        <f t="shared" si="13"/>
        <v>12568.355906352914</v>
      </c>
    </row>
    <row r="27" spans="1:32">
      <c r="A27" t="s">
        <v>667</v>
      </c>
      <c r="B27">
        <v>4</v>
      </c>
      <c r="C27">
        <v>71</v>
      </c>
      <c r="D27">
        <v>0</v>
      </c>
      <c r="E27">
        <f t="shared" si="4"/>
        <v>71</v>
      </c>
      <c r="F27" s="21">
        <v>1</v>
      </c>
      <c r="G27" s="21">
        <v>0</v>
      </c>
      <c r="H27" s="21">
        <v>2</v>
      </c>
      <c r="I27" s="21">
        <v>1</v>
      </c>
      <c r="J27" s="36">
        <v>121</v>
      </c>
      <c r="K27" s="37" t="s">
        <v>643</v>
      </c>
      <c r="L27" s="22"/>
      <c r="M27" s="25">
        <v>53738.97</v>
      </c>
      <c r="N27" s="25">
        <v>43574.89</v>
      </c>
      <c r="O27" s="25">
        <f t="shared" si="5"/>
        <v>10164.080000000002</v>
      </c>
      <c r="P27" s="26">
        <f t="shared" si="6"/>
        <v>0.2332554367893987</v>
      </c>
      <c r="Q27" s="22"/>
      <c r="R27" s="22"/>
      <c r="S27" s="25">
        <v>65250.828000000001</v>
      </c>
      <c r="T27" s="25">
        <f t="shared" si="7"/>
        <v>65250.828000000001</v>
      </c>
      <c r="U27" s="25">
        <f t="shared" si="8"/>
        <v>43574.89</v>
      </c>
      <c r="V27" s="25">
        <f t="shared" si="0"/>
        <v>0</v>
      </c>
      <c r="W27" s="26">
        <f t="shared" si="1"/>
        <v>0</v>
      </c>
      <c r="X27" s="25">
        <f t="shared" si="2"/>
        <v>-10164.080000000002</v>
      </c>
      <c r="Y27" s="26">
        <f t="shared" si="3"/>
        <v>-0.18913797566272672</v>
      </c>
      <c r="AA27" t="str">
        <f t="shared" si="9"/>
        <v>Carbonado School District</v>
      </c>
      <c r="AB27" s="4">
        <f t="shared" si="10"/>
        <v>53738.97</v>
      </c>
      <c r="AC27" s="4">
        <f t="shared" si="11"/>
        <v>43574.89</v>
      </c>
      <c r="AD27" s="4">
        <f t="shared" si="12"/>
        <v>-10164.080000000002</v>
      </c>
      <c r="AF27" s="4">
        <f t="shared" si="13"/>
        <v>-10789.229746036663</v>
      </c>
    </row>
    <row r="28" spans="1:32">
      <c r="A28" t="s">
        <v>668</v>
      </c>
      <c r="B28">
        <v>23</v>
      </c>
      <c r="C28">
        <v>558.5</v>
      </c>
      <c r="D28">
        <v>25</v>
      </c>
      <c r="E28">
        <f t="shared" si="4"/>
        <v>583.5</v>
      </c>
      <c r="F28" s="21">
        <v>0</v>
      </c>
      <c r="G28" s="21">
        <v>0</v>
      </c>
      <c r="H28" s="21">
        <v>6</v>
      </c>
      <c r="I28" s="21">
        <v>5</v>
      </c>
      <c r="J28" s="36">
        <v>171</v>
      </c>
      <c r="K28" s="37" t="s">
        <v>646</v>
      </c>
      <c r="L28" s="22"/>
      <c r="M28" s="25">
        <v>558915.83999999997</v>
      </c>
      <c r="N28" s="25">
        <v>676325.92</v>
      </c>
      <c r="O28" s="25">
        <f t="shared" si="5"/>
        <v>-117410.08000000007</v>
      </c>
      <c r="P28" s="26">
        <f t="shared" si="6"/>
        <v>-0.17359985256812288</v>
      </c>
      <c r="Q28" s="22"/>
      <c r="R28" s="22"/>
      <c r="S28" s="25">
        <v>572968.5</v>
      </c>
      <c r="T28" s="25">
        <f t="shared" si="7"/>
        <v>572968.5</v>
      </c>
      <c r="U28" s="25">
        <f t="shared" si="8"/>
        <v>572968.5</v>
      </c>
      <c r="V28" s="25">
        <f t="shared" si="0"/>
        <v>-103357.42000000004</v>
      </c>
      <c r="W28" s="26">
        <f t="shared" si="1"/>
        <v>-0.15282191166057932</v>
      </c>
      <c r="X28" s="25">
        <f t="shared" si="2"/>
        <v>14052.660000000033</v>
      </c>
      <c r="Y28" s="26">
        <f t="shared" si="3"/>
        <v>2.5142712004726925E-2</v>
      </c>
      <c r="AA28" t="str">
        <f t="shared" si="9"/>
        <v>Cascade School District</v>
      </c>
      <c r="AB28" s="4">
        <f t="shared" si="10"/>
        <v>558915.83999999997</v>
      </c>
      <c r="AC28" s="4">
        <f t="shared" si="11"/>
        <v>572968.5</v>
      </c>
      <c r="AD28" s="4">
        <f t="shared" si="12"/>
        <v>14052.660000000033</v>
      </c>
      <c r="AF28" s="4">
        <f t="shared" si="13"/>
        <v>14916.97992173811</v>
      </c>
    </row>
    <row r="29" spans="1:32">
      <c r="A29" t="s">
        <v>669</v>
      </c>
      <c r="B29">
        <v>15</v>
      </c>
      <c r="C29">
        <v>432</v>
      </c>
      <c r="D29">
        <v>13</v>
      </c>
      <c r="E29">
        <f t="shared" si="4"/>
        <v>445</v>
      </c>
      <c r="F29" s="21">
        <v>0</v>
      </c>
      <c r="G29" s="21">
        <v>0</v>
      </c>
      <c r="H29" s="21">
        <v>3</v>
      </c>
      <c r="I29" s="21">
        <v>3</v>
      </c>
      <c r="J29" s="36">
        <v>171</v>
      </c>
      <c r="K29" s="37" t="s">
        <v>646</v>
      </c>
      <c r="L29" s="22"/>
      <c r="M29" s="25">
        <v>226756.11</v>
      </c>
      <c r="N29" s="25">
        <v>286809.43</v>
      </c>
      <c r="O29" s="25">
        <f t="shared" si="5"/>
        <v>-60053.320000000007</v>
      </c>
      <c r="P29" s="26">
        <f t="shared" si="6"/>
        <v>-0.20938404988985199</v>
      </c>
      <c r="Q29" s="22"/>
      <c r="R29" s="22"/>
      <c r="S29" s="25">
        <v>352239</v>
      </c>
      <c r="T29" s="25">
        <f t="shared" si="7"/>
        <v>352239</v>
      </c>
      <c r="U29" s="25">
        <f t="shared" si="8"/>
        <v>286809.43</v>
      </c>
      <c r="V29" s="25">
        <f t="shared" si="0"/>
        <v>0</v>
      </c>
      <c r="W29" s="26">
        <f t="shared" si="1"/>
        <v>0</v>
      </c>
      <c r="X29" s="25">
        <f t="shared" si="2"/>
        <v>60053.320000000007</v>
      </c>
      <c r="Y29" s="26">
        <f t="shared" si="3"/>
        <v>0.26483661234089795</v>
      </c>
      <c r="AA29" t="str">
        <f t="shared" si="9"/>
        <v>Cashmere School District</v>
      </c>
      <c r="AB29" s="4">
        <f t="shared" si="10"/>
        <v>226756.11</v>
      </c>
      <c r="AC29" s="4">
        <f t="shared" si="11"/>
        <v>286809.43</v>
      </c>
      <c r="AD29" s="4">
        <f t="shared" si="12"/>
        <v>60053.320000000007</v>
      </c>
      <c r="AF29" s="4">
        <f t="shared" si="13"/>
        <v>63746.946747001042</v>
      </c>
    </row>
    <row r="30" spans="1:32">
      <c r="A30" t="s">
        <v>670</v>
      </c>
      <c r="B30">
        <v>28</v>
      </c>
      <c r="C30">
        <v>661.5</v>
      </c>
      <c r="D30">
        <v>26</v>
      </c>
      <c r="E30">
        <f t="shared" si="4"/>
        <v>687.5</v>
      </c>
      <c r="F30" s="21">
        <v>0</v>
      </c>
      <c r="G30" s="21">
        <v>0</v>
      </c>
      <c r="H30" s="21">
        <v>5</v>
      </c>
      <c r="I30" s="21">
        <v>3</v>
      </c>
      <c r="J30" s="36">
        <v>112</v>
      </c>
      <c r="K30" s="37" t="s">
        <v>643</v>
      </c>
      <c r="L30" s="22"/>
      <c r="M30" s="25">
        <v>490431.11</v>
      </c>
      <c r="N30" s="25">
        <v>565893.44999999995</v>
      </c>
      <c r="O30" s="25">
        <f t="shared" si="5"/>
        <v>-75462.339999999967</v>
      </c>
      <c r="P30" s="26">
        <f t="shared" si="6"/>
        <v>-0.1333507924504162</v>
      </c>
      <c r="Q30" s="22"/>
      <c r="R30" s="22"/>
      <c r="S30" s="25">
        <v>543359.02</v>
      </c>
      <c r="T30" s="25">
        <f t="shared" si="7"/>
        <v>543359.02</v>
      </c>
      <c r="U30" s="25">
        <f t="shared" si="8"/>
        <v>543359.02</v>
      </c>
      <c r="V30" s="25">
        <f t="shared" si="0"/>
        <v>-22534.429999999935</v>
      </c>
      <c r="W30" s="26">
        <f t="shared" si="1"/>
        <v>-3.9820976899449773E-2</v>
      </c>
      <c r="X30" s="25">
        <f t="shared" si="2"/>
        <v>52927.910000000033</v>
      </c>
      <c r="Y30" s="26">
        <f t="shared" si="3"/>
        <v>0.10792119203041592</v>
      </c>
      <c r="AA30" t="str">
        <f t="shared" si="9"/>
        <v>Castle Rock School District</v>
      </c>
      <c r="AB30" s="4">
        <f t="shared" si="10"/>
        <v>490431.11</v>
      </c>
      <c r="AC30" s="4">
        <f t="shared" si="11"/>
        <v>543359.02</v>
      </c>
      <c r="AD30" s="4">
        <f t="shared" si="12"/>
        <v>52927.910000000033</v>
      </c>
      <c r="AF30" s="4">
        <f t="shared" si="13"/>
        <v>56183.282792692655</v>
      </c>
    </row>
    <row r="31" spans="1:32">
      <c r="A31" t="s">
        <v>671</v>
      </c>
      <c r="B31">
        <v>6</v>
      </c>
      <c r="C31">
        <v>91</v>
      </c>
      <c r="D31">
        <v>0</v>
      </c>
      <c r="E31">
        <f t="shared" si="4"/>
        <v>91</v>
      </c>
      <c r="F31" s="21">
        <v>1</v>
      </c>
      <c r="G31" s="21">
        <v>0</v>
      </c>
      <c r="H31" s="21">
        <v>2</v>
      </c>
      <c r="I31" s="21">
        <v>1</v>
      </c>
      <c r="J31" s="36">
        <v>112</v>
      </c>
      <c r="K31" s="37" t="s">
        <v>643</v>
      </c>
      <c r="L31" s="22"/>
      <c r="M31" s="25">
        <v>80558.36</v>
      </c>
      <c r="N31" s="25">
        <v>79476.83</v>
      </c>
      <c r="O31" s="25">
        <f t="shared" si="5"/>
        <v>1081.5299999999988</v>
      </c>
      <c r="P31" s="26">
        <f t="shared" si="6"/>
        <v>1.3608116982018519E-2</v>
      </c>
      <c r="Q31" s="22"/>
      <c r="R31" s="22"/>
      <c r="S31" s="25">
        <v>93336.548999999999</v>
      </c>
      <c r="T31" s="25">
        <f t="shared" si="7"/>
        <v>93336.548999999999</v>
      </c>
      <c r="U31" s="25">
        <f t="shared" si="8"/>
        <v>79476.83</v>
      </c>
      <c r="V31" s="25">
        <f t="shared" si="0"/>
        <v>0</v>
      </c>
      <c r="W31" s="26">
        <f t="shared" si="1"/>
        <v>0</v>
      </c>
      <c r="X31" s="25">
        <f t="shared" si="2"/>
        <v>-1081.5299999999988</v>
      </c>
      <c r="Y31" s="26">
        <f t="shared" si="3"/>
        <v>-1.3425422265299329E-2</v>
      </c>
      <c r="AA31" t="str">
        <f t="shared" si="9"/>
        <v>Centerville School District</v>
      </c>
      <c r="AB31" s="4">
        <f t="shared" si="10"/>
        <v>80558.36</v>
      </c>
      <c r="AC31" s="4">
        <f t="shared" si="11"/>
        <v>79476.83</v>
      </c>
      <c r="AD31" s="4">
        <f t="shared" si="12"/>
        <v>-1081.5299999999988</v>
      </c>
      <c r="AF31" s="4">
        <f t="shared" si="13"/>
        <v>-1148.0503545063611</v>
      </c>
    </row>
    <row r="32" spans="1:32">
      <c r="A32" t="s">
        <v>672</v>
      </c>
      <c r="B32">
        <v>90</v>
      </c>
      <c r="C32">
        <v>4910.5</v>
      </c>
      <c r="D32">
        <v>406</v>
      </c>
      <c r="E32">
        <f t="shared" si="4"/>
        <v>5316.5</v>
      </c>
      <c r="F32" s="21">
        <v>0</v>
      </c>
      <c r="G32" s="21">
        <v>0</v>
      </c>
      <c r="H32" s="21">
        <v>26</v>
      </c>
      <c r="I32" s="21">
        <v>24</v>
      </c>
      <c r="J32" s="36">
        <v>114</v>
      </c>
      <c r="K32" s="37" t="s">
        <v>643</v>
      </c>
      <c r="L32" s="22"/>
      <c r="M32" s="25">
        <v>2793901.37</v>
      </c>
      <c r="N32" s="25">
        <v>4327483.0999999996</v>
      </c>
      <c r="O32" s="25">
        <f t="shared" si="5"/>
        <v>-1533581.7299999995</v>
      </c>
      <c r="P32" s="26">
        <f t="shared" si="6"/>
        <v>-0.35438191081554993</v>
      </c>
      <c r="Q32" s="22"/>
      <c r="R32" s="22"/>
      <c r="S32" s="25">
        <v>4124104.2</v>
      </c>
      <c r="T32" s="25">
        <f t="shared" si="7"/>
        <v>4124104.2</v>
      </c>
      <c r="U32" s="25">
        <f t="shared" si="8"/>
        <v>4124104.2</v>
      </c>
      <c r="V32" s="25">
        <f t="shared" si="0"/>
        <v>-203378.89999999944</v>
      </c>
      <c r="W32" s="26">
        <f t="shared" si="1"/>
        <v>-4.6997040843440717E-2</v>
      </c>
      <c r="X32" s="25">
        <f t="shared" si="2"/>
        <v>1330202.83</v>
      </c>
      <c r="Y32" s="26">
        <f t="shared" si="3"/>
        <v>0.47610944476540346</v>
      </c>
      <c r="AA32" t="str">
        <f t="shared" si="9"/>
        <v>Central Kitsap School District</v>
      </c>
      <c r="AB32" s="4">
        <f t="shared" si="10"/>
        <v>2793901.37</v>
      </c>
      <c r="AC32" s="4">
        <f t="shared" si="11"/>
        <v>4124104.2</v>
      </c>
      <c r="AD32" s="4">
        <f t="shared" si="12"/>
        <v>1330202.83</v>
      </c>
      <c r="AF32" s="4">
        <f t="shared" si="13"/>
        <v>1412018.0027801972</v>
      </c>
    </row>
    <row r="33" spans="1:32">
      <c r="A33" t="s">
        <v>673</v>
      </c>
      <c r="B33">
        <v>97</v>
      </c>
      <c r="C33">
        <v>3264</v>
      </c>
      <c r="D33">
        <v>341</v>
      </c>
      <c r="E33">
        <f t="shared" si="4"/>
        <v>3605</v>
      </c>
      <c r="F33" s="21">
        <v>0</v>
      </c>
      <c r="G33" s="21">
        <v>0</v>
      </c>
      <c r="H33" s="21">
        <v>22</v>
      </c>
      <c r="I33" s="21">
        <v>22</v>
      </c>
      <c r="J33" s="36">
        <v>101</v>
      </c>
      <c r="K33" s="37" t="s">
        <v>646</v>
      </c>
      <c r="L33" s="22"/>
      <c r="M33" s="25">
        <v>1924467.45</v>
      </c>
      <c r="N33" s="25">
        <v>3475043.1</v>
      </c>
      <c r="O33" s="25">
        <f t="shared" si="5"/>
        <v>-1550575.6500000001</v>
      </c>
      <c r="P33" s="26">
        <f t="shared" si="6"/>
        <v>-0.44620328593910102</v>
      </c>
      <c r="Q33" s="22"/>
      <c r="R33" s="22"/>
      <c r="S33" s="25">
        <v>2656616.5</v>
      </c>
      <c r="T33" s="25">
        <f t="shared" si="7"/>
        <v>2656616.5</v>
      </c>
      <c r="U33" s="25">
        <f t="shared" si="8"/>
        <v>2656616.5</v>
      </c>
      <c r="V33" s="25">
        <f t="shared" si="0"/>
        <v>-818426.60000000009</v>
      </c>
      <c r="W33" s="26">
        <f t="shared" si="1"/>
        <v>-0.23551552497291331</v>
      </c>
      <c r="X33" s="25">
        <f t="shared" si="2"/>
        <v>732149.05</v>
      </c>
      <c r="Y33" s="26">
        <f t="shared" si="3"/>
        <v>0.38044241797906225</v>
      </c>
      <c r="AA33" t="str">
        <f t="shared" si="9"/>
        <v>Central Valley School District</v>
      </c>
      <c r="AB33" s="4">
        <f t="shared" si="10"/>
        <v>1924467.45</v>
      </c>
      <c r="AC33" s="4">
        <f t="shared" si="11"/>
        <v>2656616.5</v>
      </c>
      <c r="AD33" s="4">
        <f t="shared" si="12"/>
        <v>732149.05</v>
      </c>
      <c r="AF33" s="4">
        <f t="shared" si="13"/>
        <v>777180.45399017737</v>
      </c>
    </row>
    <row r="34" spans="1:32">
      <c r="A34" t="s">
        <v>674</v>
      </c>
      <c r="B34">
        <v>42</v>
      </c>
      <c r="C34">
        <v>1456</v>
      </c>
      <c r="D34">
        <v>92</v>
      </c>
      <c r="E34">
        <f t="shared" si="4"/>
        <v>1548</v>
      </c>
      <c r="F34" s="21">
        <v>0</v>
      </c>
      <c r="G34" s="21">
        <v>0</v>
      </c>
      <c r="H34" s="21">
        <v>9</v>
      </c>
      <c r="I34" s="21">
        <v>7</v>
      </c>
      <c r="J34" s="36">
        <v>113</v>
      </c>
      <c r="K34" s="37" t="s">
        <v>643</v>
      </c>
      <c r="L34" s="22"/>
      <c r="M34" s="25">
        <v>862034.83</v>
      </c>
      <c r="N34" s="25">
        <v>1611601.7</v>
      </c>
      <c r="O34" s="25">
        <f t="shared" si="5"/>
        <v>-749566.87</v>
      </c>
      <c r="P34" s="26">
        <f t="shared" si="6"/>
        <v>-0.46510677545202395</v>
      </c>
      <c r="Q34" s="22"/>
      <c r="R34" s="22"/>
      <c r="S34" s="25">
        <v>1058883.5</v>
      </c>
      <c r="T34" s="25">
        <f t="shared" si="7"/>
        <v>1058883.5</v>
      </c>
      <c r="U34" s="25">
        <f t="shared" si="8"/>
        <v>1058883.5</v>
      </c>
      <c r="V34" s="25">
        <f t="shared" si="0"/>
        <v>-552718.19999999995</v>
      </c>
      <c r="W34" s="26">
        <f t="shared" si="1"/>
        <v>-0.3429620358429753</v>
      </c>
      <c r="X34" s="25">
        <f t="shared" si="2"/>
        <v>196848.67000000004</v>
      </c>
      <c r="Y34" s="26">
        <f t="shared" si="3"/>
        <v>0.22835349935918489</v>
      </c>
      <c r="AA34" t="str">
        <f t="shared" si="9"/>
        <v>Centralia School District</v>
      </c>
      <c r="AB34" s="4">
        <f t="shared" si="10"/>
        <v>862034.83</v>
      </c>
      <c r="AC34" s="4">
        <f t="shared" si="11"/>
        <v>1058883.5</v>
      </c>
      <c r="AD34" s="4">
        <f t="shared" si="12"/>
        <v>196848.67000000004</v>
      </c>
      <c r="AF34" s="4">
        <f t="shared" si="13"/>
        <v>208956.00249424981</v>
      </c>
    </row>
    <row r="35" spans="1:32">
      <c r="A35" t="s">
        <v>675</v>
      </c>
      <c r="B35">
        <v>27</v>
      </c>
      <c r="C35">
        <v>1033</v>
      </c>
      <c r="D35">
        <v>28</v>
      </c>
      <c r="E35">
        <f t="shared" si="4"/>
        <v>1061</v>
      </c>
      <c r="F35" s="21">
        <v>0</v>
      </c>
      <c r="G35" s="21">
        <v>0</v>
      </c>
      <c r="H35" s="21">
        <v>4</v>
      </c>
      <c r="I35" s="21">
        <v>5</v>
      </c>
      <c r="J35" s="36">
        <v>113</v>
      </c>
      <c r="K35" s="37" t="s">
        <v>643</v>
      </c>
      <c r="L35" s="22"/>
      <c r="M35" s="25">
        <v>702037.73</v>
      </c>
      <c r="N35" s="25">
        <v>757137.3</v>
      </c>
      <c r="O35" s="25">
        <f t="shared" si="5"/>
        <v>-55099.570000000065</v>
      </c>
      <c r="P35" s="26">
        <f t="shared" si="6"/>
        <v>-7.2773551111535592E-2</v>
      </c>
      <c r="Q35" s="22"/>
      <c r="R35" s="22"/>
      <c r="S35" s="25">
        <v>743009.45</v>
      </c>
      <c r="T35" s="25">
        <f t="shared" si="7"/>
        <v>743009.45</v>
      </c>
      <c r="U35" s="25">
        <f t="shared" si="8"/>
        <v>743009.45</v>
      </c>
      <c r="V35" s="25">
        <f t="shared" si="0"/>
        <v>-14127.850000000093</v>
      </c>
      <c r="W35" s="26">
        <f t="shared" si="1"/>
        <v>-1.8659561482441946E-2</v>
      </c>
      <c r="X35" s="25">
        <f t="shared" si="2"/>
        <v>40971.719999999972</v>
      </c>
      <c r="Y35" s="26">
        <f t="shared" si="3"/>
        <v>5.8361136801009218E-2</v>
      </c>
      <c r="AA35" t="str">
        <f t="shared" si="9"/>
        <v>Chehalis School District</v>
      </c>
      <c r="AB35" s="4">
        <f t="shared" si="10"/>
        <v>702037.73</v>
      </c>
      <c r="AC35" s="4">
        <f t="shared" si="11"/>
        <v>743009.45</v>
      </c>
      <c r="AD35" s="4">
        <f t="shared" si="12"/>
        <v>40971.719999999972</v>
      </c>
      <c r="AF35" s="4">
        <f t="shared" si="13"/>
        <v>43491.717909568288</v>
      </c>
    </row>
    <row r="36" spans="1:32">
      <c r="A36" t="s">
        <v>676</v>
      </c>
      <c r="B36">
        <v>52</v>
      </c>
      <c r="C36">
        <v>1792</v>
      </c>
      <c r="D36">
        <v>55</v>
      </c>
      <c r="E36">
        <f t="shared" si="4"/>
        <v>1847</v>
      </c>
      <c r="F36" s="21">
        <v>0</v>
      </c>
      <c r="G36" s="21">
        <v>0</v>
      </c>
      <c r="H36" s="21">
        <v>7</v>
      </c>
      <c r="I36" s="21">
        <v>9</v>
      </c>
      <c r="J36" s="36">
        <v>101</v>
      </c>
      <c r="K36" s="37" t="s">
        <v>646</v>
      </c>
      <c r="L36" s="22"/>
      <c r="M36" s="25">
        <v>1334238.6299999999</v>
      </c>
      <c r="N36" s="25">
        <v>1406674.6</v>
      </c>
      <c r="O36" s="25">
        <f t="shared" si="5"/>
        <v>-72435.970000000205</v>
      </c>
      <c r="P36" s="26">
        <f t="shared" si="6"/>
        <v>-5.1494474983766823E-2</v>
      </c>
      <c r="Q36" s="22"/>
      <c r="R36" s="22"/>
      <c r="S36" s="25">
        <v>1638940.7</v>
      </c>
      <c r="T36" s="25">
        <f t="shared" si="7"/>
        <v>1638940.7</v>
      </c>
      <c r="U36" s="25">
        <f t="shared" si="8"/>
        <v>1406674.6</v>
      </c>
      <c r="V36" s="25">
        <f t="shared" si="0"/>
        <v>0</v>
      </c>
      <c r="W36" s="26">
        <f t="shared" si="1"/>
        <v>0</v>
      </c>
      <c r="X36" s="25">
        <f t="shared" si="2"/>
        <v>72435.970000000205</v>
      </c>
      <c r="Y36" s="26">
        <f t="shared" si="3"/>
        <v>5.4290116004211492E-2</v>
      </c>
      <c r="AA36" t="str">
        <f t="shared" si="9"/>
        <v>Cheney School District</v>
      </c>
      <c r="AB36" s="4">
        <f t="shared" si="10"/>
        <v>1334238.6299999999</v>
      </c>
      <c r="AC36" s="4">
        <f t="shared" si="11"/>
        <v>1406674.6</v>
      </c>
      <c r="AD36" s="4">
        <f t="shared" si="12"/>
        <v>72435.970000000205</v>
      </c>
      <c r="AF36" s="4">
        <f t="shared" si="13"/>
        <v>76891.20138832253</v>
      </c>
    </row>
    <row r="37" spans="1:32">
      <c r="A37" t="s">
        <v>677</v>
      </c>
      <c r="B37">
        <v>20</v>
      </c>
      <c r="C37">
        <v>395</v>
      </c>
      <c r="D37">
        <v>13</v>
      </c>
      <c r="E37">
        <f t="shared" si="4"/>
        <v>408</v>
      </c>
      <c r="F37" s="21">
        <v>0</v>
      </c>
      <c r="G37" s="21">
        <v>0</v>
      </c>
      <c r="H37" s="21">
        <v>4</v>
      </c>
      <c r="I37" s="21">
        <v>5</v>
      </c>
      <c r="J37" s="36">
        <v>101</v>
      </c>
      <c r="K37" s="37" t="s">
        <v>646</v>
      </c>
      <c r="L37" s="22"/>
      <c r="M37" s="25">
        <v>416301.79</v>
      </c>
      <c r="N37" s="25">
        <v>416397.25</v>
      </c>
      <c r="O37" s="25">
        <f t="shared" si="5"/>
        <v>-95.460000000020955</v>
      </c>
      <c r="P37" s="26">
        <f t="shared" si="6"/>
        <v>-2.2925223449487468E-4</v>
      </c>
      <c r="Q37" s="22"/>
      <c r="R37" s="22"/>
      <c r="S37" s="25">
        <v>468762.77</v>
      </c>
      <c r="T37" s="25">
        <f t="shared" si="7"/>
        <v>468762.77</v>
      </c>
      <c r="U37" s="25">
        <f t="shared" si="8"/>
        <v>416397.25</v>
      </c>
      <c r="V37" s="25">
        <f t="shared" si="0"/>
        <v>0</v>
      </c>
      <c r="W37" s="26">
        <f t="shared" si="1"/>
        <v>0</v>
      </c>
      <c r="X37" s="25">
        <f t="shared" si="2"/>
        <v>95.460000000020955</v>
      </c>
      <c r="Y37" s="26">
        <f t="shared" si="3"/>
        <v>2.2930480313337342E-4</v>
      </c>
      <c r="AA37" t="str">
        <f t="shared" si="9"/>
        <v>Chewelah School District</v>
      </c>
      <c r="AB37" s="4">
        <f t="shared" si="10"/>
        <v>416301.79</v>
      </c>
      <c r="AC37" s="4">
        <f t="shared" si="11"/>
        <v>416397.25</v>
      </c>
      <c r="AD37" s="4">
        <f t="shared" si="12"/>
        <v>95.460000000020955</v>
      </c>
      <c r="AF37" s="4">
        <f t="shared" si="13"/>
        <v>101.33134248814311</v>
      </c>
    </row>
    <row r="38" spans="1:32">
      <c r="A38" t="s">
        <v>678</v>
      </c>
      <c r="B38">
        <v>22</v>
      </c>
      <c r="C38">
        <v>675</v>
      </c>
      <c r="D38">
        <v>20</v>
      </c>
      <c r="E38">
        <f t="shared" si="4"/>
        <v>695</v>
      </c>
      <c r="F38" s="21">
        <v>0</v>
      </c>
      <c r="G38" s="21">
        <v>0</v>
      </c>
      <c r="H38" s="21">
        <v>3</v>
      </c>
      <c r="I38" s="21">
        <v>5</v>
      </c>
      <c r="J38" s="36">
        <v>114</v>
      </c>
      <c r="K38" s="37" t="s">
        <v>643</v>
      </c>
      <c r="L38" s="22"/>
      <c r="M38" s="25">
        <v>498759.64</v>
      </c>
      <c r="N38" s="25">
        <v>850167.27</v>
      </c>
      <c r="O38" s="25">
        <f t="shared" si="5"/>
        <v>-351407.63</v>
      </c>
      <c r="P38" s="26">
        <f t="shared" si="6"/>
        <v>-0.41333940084520071</v>
      </c>
      <c r="Q38" s="22"/>
      <c r="R38" s="22"/>
      <c r="S38" s="25">
        <v>603460.81000000006</v>
      </c>
      <c r="T38" s="25">
        <f t="shared" si="7"/>
        <v>603460.81000000006</v>
      </c>
      <c r="U38" s="25">
        <f t="shared" si="8"/>
        <v>603460.81000000006</v>
      </c>
      <c r="V38" s="25">
        <f t="shared" si="0"/>
        <v>-246706.45999999996</v>
      </c>
      <c r="W38" s="26">
        <f t="shared" si="1"/>
        <v>-0.29018578896832847</v>
      </c>
      <c r="X38" s="25">
        <f t="shared" si="2"/>
        <v>104701.17000000004</v>
      </c>
      <c r="Y38" s="26">
        <f t="shared" si="3"/>
        <v>0.20992310043370799</v>
      </c>
      <c r="AA38" t="str">
        <f t="shared" si="9"/>
        <v>Chimacum School District</v>
      </c>
      <c r="AB38" s="4">
        <f t="shared" si="10"/>
        <v>498759.64</v>
      </c>
      <c r="AC38" s="4">
        <f t="shared" si="11"/>
        <v>603460.81000000006</v>
      </c>
      <c r="AD38" s="4">
        <f t="shared" si="12"/>
        <v>104701.17000000004</v>
      </c>
      <c r="AF38" s="4">
        <f t="shared" si="13"/>
        <v>111140.89792768667</v>
      </c>
    </row>
    <row r="39" spans="1:32">
      <c r="A39" t="s">
        <v>679</v>
      </c>
      <c r="B39">
        <v>19</v>
      </c>
      <c r="C39">
        <v>589.5</v>
      </c>
      <c r="D39">
        <v>43</v>
      </c>
      <c r="E39">
        <f t="shared" si="4"/>
        <v>632.5</v>
      </c>
      <c r="F39" s="21">
        <v>0</v>
      </c>
      <c r="G39" s="21">
        <v>0</v>
      </c>
      <c r="H39" s="21">
        <v>11</v>
      </c>
      <c r="I39" s="21">
        <v>9</v>
      </c>
      <c r="J39" s="36">
        <v>123</v>
      </c>
      <c r="K39" s="37" t="s">
        <v>646</v>
      </c>
      <c r="L39" s="22"/>
      <c r="M39" s="25">
        <v>313913.46999999997</v>
      </c>
      <c r="N39" s="25">
        <v>582559.81000000006</v>
      </c>
      <c r="O39" s="25">
        <f t="shared" si="5"/>
        <v>-268646.34000000008</v>
      </c>
      <c r="P39" s="26">
        <f t="shared" si="6"/>
        <v>-0.46114808366200211</v>
      </c>
      <c r="Q39" s="22"/>
      <c r="R39" s="22"/>
      <c r="S39" s="25">
        <v>542238.93999999994</v>
      </c>
      <c r="T39" s="25">
        <f t="shared" si="7"/>
        <v>542238.93999999994</v>
      </c>
      <c r="U39" s="25">
        <f t="shared" si="8"/>
        <v>542238.93999999994</v>
      </c>
      <c r="V39" s="25">
        <f t="shared" si="0"/>
        <v>-40320.870000000112</v>
      </c>
      <c r="W39" s="26">
        <f t="shared" si="1"/>
        <v>-6.9213270994441078E-2</v>
      </c>
      <c r="X39" s="25">
        <f t="shared" si="2"/>
        <v>228325.46999999997</v>
      </c>
      <c r="Y39" s="26">
        <f t="shared" si="3"/>
        <v>0.72735161699177797</v>
      </c>
      <c r="AA39" t="str">
        <f t="shared" si="9"/>
        <v>Clarkston School District</v>
      </c>
      <c r="AB39" s="4">
        <f t="shared" si="10"/>
        <v>313913.46999999997</v>
      </c>
      <c r="AC39" s="4">
        <f t="shared" si="11"/>
        <v>542238.93999999994</v>
      </c>
      <c r="AD39" s="4">
        <f t="shared" si="12"/>
        <v>228325.46999999997</v>
      </c>
      <c r="AF39" s="4">
        <f t="shared" si="13"/>
        <v>242368.80787063864</v>
      </c>
    </row>
    <row r="40" spans="1:32">
      <c r="A40" t="s">
        <v>680</v>
      </c>
      <c r="B40">
        <v>16</v>
      </c>
      <c r="C40">
        <v>534</v>
      </c>
      <c r="D40">
        <v>15</v>
      </c>
      <c r="E40">
        <f t="shared" si="4"/>
        <v>549</v>
      </c>
      <c r="F40" s="21">
        <v>0</v>
      </c>
      <c r="G40" s="21">
        <v>0</v>
      </c>
      <c r="H40" s="21">
        <v>2</v>
      </c>
      <c r="I40" s="21">
        <v>3</v>
      </c>
      <c r="J40" s="36">
        <v>105</v>
      </c>
      <c r="K40" s="37" t="s">
        <v>646</v>
      </c>
      <c r="L40" s="22"/>
      <c r="M40" s="25">
        <v>334491.40999999997</v>
      </c>
      <c r="N40" s="25">
        <v>292905.25</v>
      </c>
      <c r="O40" s="25">
        <f t="shared" si="5"/>
        <v>41586.159999999974</v>
      </c>
      <c r="P40" s="26">
        <f t="shared" si="6"/>
        <v>0.14197819943480008</v>
      </c>
      <c r="Q40" s="22"/>
      <c r="R40" s="22"/>
      <c r="S40" s="25">
        <v>442600.18</v>
      </c>
      <c r="T40" s="25">
        <f t="shared" si="7"/>
        <v>442600.18</v>
      </c>
      <c r="U40" s="25">
        <f t="shared" si="8"/>
        <v>292905.25</v>
      </c>
      <c r="V40" s="25">
        <f t="shared" si="0"/>
        <v>0</v>
      </c>
      <c r="W40" s="26">
        <f t="shared" si="1"/>
        <v>0</v>
      </c>
      <c r="X40" s="25">
        <f t="shared" si="2"/>
        <v>-41586.159999999974</v>
      </c>
      <c r="Y40" s="26">
        <f t="shared" si="3"/>
        <v>-0.12432654100145644</v>
      </c>
      <c r="AA40" t="str">
        <f t="shared" si="9"/>
        <v>Cle Elum-Roslyn School District</v>
      </c>
      <c r="AB40" s="4">
        <f t="shared" si="10"/>
        <v>334491.40999999997</v>
      </c>
      <c r="AC40" s="4">
        <f t="shared" si="11"/>
        <v>292905.25</v>
      </c>
      <c r="AD40" s="4">
        <f t="shared" si="12"/>
        <v>-41586.159999999974</v>
      </c>
      <c r="AF40" s="4">
        <f t="shared" si="13"/>
        <v>-44143.949525725853</v>
      </c>
    </row>
    <row r="41" spans="1:32">
      <c r="A41" t="s">
        <v>681</v>
      </c>
      <c r="B41">
        <v>126</v>
      </c>
      <c r="C41">
        <v>5492</v>
      </c>
      <c r="D41">
        <v>415</v>
      </c>
      <c r="E41">
        <f t="shared" si="4"/>
        <v>5907</v>
      </c>
      <c r="F41" s="21">
        <v>0</v>
      </c>
      <c r="G41" s="21">
        <v>0</v>
      </c>
      <c r="H41" s="21">
        <v>24</v>
      </c>
      <c r="I41" s="21">
        <v>32</v>
      </c>
      <c r="J41" s="36">
        <v>121</v>
      </c>
      <c r="K41" s="37" t="s">
        <v>643</v>
      </c>
      <c r="L41" s="22"/>
      <c r="M41" s="25">
        <v>2922552.7</v>
      </c>
      <c r="N41" s="25">
        <v>4900990.8</v>
      </c>
      <c r="O41" s="25">
        <f t="shared" si="5"/>
        <v>-1978438.0999999996</v>
      </c>
      <c r="P41" s="26">
        <f t="shared" si="6"/>
        <v>-0.40368125155427748</v>
      </c>
      <c r="Q41" s="22"/>
      <c r="R41" s="22"/>
      <c r="S41" s="25">
        <v>4007880.6</v>
      </c>
      <c r="T41" s="25">
        <f t="shared" si="7"/>
        <v>4007880.6</v>
      </c>
      <c r="U41" s="25">
        <f t="shared" si="8"/>
        <v>4007880.6</v>
      </c>
      <c r="V41" s="25">
        <f t="shared" si="0"/>
        <v>-893110.19999999972</v>
      </c>
      <c r="W41" s="26">
        <f t="shared" si="1"/>
        <v>-0.18223053999611666</v>
      </c>
      <c r="X41" s="25">
        <f t="shared" si="2"/>
        <v>1085327.8999999999</v>
      </c>
      <c r="Y41" s="26">
        <f t="shared" si="3"/>
        <v>0.37136298688471892</v>
      </c>
      <c r="AA41" t="str">
        <f t="shared" si="9"/>
        <v>Clover Park School District</v>
      </c>
      <c r="AB41" s="4">
        <f t="shared" si="10"/>
        <v>2922552.7</v>
      </c>
      <c r="AC41" s="4">
        <f t="shared" si="11"/>
        <v>4007880.6</v>
      </c>
      <c r="AD41" s="4">
        <f t="shared" si="12"/>
        <v>1085327.8999999999</v>
      </c>
      <c r="AF41" s="4">
        <f t="shared" si="13"/>
        <v>1152081.8473372406</v>
      </c>
    </row>
    <row r="42" spans="1:32">
      <c r="A42" t="s">
        <v>682</v>
      </c>
      <c r="B42">
        <v>20</v>
      </c>
      <c r="C42">
        <v>379</v>
      </c>
      <c r="D42">
        <v>3</v>
      </c>
      <c r="E42">
        <f t="shared" si="4"/>
        <v>382</v>
      </c>
      <c r="F42" s="21">
        <v>0</v>
      </c>
      <c r="G42" s="21">
        <v>0</v>
      </c>
      <c r="H42" s="21">
        <v>1</v>
      </c>
      <c r="I42" s="21">
        <v>2</v>
      </c>
      <c r="J42" s="36">
        <v>101</v>
      </c>
      <c r="K42" s="37" t="s">
        <v>646</v>
      </c>
      <c r="L42" s="22"/>
      <c r="M42" s="25">
        <v>363429.78</v>
      </c>
      <c r="N42" s="25">
        <v>327124.09999999998</v>
      </c>
      <c r="O42" s="25">
        <f t="shared" si="5"/>
        <v>36305.680000000051</v>
      </c>
      <c r="P42" s="26">
        <f t="shared" si="6"/>
        <v>0.11098442456547852</v>
      </c>
      <c r="Q42" s="22"/>
      <c r="R42" s="22"/>
      <c r="S42" s="25">
        <v>359190.87</v>
      </c>
      <c r="T42" s="25">
        <f t="shared" si="7"/>
        <v>359190.87</v>
      </c>
      <c r="U42" s="25">
        <f t="shared" si="8"/>
        <v>327124.09999999998</v>
      </c>
      <c r="V42" s="25">
        <f t="shared" si="0"/>
        <v>0</v>
      </c>
      <c r="W42" s="26">
        <f t="shared" si="1"/>
        <v>0</v>
      </c>
      <c r="X42" s="25">
        <f t="shared" si="2"/>
        <v>-36305.680000000051</v>
      </c>
      <c r="Y42" s="26">
        <f t="shared" si="3"/>
        <v>-9.9897372196631903E-2</v>
      </c>
      <c r="AA42" t="str">
        <f t="shared" si="9"/>
        <v>Colfax School District</v>
      </c>
      <c r="AB42" s="4">
        <f t="shared" si="10"/>
        <v>363429.78</v>
      </c>
      <c r="AC42" s="4">
        <f t="shared" si="11"/>
        <v>327124.09999999998</v>
      </c>
      <c r="AD42" s="4">
        <f t="shared" si="12"/>
        <v>-36305.680000000051</v>
      </c>
      <c r="AF42" s="4">
        <f t="shared" si="13"/>
        <v>-38538.689444208307</v>
      </c>
    </row>
    <row r="43" spans="1:32">
      <c r="A43" t="s">
        <v>683</v>
      </c>
      <c r="B43">
        <v>12</v>
      </c>
      <c r="C43">
        <v>386</v>
      </c>
      <c r="D43">
        <v>151</v>
      </c>
      <c r="E43">
        <f t="shared" si="4"/>
        <v>537</v>
      </c>
      <c r="F43" s="21">
        <v>1</v>
      </c>
      <c r="G43" s="21">
        <v>0</v>
      </c>
      <c r="H43" s="21">
        <v>4</v>
      </c>
      <c r="I43" s="21">
        <v>3</v>
      </c>
      <c r="J43" s="36">
        <v>123</v>
      </c>
      <c r="K43" s="37" t="s">
        <v>646</v>
      </c>
      <c r="L43" s="22"/>
      <c r="M43" s="25">
        <v>303477.15000000002</v>
      </c>
      <c r="N43" s="25">
        <v>292768.53999999998</v>
      </c>
      <c r="O43" s="25">
        <f t="shared" si="5"/>
        <v>10708.610000000044</v>
      </c>
      <c r="P43" s="26">
        <f t="shared" si="6"/>
        <v>3.6577051619002661E-2</v>
      </c>
      <c r="Q43" s="22"/>
      <c r="R43" s="22"/>
      <c r="S43" s="25">
        <v>318352.73</v>
      </c>
      <c r="T43" s="25">
        <f t="shared" si="7"/>
        <v>318352.73</v>
      </c>
      <c r="U43" s="25">
        <f t="shared" si="8"/>
        <v>292768.53999999998</v>
      </c>
      <c r="V43" s="25">
        <f t="shared" si="0"/>
        <v>0</v>
      </c>
      <c r="W43" s="26">
        <f t="shared" si="1"/>
        <v>0</v>
      </c>
      <c r="X43" s="25">
        <f t="shared" si="2"/>
        <v>-10708.610000000044</v>
      </c>
      <c r="Y43" s="26">
        <f t="shared" si="3"/>
        <v>-3.5286379880660024E-2</v>
      </c>
      <c r="AA43" t="str">
        <f t="shared" si="9"/>
        <v>College Place School District</v>
      </c>
      <c r="AB43" s="4">
        <f t="shared" si="10"/>
        <v>303477.15000000002</v>
      </c>
      <c r="AC43" s="4">
        <f t="shared" si="11"/>
        <v>292768.53999999998</v>
      </c>
      <c r="AD43" s="4">
        <f t="shared" si="12"/>
        <v>-10708.610000000044</v>
      </c>
      <c r="AF43" s="4">
        <f t="shared" si="13"/>
        <v>-11367.251492580353</v>
      </c>
    </row>
    <row r="44" spans="1:32">
      <c r="A44" t="s">
        <v>684</v>
      </c>
      <c r="B44">
        <v>8</v>
      </c>
      <c r="C44">
        <v>73</v>
      </c>
      <c r="D44">
        <v>4</v>
      </c>
      <c r="E44">
        <f t="shared" si="4"/>
        <v>77</v>
      </c>
      <c r="F44" s="21">
        <v>0</v>
      </c>
      <c r="G44" s="21">
        <v>0</v>
      </c>
      <c r="H44" s="21">
        <v>1</v>
      </c>
      <c r="I44" s="21">
        <v>1</v>
      </c>
      <c r="J44" s="36">
        <v>101</v>
      </c>
      <c r="K44" s="37" t="s">
        <v>646</v>
      </c>
      <c r="L44" s="22"/>
      <c r="M44" s="25">
        <v>135115.42000000001</v>
      </c>
      <c r="N44" s="25">
        <v>125568.39</v>
      </c>
      <c r="O44" s="25">
        <f t="shared" si="5"/>
        <v>9547.0300000000134</v>
      </c>
      <c r="P44" s="26">
        <f t="shared" si="6"/>
        <v>7.6030520101436461E-2</v>
      </c>
      <c r="Q44" s="22"/>
      <c r="R44" s="22"/>
      <c r="S44" s="25">
        <v>101890.65</v>
      </c>
      <c r="T44" s="25">
        <f t="shared" si="7"/>
        <v>101890.65</v>
      </c>
      <c r="U44" s="25">
        <f t="shared" si="8"/>
        <v>101890.65</v>
      </c>
      <c r="V44" s="25">
        <f t="shared" si="0"/>
        <v>-23677.740000000005</v>
      </c>
      <c r="W44" s="26">
        <f t="shared" si="1"/>
        <v>-0.18856449461524516</v>
      </c>
      <c r="X44" s="25">
        <f t="shared" si="2"/>
        <v>-33224.770000000019</v>
      </c>
      <c r="Y44" s="26">
        <f t="shared" si="3"/>
        <v>-0.2458991727221069</v>
      </c>
      <c r="AA44" t="str">
        <f t="shared" si="9"/>
        <v>Colton School District</v>
      </c>
      <c r="AB44" s="4">
        <f t="shared" si="10"/>
        <v>135115.42000000001</v>
      </c>
      <c r="AC44" s="4">
        <f t="shared" si="11"/>
        <v>101890.65</v>
      </c>
      <c r="AD44" s="4">
        <f t="shared" si="12"/>
        <v>-33224.770000000019</v>
      </c>
      <c r="AF44" s="4">
        <f t="shared" si="13"/>
        <v>-35268.285648010111</v>
      </c>
    </row>
    <row r="45" spans="1:32">
      <c r="A45" t="s">
        <v>685</v>
      </c>
      <c r="B45">
        <v>8</v>
      </c>
      <c r="C45">
        <v>196</v>
      </c>
      <c r="D45">
        <v>8</v>
      </c>
      <c r="E45">
        <f t="shared" si="4"/>
        <v>204</v>
      </c>
      <c r="F45" s="21">
        <v>0</v>
      </c>
      <c r="G45" s="21">
        <v>0</v>
      </c>
      <c r="H45" s="21">
        <v>1</v>
      </c>
      <c r="I45" s="21">
        <v>1</v>
      </c>
      <c r="J45" s="36">
        <v>101</v>
      </c>
      <c r="K45" s="37" t="s">
        <v>646</v>
      </c>
      <c r="L45" s="22"/>
      <c r="M45" s="25">
        <v>302620.53000000003</v>
      </c>
      <c r="N45" s="25">
        <v>263572.21000000002</v>
      </c>
      <c r="O45" s="25">
        <f t="shared" si="5"/>
        <v>39048.320000000007</v>
      </c>
      <c r="P45" s="26">
        <f t="shared" si="6"/>
        <v>0.1481503683563605</v>
      </c>
      <c r="Q45" s="22"/>
      <c r="R45" s="22"/>
      <c r="S45" s="25">
        <v>355075.34</v>
      </c>
      <c r="T45" s="25">
        <f t="shared" si="7"/>
        <v>355075.34</v>
      </c>
      <c r="U45" s="25">
        <f t="shared" si="8"/>
        <v>263572.21000000002</v>
      </c>
      <c r="V45" s="25">
        <f t="shared" si="0"/>
        <v>0</v>
      </c>
      <c r="W45" s="26">
        <f t="shared" si="1"/>
        <v>0</v>
      </c>
      <c r="X45" s="25">
        <f t="shared" si="2"/>
        <v>-39048.320000000007</v>
      </c>
      <c r="Y45" s="26">
        <f t="shared" si="3"/>
        <v>-0.12903394227747866</v>
      </c>
      <c r="AA45" t="str">
        <f t="shared" si="9"/>
        <v>Columbia (Stevens) School District</v>
      </c>
      <c r="AB45" s="4">
        <f t="shared" si="10"/>
        <v>302620.53000000003</v>
      </c>
      <c r="AC45" s="4">
        <f t="shared" si="11"/>
        <v>263572.21000000002</v>
      </c>
      <c r="AD45" s="4">
        <f t="shared" si="12"/>
        <v>-39048.320000000007</v>
      </c>
      <c r="AF45" s="4">
        <f t="shared" si="13"/>
        <v>-41450.017677621421</v>
      </c>
    </row>
    <row r="46" spans="1:32">
      <c r="A46" t="s">
        <v>686</v>
      </c>
      <c r="B46">
        <v>11</v>
      </c>
      <c r="C46">
        <v>435.5</v>
      </c>
      <c r="D46">
        <v>57</v>
      </c>
      <c r="E46">
        <f t="shared" si="4"/>
        <v>492.5</v>
      </c>
      <c r="F46" s="21">
        <v>0</v>
      </c>
      <c r="G46" s="21">
        <v>0</v>
      </c>
      <c r="H46" s="21">
        <v>3</v>
      </c>
      <c r="I46" s="21">
        <v>4</v>
      </c>
      <c r="J46" s="36">
        <v>123</v>
      </c>
      <c r="K46" s="37" t="s">
        <v>646</v>
      </c>
      <c r="L46" s="22"/>
      <c r="M46" s="25">
        <v>308980.68</v>
      </c>
      <c r="N46" s="25">
        <v>354611.57</v>
      </c>
      <c r="O46" s="25">
        <f t="shared" si="5"/>
        <v>-45630.890000000014</v>
      </c>
      <c r="P46" s="26">
        <f t="shared" si="6"/>
        <v>-0.12867851435304273</v>
      </c>
      <c r="Q46" s="22"/>
      <c r="R46" s="22"/>
      <c r="S46" s="25">
        <v>485511.74</v>
      </c>
      <c r="T46" s="25">
        <f t="shared" si="7"/>
        <v>485511.74</v>
      </c>
      <c r="U46" s="25">
        <f t="shared" si="8"/>
        <v>354611.57</v>
      </c>
      <c r="V46" s="25">
        <f t="shared" si="0"/>
        <v>0</v>
      </c>
      <c r="W46" s="26">
        <f t="shared" si="1"/>
        <v>0</v>
      </c>
      <c r="X46" s="25">
        <f t="shared" si="2"/>
        <v>45630.890000000014</v>
      </c>
      <c r="Y46" s="26">
        <f t="shared" si="3"/>
        <v>0.14768201688209118</v>
      </c>
      <c r="AA46" t="str">
        <f t="shared" si="9"/>
        <v>Columbia (Walla Walla) School District</v>
      </c>
      <c r="AB46" s="4">
        <f t="shared" si="10"/>
        <v>308980.68</v>
      </c>
      <c r="AC46" s="4">
        <f t="shared" si="11"/>
        <v>354611.57</v>
      </c>
      <c r="AD46" s="4">
        <f t="shared" si="12"/>
        <v>45630.890000000014</v>
      </c>
      <c r="AF46" s="4">
        <f t="shared" si="13"/>
        <v>48437.453830167309</v>
      </c>
    </row>
    <row r="47" spans="1:32">
      <c r="A47" t="s">
        <v>687</v>
      </c>
      <c r="B47">
        <v>36</v>
      </c>
      <c r="C47">
        <v>828</v>
      </c>
      <c r="D47">
        <v>32</v>
      </c>
      <c r="E47">
        <f t="shared" si="4"/>
        <v>860</v>
      </c>
      <c r="F47" s="21">
        <v>0</v>
      </c>
      <c r="G47" s="21">
        <v>0</v>
      </c>
      <c r="H47" s="21">
        <v>3</v>
      </c>
      <c r="I47" s="21">
        <v>5</v>
      </c>
      <c r="J47" s="36">
        <v>101</v>
      </c>
      <c r="K47" s="37" t="s">
        <v>646</v>
      </c>
      <c r="L47" s="22"/>
      <c r="M47" s="25">
        <v>1006241.86</v>
      </c>
      <c r="N47" s="25">
        <v>1069966.8999999999</v>
      </c>
      <c r="O47" s="25">
        <f t="shared" si="5"/>
        <v>-63725.039999999921</v>
      </c>
      <c r="P47" s="26">
        <f t="shared" si="6"/>
        <v>-5.9557954549808903E-2</v>
      </c>
      <c r="Q47" s="22"/>
      <c r="R47" s="22"/>
      <c r="S47" s="25">
        <v>748045.61</v>
      </c>
      <c r="T47" s="25">
        <f t="shared" si="7"/>
        <v>748045.61</v>
      </c>
      <c r="U47" s="25">
        <f t="shared" si="8"/>
        <v>748045.61</v>
      </c>
      <c r="V47" s="25">
        <f t="shared" si="0"/>
        <v>-321921.28999999992</v>
      </c>
      <c r="W47" s="26">
        <f t="shared" si="1"/>
        <v>-0.30087032598858893</v>
      </c>
      <c r="X47" s="25">
        <f t="shared" si="2"/>
        <v>-258196.25</v>
      </c>
      <c r="Y47" s="26">
        <f t="shared" si="3"/>
        <v>-0.25659462229090729</v>
      </c>
      <c r="AA47" t="str">
        <f t="shared" si="9"/>
        <v>Colville School District</v>
      </c>
      <c r="AB47" s="4">
        <f t="shared" si="10"/>
        <v>1006241.86</v>
      </c>
      <c r="AC47" s="4">
        <f t="shared" si="11"/>
        <v>748045.61</v>
      </c>
      <c r="AD47" s="4">
        <f t="shared" si="12"/>
        <v>-258196.25</v>
      </c>
      <c r="AF47" s="4">
        <f t="shared" si="13"/>
        <v>-274076.81372196187</v>
      </c>
    </row>
    <row r="48" spans="1:32">
      <c r="A48" t="s">
        <v>688</v>
      </c>
      <c r="B48">
        <v>18</v>
      </c>
      <c r="C48">
        <v>537</v>
      </c>
      <c r="D48">
        <v>27</v>
      </c>
      <c r="E48">
        <f t="shared" si="4"/>
        <v>564</v>
      </c>
      <c r="F48" s="21">
        <v>0</v>
      </c>
      <c r="G48" s="21">
        <v>0</v>
      </c>
      <c r="H48" s="21">
        <v>4</v>
      </c>
      <c r="I48" s="21">
        <v>5</v>
      </c>
      <c r="J48" s="36">
        <v>189</v>
      </c>
      <c r="K48" s="37" t="s">
        <v>643</v>
      </c>
      <c r="L48" s="22"/>
      <c r="M48" s="25">
        <v>277550.26</v>
      </c>
      <c r="N48" s="25">
        <v>399164.62</v>
      </c>
      <c r="O48" s="25">
        <f t="shared" si="5"/>
        <v>-121614.35999999999</v>
      </c>
      <c r="P48" s="26">
        <f t="shared" si="6"/>
        <v>-0.30467219264072049</v>
      </c>
      <c r="Q48" s="22"/>
      <c r="R48" s="22"/>
      <c r="S48" s="25">
        <v>629332.26</v>
      </c>
      <c r="T48" s="25">
        <f t="shared" si="7"/>
        <v>629332.26</v>
      </c>
      <c r="U48" s="25">
        <f t="shared" si="8"/>
        <v>399164.62</v>
      </c>
      <c r="V48" s="25">
        <f t="shared" si="0"/>
        <v>0</v>
      </c>
      <c r="W48" s="26">
        <f t="shared" si="1"/>
        <v>0</v>
      </c>
      <c r="X48" s="25">
        <f t="shared" si="2"/>
        <v>121614.35999999999</v>
      </c>
      <c r="Y48" s="26">
        <f t="shared" si="3"/>
        <v>0.43817058575264883</v>
      </c>
      <c r="AA48" t="str">
        <f t="shared" si="9"/>
        <v>Concrete School District</v>
      </c>
      <c r="AB48" s="4">
        <f t="shared" si="10"/>
        <v>277550.26</v>
      </c>
      <c r="AC48" s="4">
        <f t="shared" si="11"/>
        <v>399164.62</v>
      </c>
      <c r="AD48" s="4">
        <f t="shared" si="12"/>
        <v>121614.35999999999</v>
      </c>
      <c r="AF48" s="4">
        <f t="shared" si="13"/>
        <v>129094.34700014273</v>
      </c>
    </row>
    <row r="49" spans="1:32">
      <c r="A49" t="s">
        <v>689</v>
      </c>
      <c r="B49">
        <v>8</v>
      </c>
      <c r="C49">
        <v>318</v>
      </c>
      <c r="D49">
        <v>0</v>
      </c>
      <c r="E49">
        <f t="shared" si="4"/>
        <v>318</v>
      </c>
      <c r="F49" s="21">
        <v>0</v>
      </c>
      <c r="G49" s="21">
        <v>1</v>
      </c>
      <c r="H49" s="21">
        <v>1</v>
      </c>
      <c r="I49" s="21">
        <v>1</v>
      </c>
      <c r="J49" s="36">
        <v>189</v>
      </c>
      <c r="K49" s="37" t="s">
        <v>643</v>
      </c>
      <c r="L49" s="22"/>
      <c r="M49" s="25">
        <v>131721.94</v>
      </c>
      <c r="N49" s="25">
        <v>179314.02</v>
      </c>
      <c r="O49" s="25">
        <f t="shared" si="5"/>
        <v>-47592.079999999987</v>
      </c>
      <c r="P49" s="26">
        <f t="shared" si="6"/>
        <v>-0.2654119293070335</v>
      </c>
      <c r="Q49" s="22"/>
      <c r="R49" s="22"/>
      <c r="S49" s="25">
        <v>151960.31</v>
      </c>
      <c r="T49" s="25">
        <f t="shared" si="7"/>
        <v>151960.31</v>
      </c>
      <c r="U49" s="25">
        <f t="shared" si="8"/>
        <v>151960.31</v>
      </c>
      <c r="V49" s="25">
        <f t="shared" si="0"/>
        <v>-27353.709999999992</v>
      </c>
      <c r="W49" s="26">
        <f t="shared" si="1"/>
        <v>-0.15254640992377502</v>
      </c>
      <c r="X49" s="25">
        <f t="shared" si="2"/>
        <v>20238.369999999995</v>
      </c>
      <c r="Y49" s="26">
        <f t="shared" si="3"/>
        <v>0.15364463960977187</v>
      </c>
      <c r="AA49" t="str">
        <f t="shared" si="9"/>
        <v>Conway School District</v>
      </c>
      <c r="AB49" s="4">
        <f t="shared" si="10"/>
        <v>131721.94</v>
      </c>
      <c r="AC49" s="4">
        <f t="shared" si="11"/>
        <v>151960.31</v>
      </c>
      <c r="AD49" s="4">
        <f t="shared" si="12"/>
        <v>20238.369999999995</v>
      </c>
      <c r="AF49" s="4">
        <f t="shared" si="13"/>
        <v>21483.146887401112</v>
      </c>
    </row>
    <row r="50" spans="1:32">
      <c r="A50" t="s">
        <v>690</v>
      </c>
      <c r="B50">
        <v>2</v>
      </c>
      <c r="C50">
        <v>85</v>
      </c>
      <c r="D50">
        <v>0</v>
      </c>
      <c r="E50">
        <f t="shared" si="4"/>
        <v>85</v>
      </c>
      <c r="F50" s="21">
        <v>0</v>
      </c>
      <c r="G50" s="21">
        <v>1</v>
      </c>
      <c r="H50" s="21">
        <v>3</v>
      </c>
      <c r="I50" s="21">
        <v>1</v>
      </c>
      <c r="J50" s="36">
        <v>113</v>
      </c>
      <c r="K50" s="37" t="s">
        <v>643</v>
      </c>
      <c r="L50" s="22"/>
      <c r="M50" s="25">
        <v>53007.91</v>
      </c>
      <c r="N50" s="25">
        <v>45933.47</v>
      </c>
      <c r="O50" s="25">
        <f t="shared" si="5"/>
        <v>7074.4400000000023</v>
      </c>
      <c r="P50" s="26">
        <f t="shared" si="6"/>
        <v>0.15401492637068356</v>
      </c>
      <c r="Q50" s="22"/>
      <c r="R50" s="22"/>
      <c r="S50" s="25">
        <v>69039.865999999995</v>
      </c>
      <c r="T50" s="25">
        <f t="shared" si="7"/>
        <v>69039.865999999995</v>
      </c>
      <c r="U50" s="25">
        <f t="shared" si="8"/>
        <v>45933.47</v>
      </c>
      <c r="V50" s="25">
        <f t="shared" si="0"/>
        <v>0</v>
      </c>
      <c r="W50" s="26">
        <f t="shared" si="1"/>
        <v>0</v>
      </c>
      <c r="X50" s="25">
        <f t="shared" si="2"/>
        <v>-7074.4400000000023</v>
      </c>
      <c r="Y50" s="26">
        <f t="shared" si="3"/>
        <v>-0.13346008171233315</v>
      </c>
      <c r="AA50" t="str">
        <f t="shared" si="9"/>
        <v>Cosmopolis School District</v>
      </c>
      <c r="AB50" s="4">
        <f t="shared" si="10"/>
        <v>53007.91</v>
      </c>
      <c r="AC50" s="4">
        <f t="shared" si="11"/>
        <v>45933.47</v>
      </c>
      <c r="AD50" s="4">
        <f t="shared" si="12"/>
        <v>-7074.4400000000023</v>
      </c>
      <c r="AF50" s="4">
        <f t="shared" si="13"/>
        <v>-7509.559004312403</v>
      </c>
    </row>
    <row r="51" spans="1:32">
      <c r="A51" t="s">
        <v>691</v>
      </c>
      <c r="B51">
        <v>10</v>
      </c>
      <c r="C51">
        <v>90</v>
      </c>
      <c r="D51">
        <v>0</v>
      </c>
      <c r="E51">
        <f t="shared" si="4"/>
        <v>90</v>
      </c>
      <c r="F51" s="21">
        <v>0</v>
      </c>
      <c r="G51" s="21">
        <v>0</v>
      </c>
      <c r="H51" s="21">
        <v>3</v>
      </c>
      <c r="I51" s="21">
        <v>3</v>
      </c>
      <c r="J51" s="36">
        <v>171</v>
      </c>
      <c r="K51" s="37" t="s">
        <v>646</v>
      </c>
      <c r="L51" s="22"/>
      <c r="M51" s="25">
        <v>288734.15999999997</v>
      </c>
      <c r="N51" s="25">
        <v>246620.24</v>
      </c>
      <c r="O51" s="25">
        <f t="shared" si="5"/>
        <v>42113.919999999984</v>
      </c>
      <c r="P51" s="26">
        <f t="shared" si="6"/>
        <v>0.17076424870886503</v>
      </c>
      <c r="Q51" s="22"/>
      <c r="R51" s="22"/>
      <c r="S51" s="25">
        <v>162307.89000000001</v>
      </c>
      <c r="T51" s="25">
        <f t="shared" si="7"/>
        <v>162307.89000000001</v>
      </c>
      <c r="U51" s="25">
        <f t="shared" si="8"/>
        <v>162307.89000000001</v>
      </c>
      <c r="V51" s="25">
        <f t="shared" si="0"/>
        <v>-84312.349999999977</v>
      </c>
      <c r="W51" s="26">
        <f t="shared" si="1"/>
        <v>-0.34187117002237927</v>
      </c>
      <c r="X51" s="25">
        <f t="shared" si="2"/>
        <v>-126426.26999999996</v>
      </c>
      <c r="Y51" s="26">
        <f t="shared" si="3"/>
        <v>-0.43786391606729169</v>
      </c>
      <c r="AA51" t="str">
        <f t="shared" si="9"/>
        <v>Coulee-Hartline School District</v>
      </c>
      <c r="AB51" s="4">
        <f t="shared" si="10"/>
        <v>288734.15999999997</v>
      </c>
      <c r="AC51" s="4">
        <f t="shared" si="11"/>
        <v>162307.89000000001</v>
      </c>
      <c r="AD51" s="4">
        <f t="shared" si="12"/>
        <v>-126426.26999999996</v>
      </c>
      <c r="AF51" s="4">
        <f t="shared" si="13"/>
        <v>-134202.21731474582</v>
      </c>
    </row>
    <row r="52" spans="1:32">
      <c r="A52" t="s">
        <v>692</v>
      </c>
      <c r="B52">
        <v>13</v>
      </c>
      <c r="C52">
        <v>579.5</v>
      </c>
      <c r="D52">
        <v>1</v>
      </c>
      <c r="E52">
        <f t="shared" si="4"/>
        <v>580.5</v>
      </c>
      <c r="F52" s="21">
        <v>0</v>
      </c>
      <c r="G52" s="21">
        <v>0</v>
      </c>
      <c r="H52" s="21">
        <v>2</v>
      </c>
      <c r="I52" s="21">
        <v>4</v>
      </c>
      <c r="J52" s="36">
        <v>189</v>
      </c>
      <c r="K52" s="37" t="s">
        <v>643</v>
      </c>
      <c r="L52" s="22"/>
      <c r="M52" s="25">
        <v>212460.68</v>
      </c>
      <c r="N52" s="25">
        <v>317194.65999999997</v>
      </c>
      <c r="O52" s="25">
        <f t="shared" si="5"/>
        <v>-104733.97999999998</v>
      </c>
      <c r="P52" s="26">
        <f t="shared" si="6"/>
        <v>-0.33018834554150434</v>
      </c>
      <c r="Q52" s="22"/>
      <c r="R52" s="22"/>
      <c r="S52" s="25">
        <v>379532.57</v>
      </c>
      <c r="T52" s="25">
        <f t="shared" si="7"/>
        <v>379532.57</v>
      </c>
      <c r="U52" s="25">
        <f t="shared" si="8"/>
        <v>317194.65999999997</v>
      </c>
      <c r="V52" s="25">
        <f t="shared" si="0"/>
        <v>0</v>
      </c>
      <c r="W52" s="26">
        <f t="shared" si="1"/>
        <v>0</v>
      </c>
      <c r="X52" s="25">
        <f t="shared" si="2"/>
        <v>104733.97999999998</v>
      </c>
      <c r="Y52" s="26">
        <f t="shared" si="3"/>
        <v>0.49295700267927217</v>
      </c>
      <c r="AA52" t="str">
        <f t="shared" si="9"/>
        <v>Coupeville School District</v>
      </c>
      <c r="AB52" s="4">
        <f t="shared" si="10"/>
        <v>212460.68</v>
      </c>
      <c r="AC52" s="4">
        <f t="shared" si="11"/>
        <v>317194.65999999997</v>
      </c>
      <c r="AD52" s="4">
        <f t="shared" si="12"/>
        <v>104733.97999999998</v>
      </c>
      <c r="AF52" s="4">
        <f t="shared" si="13"/>
        <v>111175.72593257908</v>
      </c>
    </row>
    <row r="53" spans="1:32">
      <c r="A53" t="s">
        <v>693</v>
      </c>
      <c r="B53">
        <v>5</v>
      </c>
      <c r="C53">
        <v>102</v>
      </c>
      <c r="D53">
        <v>0</v>
      </c>
      <c r="E53">
        <f t="shared" si="4"/>
        <v>102</v>
      </c>
      <c r="F53" s="21">
        <v>0</v>
      </c>
      <c r="G53" s="21">
        <v>0</v>
      </c>
      <c r="H53" s="21">
        <v>1</v>
      </c>
      <c r="I53" s="21">
        <v>1</v>
      </c>
      <c r="J53" s="36">
        <v>114</v>
      </c>
      <c r="K53" s="37" t="s">
        <v>643</v>
      </c>
      <c r="L53" s="22"/>
      <c r="M53" s="25">
        <v>87216.8</v>
      </c>
      <c r="N53" s="25">
        <v>91838.26</v>
      </c>
      <c r="O53" s="25">
        <f t="shared" si="5"/>
        <v>-4621.4599999999919</v>
      </c>
      <c r="P53" s="26">
        <f t="shared" si="6"/>
        <v>-5.0321728656444409E-2</v>
      </c>
      <c r="Q53" s="22"/>
      <c r="R53" s="22"/>
      <c r="S53" s="25">
        <v>114738.68</v>
      </c>
      <c r="T53" s="25">
        <f t="shared" si="7"/>
        <v>114738.68</v>
      </c>
      <c r="U53" s="25">
        <f t="shared" si="8"/>
        <v>91838.26</v>
      </c>
      <c r="V53" s="25">
        <f t="shared" si="0"/>
        <v>0</v>
      </c>
      <c r="W53" s="26">
        <f t="shared" si="1"/>
        <v>0</v>
      </c>
      <c r="X53" s="25">
        <f t="shared" si="2"/>
        <v>4621.4599999999919</v>
      </c>
      <c r="Y53" s="26">
        <f t="shared" si="3"/>
        <v>5.2988185762375961E-2</v>
      </c>
      <c r="AA53" t="str">
        <f t="shared" si="9"/>
        <v>Crescent School District</v>
      </c>
      <c r="AB53" s="4">
        <f t="shared" si="10"/>
        <v>87216.8</v>
      </c>
      <c r="AC53" s="4">
        <f t="shared" si="11"/>
        <v>91838.26</v>
      </c>
      <c r="AD53" s="4">
        <f t="shared" si="12"/>
        <v>4621.4599999999919</v>
      </c>
      <c r="AF53" s="4">
        <f t="shared" si="13"/>
        <v>4905.7065373470587</v>
      </c>
    </row>
    <row r="54" spans="1:32">
      <c r="A54" t="s">
        <v>694</v>
      </c>
      <c r="B54">
        <v>7</v>
      </c>
      <c r="C54">
        <v>71</v>
      </c>
      <c r="D54">
        <v>0</v>
      </c>
      <c r="E54">
        <f t="shared" si="4"/>
        <v>71</v>
      </c>
      <c r="F54" s="21">
        <v>0</v>
      </c>
      <c r="G54" s="21">
        <v>0</v>
      </c>
      <c r="H54" s="21">
        <v>2</v>
      </c>
      <c r="I54" s="21">
        <v>2</v>
      </c>
      <c r="J54" s="36">
        <v>101</v>
      </c>
      <c r="K54" s="37" t="s">
        <v>646</v>
      </c>
      <c r="L54" s="22"/>
      <c r="M54" s="25">
        <v>150542.29</v>
      </c>
      <c r="N54" s="25">
        <v>124213.82</v>
      </c>
      <c r="O54" s="25">
        <f t="shared" si="5"/>
        <v>26328.47</v>
      </c>
      <c r="P54" s="26">
        <f t="shared" si="6"/>
        <v>0.21196087520696166</v>
      </c>
      <c r="Q54" s="22"/>
      <c r="R54" s="22"/>
      <c r="S54" s="25">
        <v>137229.16</v>
      </c>
      <c r="T54" s="25">
        <f t="shared" si="7"/>
        <v>137229.16</v>
      </c>
      <c r="U54" s="25">
        <f t="shared" si="8"/>
        <v>124213.82</v>
      </c>
      <c r="V54" s="25">
        <f t="shared" si="0"/>
        <v>0</v>
      </c>
      <c r="W54" s="26">
        <f t="shared" si="1"/>
        <v>0</v>
      </c>
      <c r="X54" s="25">
        <f t="shared" si="2"/>
        <v>-26328.47</v>
      </c>
      <c r="Y54" s="26">
        <f t="shared" si="3"/>
        <v>-0.17489085625042639</v>
      </c>
      <c r="AA54" t="str">
        <f t="shared" si="9"/>
        <v>Creston School District</v>
      </c>
      <c r="AB54" s="4">
        <f t="shared" si="10"/>
        <v>150542.29</v>
      </c>
      <c r="AC54" s="4">
        <f t="shared" si="11"/>
        <v>124213.82</v>
      </c>
      <c r="AD54" s="4">
        <f t="shared" si="12"/>
        <v>-26328.47</v>
      </c>
      <c r="AF54" s="4">
        <f t="shared" si="13"/>
        <v>-27947.823284707894</v>
      </c>
    </row>
    <row r="55" spans="1:32">
      <c r="A55" t="s">
        <v>695</v>
      </c>
      <c r="B55">
        <v>7</v>
      </c>
      <c r="C55">
        <v>128</v>
      </c>
      <c r="D55">
        <v>46</v>
      </c>
      <c r="E55">
        <f t="shared" si="4"/>
        <v>174</v>
      </c>
      <c r="F55" s="21">
        <v>0</v>
      </c>
      <c r="G55" s="21">
        <v>0</v>
      </c>
      <c r="H55" s="21">
        <v>4</v>
      </c>
      <c r="I55" s="21">
        <v>2</v>
      </c>
      <c r="J55" s="36">
        <v>101</v>
      </c>
      <c r="K55" s="37" t="s">
        <v>646</v>
      </c>
      <c r="L55" s="22"/>
      <c r="M55" s="25">
        <v>149090.85</v>
      </c>
      <c r="N55" s="25">
        <v>88865.85</v>
      </c>
      <c r="O55" s="25">
        <f t="shared" si="5"/>
        <v>60225</v>
      </c>
      <c r="P55" s="26">
        <f t="shared" si="6"/>
        <v>0.67770690315796223</v>
      </c>
      <c r="Q55" s="22"/>
      <c r="R55" s="22"/>
      <c r="S55" s="25">
        <v>239856.89</v>
      </c>
      <c r="T55" s="25">
        <f t="shared" si="7"/>
        <v>239856.89</v>
      </c>
      <c r="U55" s="25">
        <f t="shared" si="8"/>
        <v>88865.85</v>
      </c>
      <c r="V55" s="25">
        <f t="shared" si="0"/>
        <v>0</v>
      </c>
      <c r="W55" s="26">
        <f t="shared" si="1"/>
        <v>0</v>
      </c>
      <c r="X55" s="25">
        <f t="shared" si="2"/>
        <v>-60225</v>
      </c>
      <c r="Y55" s="26">
        <f t="shared" si="3"/>
        <v>-0.40394833083317988</v>
      </c>
      <c r="AA55" t="str">
        <f t="shared" si="9"/>
        <v>Curlew School District</v>
      </c>
      <c r="AB55" s="4">
        <f t="shared" si="10"/>
        <v>149090.85</v>
      </c>
      <c r="AC55" s="4">
        <f t="shared" si="11"/>
        <v>88865.85</v>
      </c>
      <c r="AD55" s="4">
        <f t="shared" si="12"/>
        <v>-60225</v>
      </c>
      <c r="AF55" s="4">
        <f t="shared" si="13"/>
        <v>-63929.186060623084</v>
      </c>
    </row>
    <row r="56" spans="1:32">
      <c r="A56" t="s">
        <v>696</v>
      </c>
      <c r="B56">
        <v>10</v>
      </c>
      <c r="C56">
        <v>169</v>
      </c>
      <c r="D56">
        <v>0</v>
      </c>
      <c r="E56">
        <f t="shared" si="4"/>
        <v>169</v>
      </c>
      <c r="F56" s="21">
        <v>0</v>
      </c>
      <c r="G56" s="21">
        <v>0</v>
      </c>
      <c r="H56" s="21">
        <v>1</v>
      </c>
      <c r="I56" s="21">
        <v>2</v>
      </c>
      <c r="J56" s="36">
        <v>101</v>
      </c>
      <c r="K56" s="37" t="s">
        <v>646</v>
      </c>
      <c r="L56" s="22"/>
      <c r="M56" s="25">
        <v>209863.19</v>
      </c>
      <c r="N56" s="25">
        <v>203934.79</v>
      </c>
      <c r="O56" s="25">
        <f t="shared" si="5"/>
        <v>5928.3999999999942</v>
      </c>
      <c r="P56" s="26">
        <f t="shared" si="6"/>
        <v>2.9070076763263366E-2</v>
      </c>
      <c r="Q56" s="22"/>
      <c r="R56" s="22"/>
      <c r="S56" s="25">
        <v>172260.99</v>
      </c>
      <c r="T56" s="25">
        <f t="shared" si="7"/>
        <v>172260.99</v>
      </c>
      <c r="U56" s="25">
        <f t="shared" si="8"/>
        <v>172260.99</v>
      </c>
      <c r="V56" s="25">
        <f t="shared" si="0"/>
        <v>-31673.800000000017</v>
      </c>
      <c r="W56" s="26">
        <f t="shared" si="1"/>
        <v>-0.15531337247558408</v>
      </c>
      <c r="X56" s="25">
        <f t="shared" si="2"/>
        <v>-37602.200000000012</v>
      </c>
      <c r="Y56" s="26">
        <f t="shared" si="3"/>
        <v>-0.17917482336945326</v>
      </c>
      <c r="AA56" t="str">
        <f t="shared" si="9"/>
        <v>Cusick School District</v>
      </c>
      <c r="AB56" s="4">
        <f t="shared" si="10"/>
        <v>209863.19</v>
      </c>
      <c r="AC56" s="4">
        <f t="shared" si="11"/>
        <v>172260.99</v>
      </c>
      <c r="AD56" s="4">
        <f t="shared" si="12"/>
        <v>-37602.200000000012</v>
      </c>
      <c r="AF56" s="4">
        <f t="shared" si="13"/>
        <v>-39914.952927999366</v>
      </c>
    </row>
    <row r="57" spans="1:32">
      <c r="A57" t="s">
        <v>697</v>
      </c>
      <c r="B57">
        <v>9</v>
      </c>
      <c r="C57">
        <v>230</v>
      </c>
      <c r="D57">
        <v>0</v>
      </c>
      <c r="E57">
        <f t="shared" si="4"/>
        <v>230</v>
      </c>
      <c r="F57" s="21">
        <v>0</v>
      </c>
      <c r="G57" s="21">
        <v>0</v>
      </c>
      <c r="H57" s="21">
        <v>1</v>
      </c>
      <c r="I57" s="21">
        <v>3</v>
      </c>
      <c r="J57" s="36">
        <v>189</v>
      </c>
      <c r="K57" s="37" t="s">
        <v>643</v>
      </c>
      <c r="L57" s="22"/>
      <c r="M57" s="25">
        <v>135711.57999999999</v>
      </c>
      <c r="N57" s="25">
        <v>138626.64000000001</v>
      </c>
      <c r="O57" s="25">
        <f t="shared" si="5"/>
        <v>-2915.0600000000268</v>
      </c>
      <c r="P57" s="26">
        <f t="shared" si="6"/>
        <v>-2.1028137160361289E-2</v>
      </c>
      <c r="Q57" s="22"/>
      <c r="R57" s="22"/>
      <c r="S57" s="25">
        <v>253156.22</v>
      </c>
      <c r="T57" s="25">
        <f t="shared" si="7"/>
        <v>253156.22</v>
      </c>
      <c r="U57" s="25">
        <f t="shared" si="8"/>
        <v>138626.64000000001</v>
      </c>
      <c r="V57" s="25">
        <f t="shared" si="0"/>
        <v>0</v>
      </c>
      <c r="W57" s="26">
        <f t="shared" si="1"/>
        <v>0</v>
      </c>
      <c r="X57" s="25">
        <f t="shared" si="2"/>
        <v>2915.0600000000268</v>
      </c>
      <c r="Y57" s="26">
        <f t="shared" si="3"/>
        <v>2.1479817713418611E-2</v>
      </c>
      <c r="AA57" t="str">
        <f t="shared" si="9"/>
        <v>Darrington School District</v>
      </c>
      <c r="AB57" s="4">
        <f t="shared" si="10"/>
        <v>135711.57999999999</v>
      </c>
      <c r="AC57" s="4">
        <f t="shared" si="11"/>
        <v>138626.64000000001</v>
      </c>
      <c r="AD57" s="4">
        <f t="shared" si="12"/>
        <v>2915.0600000000268</v>
      </c>
      <c r="AF57" s="4">
        <f t="shared" si="13"/>
        <v>3094.3530613180842</v>
      </c>
    </row>
    <row r="58" spans="1:32">
      <c r="A58" t="s">
        <v>698</v>
      </c>
      <c r="B58">
        <v>14</v>
      </c>
      <c r="C58">
        <v>192</v>
      </c>
      <c r="D58">
        <v>6</v>
      </c>
      <c r="E58">
        <f t="shared" si="4"/>
        <v>198</v>
      </c>
      <c r="F58" s="21">
        <v>0</v>
      </c>
      <c r="G58" s="21">
        <v>0</v>
      </c>
      <c r="H58" s="21">
        <v>2</v>
      </c>
      <c r="I58" s="21">
        <v>2</v>
      </c>
      <c r="J58" s="36">
        <v>101</v>
      </c>
      <c r="K58" s="37" t="s">
        <v>646</v>
      </c>
      <c r="L58" s="22"/>
      <c r="M58" s="25">
        <v>309966.40000000002</v>
      </c>
      <c r="N58" s="25">
        <v>317311.06</v>
      </c>
      <c r="O58" s="25">
        <f t="shared" si="5"/>
        <v>-7344.6599999999744</v>
      </c>
      <c r="P58" s="26">
        <f t="shared" si="6"/>
        <v>-2.3146561610553298E-2</v>
      </c>
      <c r="Q58" s="22"/>
      <c r="R58" s="22"/>
      <c r="S58" s="25">
        <v>317643.36</v>
      </c>
      <c r="T58" s="25">
        <f t="shared" si="7"/>
        <v>317643.36</v>
      </c>
      <c r="U58" s="25">
        <f t="shared" si="8"/>
        <v>317311.06</v>
      </c>
      <c r="V58" s="25">
        <f t="shared" si="0"/>
        <v>0</v>
      </c>
      <c r="W58" s="26">
        <f t="shared" si="1"/>
        <v>0</v>
      </c>
      <c r="X58" s="25">
        <f t="shared" si="2"/>
        <v>7344.6599999999744</v>
      </c>
      <c r="Y58" s="26">
        <f t="shared" si="3"/>
        <v>2.3695019847312399E-2</v>
      </c>
      <c r="AA58" t="str">
        <f t="shared" si="9"/>
        <v>Davenport School District</v>
      </c>
      <c r="AB58" s="4">
        <f t="shared" si="10"/>
        <v>309966.40000000002</v>
      </c>
      <c r="AC58" s="4">
        <f t="shared" si="11"/>
        <v>317311.06</v>
      </c>
      <c r="AD58" s="4">
        <f t="shared" si="12"/>
        <v>7344.6599999999744</v>
      </c>
      <c r="AF58" s="4">
        <f t="shared" si="13"/>
        <v>7796.3990982484729</v>
      </c>
    </row>
    <row r="59" spans="1:32">
      <c r="A59" t="s">
        <v>699</v>
      </c>
      <c r="B59">
        <v>13</v>
      </c>
      <c r="C59">
        <v>116</v>
      </c>
      <c r="D59">
        <v>13</v>
      </c>
      <c r="E59">
        <f t="shared" si="4"/>
        <v>129</v>
      </c>
      <c r="F59" s="21">
        <v>0</v>
      </c>
      <c r="G59" s="21">
        <v>0</v>
      </c>
      <c r="H59" s="21">
        <v>1</v>
      </c>
      <c r="I59" s="21">
        <v>3</v>
      </c>
      <c r="J59" s="36">
        <v>123</v>
      </c>
      <c r="K59" s="37" t="s">
        <v>646</v>
      </c>
      <c r="L59" s="22"/>
      <c r="M59" s="25">
        <v>236237.33</v>
      </c>
      <c r="N59" s="25">
        <v>191824.57</v>
      </c>
      <c r="O59" s="25">
        <f t="shared" si="5"/>
        <v>44412.75999999998</v>
      </c>
      <c r="P59" s="26">
        <f t="shared" si="6"/>
        <v>0.23152800498914178</v>
      </c>
      <c r="Q59" s="22"/>
      <c r="R59" s="22"/>
      <c r="S59" s="25">
        <v>181236.09</v>
      </c>
      <c r="T59" s="25">
        <f t="shared" si="7"/>
        <v>181236.09</v>
      </c>
      <c r="U59" s="25">
        <f t="shared" si="8"/>
        <v>181236.09</v>
      </c>
      <c r="V59" s="25">
        <f t="shared" si="0"/>
        <v>-10588.48000000001</v>
      </c>
      <c r="W59" s="26">
        <f t="shared" si="1"/>
        <v>-5.5198768332961778E-2</v>
      </c>
      <c r="X59" s="25">
        <f t="shared" si="2"/>
        <v>-55001.239999999991</v>
      </c>
      <c r="Y59" s="26">
        <f t="shared" si="3"/>
        <v>-0.23282196763737548</v>
      </c>
      <c r="AA59" t="str">
        <f t="shared" si="9"/>
        <v>Dayton School District</v>
      </c>
      <c r="AB59" s="4">
        <f t="shared" si="10"/>
        <v>236237.33</v>
      </c>
      <c r="AC59" s="4">
        <f t="shared" si="11"/>
        <v>181236.09</v>
      </c>
      <c r="AD59" s="4">
        <f t="shared" si="12"/>
        <v>-55001.239999999991</v>
      </c>
      <c r="AF59" s="4">
        <f t="shared" si="13"/>
        <v>-58384.134587380388</v>
      </c>
    </row>
    <row r="60" spans="1:32">
      <c r="A60" t="s">
        <v>700</v>
      </c>
      <c r="B60">
        <v>33</v>
      </c>
      <c r="C60">
        <v>1073</v>
      </c>
      <c r="D60">
        <v>62</v>
      </c>
      <c r="E60">
        <f t="shared" si="4"/>
        <v>1135</v>
      </c>
      <c r="F60" s="21">
        <v>0</v>
      </c>
      <c r="G60" s="21">
        <v>0</v>
      </c>
      <c r="H60" s="21">
        <v>6</v>
      </c>
      <c r="I60" s="21">
        <v>5</v>
      </c>
      <c r="J60" s="36">
        <v>101</v>
      </c>
      <c r="K60" s="37" t="s">
        <v>646</v>
      </c>
      <c r="L60" s="22"/>
      <c r="M60" s="25">
        <v>883368.02</v>
      </c>
      <c r="N60" s="25">
        <v>866158.43</v>
      </c>
      <c r="O60" s="25">
        <f t="shared" si="5"/>
        <v>17209.589999999967</v>
      </c>
      <c r="P60" s="26">
        <f t="shared" si="6"/>
        <v>1.9868870871579423E-2</v>
      </c>
      <c r="Q60" s="22"/>
      <c r="R60" s="22"/>
      <c r="S60" s="25">
        <v>1026295.5</v>
      </c>
      <c r="T60" s="25">
        <f t="shared" si="7"/>
        <v>1026295.5</v>
      </c>
      <c r="U60" s="25">
        <f t="shared" si="8"/>
        <v>866158.43</v>
      </c>
      <c r="V60" s="25">
        <f t="shared" si="0"/>
        <v>0</v>
      </c>
      <c r="W60" s="26">
        <f t="shared" si="1"/>
        <v>0</v>
      </c>
      <c r="X60" s="25">
        <f t="shared" si="2"/>
        <v>-17209.589999999967</v>
      </c>
      <c r="Y60" s="26">
        <f t="shared" si="3"/>
        <v>-1.9481789707533184E-2</v>
      </c>
      <c r="AA60" t="str">
        <f t="shared" si="9"/>
        <v>Deer Park School District</v>
      </c>
      <c r="AB60" s="4">
        <f t="shared" si="10"/>
        <v>883368.02</v>
      </c>
      <c r="AC60" s="4">
        <f t="shared" si="11"/>
        <v>866158.43</v>
      </c>
      <c r="AD60" s="4">
        <f t="shared" si="12"/>
        <v>-17209.589999999967</v>
      </c>
      <c r="AF60" s="4">
        <f t="shared" si="13"/>
        <v>-18268.079387912599</v>
      </c>
    </row>
    <row r="61" spans="1:32">
      <c r="A61" t="s">
        <v>701</v>
      </c>
      <c r="B61">
        <v>17</v>
      </c>
      <c r="C61">
        <v>815</v>
      </c>
      <c r="D61">
        <v>9</v>
      </c>
      <c r="E61">
        <f t="shared" si="4"/>
        <v>824</v>
      </c>
      <c r="F61" s="21">
        <v>0</v>
      </c>
      <c r="G61" s="21">
        <v>1</v>
      </c>
      <c r="H61" s="21">
        <v>4</v>
      </c>
      <c r="I61" s="21">
        <v>3</v>
      </c>
      <c r="J61" s="36">
        <v>121</v>
      </c>
      <c r="K61" s="37" t="s">
        <v>643</v>
      </c>
      <c r="L61" s="22"/>
      <c r="M61" s="25">
        <v>248780.88</v>
      </c>
      <c r="N61" s="25">
        <v>596271.91</v>
      </c>
      <c r="O61" s="25">
        <f t="shared" si="5"/>
        <v>-347491.03</v>
      </c>
      <c r="P61" s="26">
        <f t="shared" si="6"/>
        <v>-0.58277276553242296</v>
      </c>
      <c r="Q61" s="22"/>
      <c r="R61" s="22"/>
      <c r="S61" s="25">
        <v>305607.88</v>
      </c>
      <c r="T61" s="25">
        <f t="shared" si="7"/>
        <v>305607.88</v>
      </c>
      <c r="U61" s="25">
        <f t="shared" si="8"/>
        <v>305607.88</v>
      </c>
      <c r="V61" s="25">
        <f t="shared" si="0"/>
        <v>-290664.03000000003</v>
      </c>
      <c r="W61" s="26">
        <f t="shared" si="1"/>
        <v>-0.48746893007252345</v>
      </c>
      <c r="X61" s="25">
        <f t="shared" si="2"/>
        <v>56827</v>
      </c>
      <c r="Y61" s="26">
        <f t="shared" si="3"/>
        <v>0.22842189480156191</v>
      </c>
      <c r="AA61" t="str">
        <f t="shared" si="9"/>
        <v>Dieringer School District</v>
      </c>
      <c r="AB61" s="4">
        <f t="shared" si="10"/>
        <v>248780.88</v>
      </c>
      <c r="AC61" s="4">
        <f t="shared" si="11"/>
        <v>305607.88</v>
      </c>
      <c r="AD61" s="4">
        <f t="shared" si="12"/>
        <v>56827</v>
      </c>
      <c r="AF61" s="4">
        <f t="shared" si="13"/>
        <v>60322.189394222129</v>
      </c>
    </row>
    <row r="62" spans="1:32">
      <c r="A62" t="s">
        <v>702</v>
      </c>
      <c r="B62">
        <v>5</v>
      </c>
      <c r="C62">
        <v>48</v>
      </c>
      <c r="D62">
        <v>5</v>
      </c>
      <c r="E62">
        <f t="shared" si="4"/>
        <v>53</v>
      </c>
      <c r="F62" s="21">
        <v>1</v>
      </c>
      <c r="G62" s="21">
        <v>0</v>
      </c>
      <c r="H62" s="21">
        <v>4</v>
      </c>
      <c r="I62" s="21">
        <v>1</v>
      </c>
      <c r="J62" s="36">
        <v>123</v>
      </c>
      <c r="K62" s="37" t="s">
        <v>646</v>
      </c>
      <c r="L62" s="22"/>
      <c r="M62" s="25">
        <v>145639.75</v>
      </c>
      <c r="N62" s="25">
        <v>148126.9</v>
      </c>
      <c r="O62" s="25">
        <f t="shared" si="5"/>
        <v>-2487.1499999999942</v>
      </c>
      <c r="P62" s="26">
        <f t="shared" si="6"/>
        <v>-1.6790670701945388E-2</v>
      </c>
      <c r="Q62" s="22"/>
      <c r="R62" s="22"/>
      <c r="S62" s="25">
        <v>82198.274999999994</v>
      </c>
      <c r="T62" s="25">
        <f t="shared" si="7"/>
        <v>82198.274999999994</v>
      </c>
      <c r="U62" s="25">
        <f t="shared" si="8"/>
        <v>82198.274999999994</v>
      </c>
      <c r="V62" s="25">
        <f t="shared" si="0"/>
        <v>-65928.625</v>
      </c>
      <c r="W62" s="26">
        <f t="shared" si="1"/>
        <v>-0.44508205464368727</v>
      </c>
      <c r="X62" s="25">
        <f t="shared" si="2"/>
        <v>-63441.475000000006</v>
      </c>
      <c r="Y62" s="26">
        <f t="shared" si="3"/>
        <v>-0.43560549231923296</v>
      </c>
      <c r="AA62" t="str">
        <f t="shared" si="9"/>
        <v>Dixie School District</v>
      </c>
      <c r="AB62" s="4">
        <f t="shared" si="10"/>
        <v>145639.75</v>
      </c>
      <c r="AC62" s="4">
        <f t="shared" si="11"/>
        <v>82198.274999999994</v>
      </c>
      <c r="AD62" s="4">
        <f t="shared" si="12"/>
        <v>-63441.475000000006</v>
      </c>
      <c r="AF62" s="4">
        <f t="shared" si="13"/>
        <v>-67343.492888922672</v>
      </c>
    </row>
    <row r="63" spans="1:32">
      <c r="A63" t="s">
        <v>703</v>
      </c>
      <c r="B63">
        <v>34</v>
      </c>
      <c r="C63">
        <v>1890</v>
      </c>
      <c r="D63">
        <v>97</v>
      </c>
      <c r="E63">
        <f t="shared" si="4"/>
        <v>1987</v>
      </c>
      <c r="F63" s="21">
        <v>0</v>
      </c>
      <c r="G63" s="21">
        <v>0</v>
      </c>
      <c r="H63" s="21">
        <v>11</v>
      </c>
      <c r="I63" s="21">
        <v>12</v>
      </c>
      <c r="J63" s="36">
        <v>101</v>
      </c>
      <c r="K63" s="37" t="s">
        <v>646</v>
      </c>
      <c r="L63" s="22"/>
      <c r="M63" s="25">
        <v>883520.41</v>
      </c>
      <c r="N63" s="25">
        <v>1397333.9</v>
      </c>
      <c r="O63" s="25">
        <f t="shared" si="5"/>
        <v>-513813.48999999987</v>
      </c>
      <c r="P63" s="26">
        <f t="shared" si="6"/>
        <v>-0.36770988666345239</v>
      </c>
      <c r="Q63" s="22"/>
      <c r="R63" s="22"/>
      <c r="S63" s="25">
        <v>1462273</v>
      </c>
      <c r="T63" s="25">
        <f t="shared" si="7"/>
        <v>1462273</v>
      </c>
      <c r="U63" s="25">
        <f t="shared" si="8"/>
        <v>1397333.9</v>
      </c>
      <c r="V63" s="25">
        <f t="shared" si="0"/>
        <v>0</v>
      </c>
      <c r="W63" s="26">
        <f t="shared" si="1"/>
        <v>0</v>
      </c>
      <c r="X63" s="25">
        <f t="shared" si="2"/>
        <v>513813.48999999987</v>
      </c>
      <c r="Y63" s="26">
        <f t="shared" si="3"/>
        <v>0.58155248501842738</v>
      </c>
      <c r="AA63" t="str">
        <f t="shared" si="9"/>
        <v>East Valley School District (Spokane)</v>
      </c>
      <c r="AB63" s="4">
        <f t="shared" si="10"/>
        <v>883520.41</v>
      </c>
      <c r="AC63" s="4">
        <f t="shared" si="11"/>
        <v>1397333.9</v>
      </c>
      <c r="AD63" s="4">
        <f t="shared" si="12"/>
        <v>513813.48999999987</v>
      </c>
      <c r="AF63" s="4">
        <f t="shared" si="13"/>
        <v>545415.99340254196</v>
      </c>
    </row>
    <row r="64" spans="1:32">
      <c r="A64" t="s">
        <v>704</v>
      </c>
      <c r="B64">
        <v>16</v>
      </c>
      <c r="C64">
        <v>1445</v>
      </c>
      <c r="D64">
        <v>38</v>
      </c>
      <c r="E64">
        <f t="shared" si="4"/>
        <v>1483</v>
      </c>
      <c r="F64" s="21">
        <v>0</v>
      </c>
      <c r="G64" s="21">
        <v>0</v>
      </c>
      <c r="H64" s="21">
        <v>5</v>
      </c>
      <c r="I64" s="21">
        <v>5</v>
      </c>
      <c r="J64" s="36">
        <v>105</v>
      </c>
      <c r="K64" s="37" t="s">
        <v>646</v>
      </c>
      <c r="L64" s="22"/>
      <c r="M64" s="25">
        <v>563507.69999999995</v>
      </c>
      <c r="N64" s="25">
        <v>833769.34</v>
      </c>
      <c r="O64" s="25">
        <f t="shared" si="5"/>
        <v>-270261.64</v>
      </c>
      <c r="P64" s="26">
        <f t="shared" si="6"/>
        <v>-0.32414437307085436</v>
      </c>
      <c r="Q64" s="22"/>
      <c r="R64" s="22"/>
      <c r="S64" s="25">
        <v>963097.3</v>
      </c>
      <c r="T64" s="25">
        <f t="shared" si="7"/>
        <v>963097.3</v>
      </c>
      <c r="U64" s="25">
        <f t="shared" si="8"/>
        <v>833769.34</v>
      </c>
      <c r="V64" s="25">
        <f t="shared" si="0"/>
        <v>0</v>
      </c>
      <c r="W64" s="26">
        <f t="shared" si="1"/>
        <v>0</v>
      </c>
      <c r="X64" s="25">
        <f t="shared" si="2"/>
        <v>270261.64</v>
      </c>
      <c r="Y64" s="26">
        <f t="shared" si="3"/>
        <v>0.47960593972362764</v>
      </c>
      <c r="AA64" t="str">
        <f t="shared" si="9"/>
        <v>East Valley School District (Yakima)</v>
      </c>
      <c r="AB64" s="4">
        <f t="shared" si="10"/>
        <v>563507.69999999995</v>
      </c>
      <c r="AC64" s="4">
        <f t="shared" si="11"/>
        <v>833769.34</v>
      </c>
      <c r="AD64" s="4">
        <f t="shared" si="12"/>
        <v>270261.64</v>
      </c>
      <c r="AF64" s="4">
        <f t="shared" si="13"/>
        <v>286884.29503709648</v>
      </c>
    </row>
    <row r="65" spans="1:32">
      <c r="A65" t="s">
        <v>705</v>
      </c>
      <c r="B65">
        <v>32</v>
      </c>
      <c r="C65">
        <v>2006.5</v>
      </c>
      <c r="D65">
        <v>69</v>
      </c>
      <c r="E65">
        <f t="shared" si="4"/>
        <v>2075.5</v>
      </c>
      <c r="F65" s="21">
        <v>0</v>
      </c>
      <c r="G65" s="21">
        <v>0</v>
      </c>
      <c r="H65" s="21">
        <v>6</v>
      </c>
      <c r="I65" s="21">
        <v>10</v>
      </c>
      <c r="J65" s="36">
        <v>171</v>
      </c>
      <c r="K65" s="37" t="s">
        <v>646</v>
      </c>
      <c r="L65" s="22"/>
      <c r="M65" s="25">
        <v>637258.63</v>
      </c>
      <c r="N65" s="25">
        <v>1090323.3</v>
      </c>
      <c r="O65" s="25">
        <f t="shared" si="5"/>
        <v>-453064.67000000004</v>
      </c>
      <c r="P65" s="26">
        <f t="shared" si="6"/>
        <v>-0.41553241134991797</v>
      </c>
      <c r="Q65" s="22"/>
      <c r="R65" s="22"/>
      <c r="S65" s="25">
        <v>1283819.2</v>
      </c>
      <c r="T65" s="25">
        <f t="shared" si="7"/>
        <v>1283819.2</v>
      </c>
      <c r="U65" s="25">
        <f t="shared" si="8"/>
        <v>1090323.3</v>
      </c>
      <c r="V65" s="25">
        <f t="shared" si="0"/>
        <v>0</v>
      </c>
      <c r="W65" s="26">
        <f t="shared" si="1"/>
        <v>0</v>
      </c>
      <c r="X65" s="25">
        <f t="shared" si="2"/>
        <v>453064.67000000004</v>
      </c>
      <c r="Y65" s="26">
        <f t="shared" si="3"/>
        <v>0.7109588613966672</v>
      </c>
      <c r="AA65" t="str">
        <f t="shared" si="9"/>
        <v>Eastmont School District</v>
      </c>
      <c r="AB65" s="4">
        <f t="shared" si="10"/>
        <v>637258.63</v>
      </c>
      <c r="AC65" s="4">
        <f t="shared" si="11"/>
        <v>1090323.3</v>
      </c>
      <c r="AD65" s="4">
        <f t="shared" si="12"/>
        <v>453064.67000000004</v>
      </c>
      <c r="AF65" s="4">
        <f t="shared" si="13"/>
        <v>480930.76938023744</v>
      </c>
    </row>
    <row r="66" spans="1:32">
      <c r="A66" t="s">
        <v>706</v>
      </c>
      <c r="B66">
        <v>4</v>
      </c>
      <c r="C66">
        <v>48</v>
      </c>
      <c r="D66">
        <v>2</v>
      </c>
      <c r="E66">
        <f t="shared" si="4"/>
        <v>50</v>
      </c>
      <c r="F66" s="21">
        <v>0</v>
      </c>
      <c r="G66" s="21">
        <v>0</v>
      </c>
      <c r="H66" s="21">
        <v>2</v>
      </c>
      <c r="I66" s="21">
        <v>1</v>
      </c>
      <c r="J66" s="36">
        <v>105</v>
      </c>
      <c r="K66" s="37" t="s">
        <v>646</v>
      </c>
      <c r="L66" s="22"/>
      <c r="M66" s="25">
        <v>49174.87</v>
      </c>
      <c r="N66" s="25">
        <v>60753.87</v>
      </c>
      <c r="O66" s="25">
        <f t="shared" si="5"/>
        <v>-11579</v>
      </c>
      <c r="P66" s="26">
        <f t="shared" si="6"/>
        <v>-0.19058868184035024</v>
      </c>
      <c r="Q66" s="22"/>
      <c r="R66" s="22"/>
      <c r="S66" s="25">
        <v>74798.748999999996</v>
      </c>
      <c r="T66" s="25">
        <f t="shared" si="7"/>
        <v>74798.748999999996</v>
      </c>
      <c r="U66" s="25">
        <f t="shared" si="8"/>
        <v>60753.87</v>
      </c>
      <c r="V66" s="25">
        <f t="shared" si="0"/>
        <v>0</v>
      </c>
      <c r="W66" s="26">
        <f t="shared" si="1"/>
        <v>0</v>
      </c>
      <c r="X66" s="25">
        <f t="shared" si="2"/>
        <v>11579</v>
      </c>
      <c r="Y66" s="26">
        <f t="shared" si="3"/>
        <v>0.23546579787602895</v>
      </c>
      <c r="AA66" t="str">
        <f t="shared" si="9"/>
        <v>Easton School District</v>
      </c>
      <c r="AB66" s="4">
        <f t="shared" si="10"/>
        <v>49174.87</v>
      </c>
      <c r="AC66" s="4">
        <f t="shared" si="11"/>
        <v>60753.87</v>
      </c>
      <c r="AD66" s="4">
        <f t="shared" si="12"/>
        <v>11579</v>
      </c>
      <c r="AF66" s="4">
        <f t="shared" si="13"/>
        <v>12291.175515084344</v>
      </c>
    </row>
    <row r="67" spans="1:32">
      <c r="A67" t="s">
        <v>707</v>
      </c>
      <c r="B67">
        <v>29</v>
      </c>
      <c r="C67">
        <v>943</v>
      </c>
      <c r="D67">
        <v>38</v>
      </c>
      <c r="E67">
        <f t="shared" si="4"/>
        <v>981</v>
      </c>
      <c r="F67" s="21">
        <v>0</v>
      </c>
      <c r="G67" s="21">
        <v>0</v>
      </c>
      <c r="H67" s="21">
        <v>6</v>
      </c>
      <c r="I67" s="21">
        <v>5</v>
      </c>
      <c r="J67" s="36">
        <v>121</v>
      </c>
      <c r="K67" s="37" t="s">
        <v>643</v>
      </c>
      <c r="L67" s="22"/>
      <c r="M67" s="25">
        <v>756091.29</v>
      </c>
      <c r="N67" s="25">
        <v>940958.94</v>
      </c>
      <c r="O67" s="25">
        <f t="shared" si="5"/>
        <v>-184867.64999999991</v>
      </c>
      <c r="P67" s="26">
        <f t="shared" si="6"/>
        <v>-0.19646728687226236</v>
      </c>
      <c r="Q67" s="22"/>
      <c r="R67" s="22"/>
      <c r="S67" s="25">
        <v>899717.09</v>
      </c>
      <c r="T67" s="25">
        <f t="shared" si="7"/>
        <v>899717.09</v>
      </c>
      <c r="U67" s="25">
        <f t="shared" si="8"/>
        <v>899717.09</v>
      </c>
      <c r="V67" s="25">
        <f t="shared" si="0"/>
        <v>-41241.849999999977</v>
      </c>
      <c r="W67" s="26">
        <f t="shared" si="1"/>
        <v>-4.3829595795115119E-2</v>
      </c>
      <c r="X67" s="25">
        <f t="shared" si="2"/>
        <v>143625.79999999993</v>
      </c>
      <c r="Y67" s="26">
        <f t="shared" si="3"/>
        <v>0.18995827871525928</v>
      </c>
      <c r="AA67" t="str">
        <f t="shared" si="9"/>
        <v>Eatonville School District</v>
      </c>
      <c r="AB67" s="4">
        <f t="shared" si="10"/>
        <v>756091.29</v>
      </c>
      <c r="AC67" s="4">
        <f t="shared" si="11"/>
        <v>899717.09</v>
      </c>
      <c r="AD67" s="4">
        <f t="shared" si="12"/>
        <v>143625.79999999993</v>
      </c>
      <c r="AF67" s="4">
        <f t="shared" si="13"/>
        <v>152459.61795443477</v>
      </c>
    </row>
    <row r="68" spans="1:32">
      <c r="A68" t="s">
        <v>708</v>
      </c>
      <c r="B68">
        <v>158</v>
      </c>
      <c r="C68">
        <v>7767</v>
      </c>
      <c r="D68">
        <v>711</v>
      </c>
      <c r="E68">
        <f t="shared" si="4"/>
        <v>8478</v>
      </c>
      <c r="F68" s="21">
        <v>0</v>
      </c>
      <c r="G68" s="21">
        <v>0</v>
      </c>
      <c r="H68" s="21">
        <v>35</v>
      </c>
      <c r="I68" s="21">
        <v>42</v>
      </c>
      <c r="J68" s="36">
        <v>189</v>
      </c>
      <c r="K68" s="37" t="s">
        <v>643</v>
      </c>
      <c r="L68" s="22"/>
      <c r="M68" s="25">
        <v>4110356.94</v>
      </c>
      <c r="N68" s="25">
        <v>7630121.5999999996</v>
      </c>
      <c r="O68" s="25">
        <f t="shared" si="5"/>
        <v>-3519764.6599999997</v>
      </c>
      <c r="P68" s="26">
        <f t="shared" si="6"/>
        <v>-0.46129863251458531</v>
      </c>
      <c r="Q68" s="22"/>
      <c r="R68" s="22"/>
      <c r="S68" s="25">
        <v>5707304.5999999996</v>
      </c>
      <c r="T68" s="25">
        <f t="shared" si="7"/>
        <v>5707304.5999999996</v>
      </c>
      <c r="U68" s="25">
        <f t="shared" si="8"/>
        <v>5707304.5999999996</v>
      </c>
      <c r="V68" s="25">
        <f t="shared" ref="V68:V105" si="14">U68-N68</f>
        <v>-1922817</v>
      </c>
      <c r="W68" s="26">
        <f t="shared" ref="W68:W105" si="15">V68/N68</f>
        <v>-0.2520034543092996</v>
      </c>
      <c r="X68" s="25">
        <f t="shared" ref="X68:X105" si="16">U68-M68</f>
        <v>1596947.6599999997</v>
      </c>
      <c r="Y68" s="26">
        <f t="shared" ref="Y68:Y105" si="17">X68/M68</f>
        <v>0.38851800058026098</v>
      </c>
      <c r="AA68" t="str">
        <f t="shared" si="9"/>
        <v>Edmonds School District</v>
      </c>
      <c r="AB68" s="4">
        <f t="shared" si="10"/>
        <v>4110356.94</v>
      </c>
      <c r="AC68" s="4">
        <f t="shared" si="11"/>
        <v>5707304.5999999996</v>
      </c>
      <c r="AD68" s="4">
        <f t="shared" si="12"/>
        <v>1596947.6599999997</v>
      </c>
      <c r="AF68" s="4">
        <f t="shared" si="13"/>
        <v>1695169.1836482629</v>
      </c>
    </row>
    <row r="69" spans="1:32">
      <c r="A69" t="s">
        <v>709</v>
      </c>
      <c r="B69">
        <v>29</v>
      </c>
      <c r="C69">
        <v>1017</v>
      </c>
      <c r="D69">
        <v>44</v>
      </c>
      <c r="E69">
        <f t="shared" ref="E69:E132" si="18">C69+D69</f>
        <v>1061</v>
      </c>
      <c r="F69" s="21">
        <v>0</v>
      </c>
      <c r="G69" s="21">
        <v>0</v>
      </c>
      <c r="H69" s="21">
        <v>11</v>
      </c>
      <c r="I69" s="21">
        <v>6</v>
      </c>
      <c r="J69" s="36">
        <v>105</v>
      </c>
      <c r="K69" s="37" t="s">
        <v>646</v>
      </c>
      <c r="L69" s="22"/>
      <c r="M69" s="25">
        <v>733210.97</v>
      </c>
      <c r="N69" s="25">
        <v>918838.59</v>
      </c>
      <c r="O69" s="25">
        <f t="shared" ref="O69:O132" si="19">M69-N69</f>
        <v>-185627.62</v>
      </c>
      <c r="P69" s="26">
        <f t="shared" ref="P69:P132" si="20">O69/N69</f>
        <v>-0.20202418794796156</v>
      </c>
      <c r="Q69" s="22"/>
      <c r="R69" s="22"/>
      <c r="S69" s="25">
        <v>898581.35</v>
      </c>
      <c r="T69" s="25">
        <f t="shared" ref="T69:T132" si="21">1*S69</f>
        <v>898581.35</v>
      </c>
      <c r="U69" s="25">
        <f t="shared" ref="U69:U105" si="22">MIN(T69,N69)</f>
        <v>898581.35</v>
      </c>
      <c r="V69" s="25">
        <f t="shared" si="14"/>
        <v>-20257.239999999991</v>
      </c>
      <c r="W69" s="26">
        <f t="shared" si="15"/>
        <v>-2.2046570769301266E-2</v>
      </c>
      <c r="X69" s="25">
        <f t="shared" si="16"/>
        <v>165370.38</v>
      </c>
      <c r="Y69" s="26">
        <f t="shared" si="17"/>
        <v>0.22554269748582731</v>
      </c>
      <c r="AA69" t="str">
        <f t="shared" ref="AA69:AA132" si="23">A69</f>
        <v>Ellensburg School District</v>
      </c>
      <c r="AB69" s="4">
        <f t="shared" ref="AB69:AB132" si="24">M69</f>
        <v>733210.97</v>
      </c>
      <c r="AC69" s="4">
        <f t="shared" ref="AC69:AC132" si="25">U69</f>
        <v>898581.35</v>
      </c>
      <c r="AD69" s="4">
        <f t="shared" ref="AD69:AD132" si="26">AC69-AB69</f>
        <v>165370.38</v>
      </c>
      <c r="AF69" s="4">
        <f t="shared" ref="AF69:AF132" si="27">AD69*(1+$AF$2)</f>
        <v>175541.6154742373</v>
      </c>
    </row>
    <row r="70" spans="1:32">
      <c r="A70" t="s">
        <v>710</v>
      </c>
      <c r="B70">
        <v>25</v>
      </c>
      <c r="C70">
        <v>902</v>
      </c>
      <c r="D70">
        <v>61</v>
      </c>
      <c r="E70">
        <f t="shared" si="18"/>
        <v>963</v>
      </c>
      <c r="F70" s="21">
        <v>0</v>
      </c>
      <c r="G70" s="21">
        <v>0</v>
      </c>
      <c r="H70" s="21">
        <v>4</v>
      </c>
      <c r="I70" s="21">
        <v>4</v>
      </c>
      <c r="J70" s="36">
        <v>113</v>
      </c>
      <c r="K70" s="37" t="s">
        <v>643</v>
      </c>
      <c r="L70" s="22"/>
      <c r="M70" s="25">
        <v>653290.93999999994</v>
      </c>
      <c r="N70" s="25">
        <v>680733.54</v>
      </c>
      <c r="O70" s="25">
        <f t="shared" si="19"/>
        <v>-27442.600000000093</v>
      </c>
      <c r="P70" s="26">
        <f t="shared" si="20"/>
        <v>-4.0313277350782648E-2</v>
      </c>
      <c r="Q70" s="22"/>
      <c r="R70" s="22"/>
      <c r="S70" s="25">
        <v>806052.72</v>
      </c>
      <c r="T70" s="25">
        <f t="shared" si="21"/>
        <v>806052.72</v>
      </c>
      <c r="U70" s="25">
        <f t="shared" si="22"/>
        <v>680733.54</v>
      </c>
      <c r="V70" s="25">
        <f t="shared" si="14"/>
        <v>0</v>
      </c>
      <c r="W70" s="26">
        <f t="shared" si="15"/>
        <v>0</v>
      </c>
      <c r="X70" s="25">
        <f t="shared" si="16"/>
        <v>27442.600000000093</v>
      </c>
      <c r="Y70" s="26">
        <f t="shared" si="17"/>
        <v>4.2006705312643854E-2</v>
      </c>
      <c r="AA70" t="str">
        <f t="shared" si="23"/>
        <v>Elma School District</v>
      </c>
      <c r="AB70" s="4">
        <f t="shared" si="24"/>
        <v>653290.93999999994</v>
      </c>
      <c r="AC70" s="4">
        <f t="shared" si="25"/>
        <v>680733.54</v>
      </c>
      <c r="AD70" s="4">
        <f t="shared" si="26"/>
        <v>27442.600000000093</v>
      </c>
      <c r="AF70" s="4">
        <f t="shared" si="27"/>
        <v>29130.478727891423</v>
      </c>
    </row>
    <row r="71" spans="1:32">
      <c r="A71" t="s">
        <v>711</v>
      </c>
      <c r="B71">
        <v>11</v>
      </c>
      <c r="C71">
        <v>80</v>
      </c>
      <c r="D71">
        <v>3</v>
      </c>
      <c r="E71">
        <f t="shared" si="18"/>
        <v>83</v>
      </c>
      <c r="F71" s="21">
        <v>0</v>
      </c>
      <c r="G71" s="21">
        <v>0</v>
      </c>
      <c r="H71" s="21">
        <v>4</v>
      </c>
      <c r="I71" s="21">
        <v>1</v>
      </c>
      <c r="J71" s="36">
        <v>101</v>
      </c>
      <c r="K71" s="37" t="s">
        <v>646</v>
      </c>
      <c r="L71" s="22"/>
      <c r="M71" s="25">
        <v>194573.19</v>
      </c>
      <c r="N71" s="25">
        <v>172295.51</v>
      </c>
      <c r="O71" s="25">
        <f t="shared" si="19"/>
        <v>22277.679999999993</v>
      </c>
      <c r="P71" s="26">
        <f t="shared" si="20"/>
        <v>0.12929924871518703</v>
      </c>
      <c r="Q71" s="22"/>
      <c r="R71" s="22"/>
      <c r="S71" s="25">
        <v>165156.79999999999</v>
      </c>
      <c r="T71" s="25">
        <f t="shared" si="21"/>
        <v>165156.79999999999</v>
      </c>
      <c r="U71" s="25">
        <f t="shared" si="22"/>
        <v>165156.79999999999</v>
      </c>
      <c r="V71" s="25">
        <f t="shared" si="14"/>
        <v>-7138.710000000021</v>
      </c>
      <c r="W71" s="26">
        <f t="shared" si="15"/>
        <v>-4.1432942738902599E-2</v>
      </c>
      <c r="X71" s="25">
        <f t="shared" si="16"/>
        <v>-29416.390000000014</v>
      </c>
      <c r="Y71" s="26">
        <f t="shared" si="17"/>
        <v>-0.151184189353117</v>
      </c>
      <c r="AA71" t="str">
        <f t="shared" si="23"/>
        <v>Endicott School District</v>
      </c>
      <c r="AB71" s="4">
        <f t="shared" si="24"/>
        <v>194573.19</v>
      </c>
      <c r="AC71" s="4">
        <f t="shared" si="25"/>
        <v>165156.79999999999</v>
      </c>
      <c r="AD71" s="4">
        <f t="shared" si="26"/>
        <v>-29416.390000000014</v>
      </c>
      <c r="AF71" s="4">
        <f t="shared" si="27"/>
        <v>-31225.668236477428</v>
      </c>
    </row>
    <row r="72" spans="1:32">
      <c r="A72" t="s">
        <v>712</v>
      </c>
      <c r="B72">
        <v>7</v>
      </c>
      <c r="C72">
        <v>266.5</v>
      </c>
      <c r="D72">
        <v>0</v>
      </c>
      <c r="E72">
        <f t="shared" si="18"/>
        <v>266.5</v>
      </c>
      <c r="F72" s="21">
        <v>0</v>
      </c>
      <c r="G72" s="21">
        <v>0</v>
      </c>
      <c r="H72" s="21">
        <v>1</v>
      </c>
      <c r="I72" s="21">
        <v>2</v>
      </c>
      <c r="J72" s="36">
        <v>171</v>
      </c>
      <c r="K72" s="37" t="s">
        <v>646</v>
      </c>
      <c r="L72" s="22"/>
      <c r="M72" s="25">
        <v>110867.04</v>
      </c>
      <c r="N72" s="25">
        <v>109050.93</v>
      </c>
      <c r="O72" s="25">
        <f t="shared" si="19"/>
        <v>1816.1100000000006</v>
      </c>
      <c r="P72" s="26">
        <f t="shared" si="20"/>
        <v>1.665377819336342E-2</v>
      </c>
      <c r="Q72" s="22"/>
      <c r="R72" s="22"/>
      <c r="S72" s="25">
        <v>202995.54</v>
      </c>
      <c r="T72" s="25">
        <f t="shared" si="21"/>
        <v>202995.54</v>
      </c>
      <c r="U72" s="25">
        <f t="shared" si="22"/>
        <v>109050.93</v>
      </c>
      <c r="V72" s="25">
        <f t="shared" si="14"/>
        <v>0</v>
      </c>
      <c r="W72" s="26">
        <f t="shared" si="15"/>
        <v>0</v>
      </c>
      <c r="X72" s="25">
        <f t="shared" si="16"/>
        <v>-1816.1100000000006</v>
      </c>
      <c r="Y72" s="26">
        <f t="shared" si="17"/>
        <v>-1.6380973100752042E-2</v>
      </c>
      <c r="AA72" t="str">
        <f t="shared" si="23"/>
        <v>Entiat School District</v>
      </c>
      <c r="AB72" s="4">
        <f t="shared" si="24"/>
        <v>110867.04</v>
      </c>
      <c r="AC72" s="4">
        <f t="shared" si="25"/>
        <v>109050.93</v>
      </c>
      <c r="AD72" s="4">
        <f t="shared" si="26"/>
        <v>-1816.1100000000006</v>
      </c>
      <c r="AF72" s="4">
        <f t="shared" si="27"/>
        <v>-1927.8112759910041</v>
      </c>
    </row>
    <row r="73" spans="1:32">
      <c r="A73" t="s">
        <v>713</v>
      </c>
      <c r="B73">
        <v>61</v>
      </c>
      <c r="C73">
        <v>2869</v>
      </c>
      <c r="D73">
        <v>76</v>
      </c>
      <c r="E73">
        <f t="shared" si="18"/>
        <v>2945</v>
      </c>
      <c r="F73" s="21">
        <v>0</v>
      </c>
      <c r="G73" s="21">
        <v>0</v>
      </c>
      <c r="H73" s="21">
        <v>17</v>
      </c>
      <c r="I73" s="21">
        <v>9</v>
      </c>
      <c r="J73" s="36">
        <v>121</v>
      </c>
      <c r="K73" s="37" t="s">
        <v>643</v>
      </c>
      <c r="L73" s="22"/>
      <c r="M73" s="25">
        <v>1403690.56</v>
      </c>
      <c r="N73" s="25">
        <v>2012444.3</v>
      </c>
      <c r="O73" s="25">
        <f t="shared" si="19"/>
        <v>-608753.74</v>
      </c>
      <c r="P73" s="26">
        <f t="shared" si="20"/>
        <v>-0.30249470258630262</v>
      </c>
      <c r="Q73" s="22"/>
      <c r="R73" s="22"/>
      <c r="S73" s="25">
        <v>1693575.6</v>
      </c>
      <c r="T73" s="25">
        <f t="shared" si="21"/>
        <v>1693575.6</v>
      </c>
      <c r="U73" s="25">
        <f t="shared" si="22"/>
        <v>1693575.6</v>
      </c>
      <c r="V73" s="25">
        <f t="shared" si="14"/>
        <v>-318868.69999999995</v>
      </c>
      <c r="W73" s="26">
        <f t="shared" si="15"/>
        <v>-0.15844845991513898</v>
      </c>
      <c r="X73" s="25">
        <f t="shared" si="16"/>
        <v>289885.04000000004</v>
      </c>
      <c r="Y73" s="26">
        <f t="shared" si="17"/>
        <v>0.20651634217729584</v>
      </c>
      <c r="AA73" t="str">
        <f t="shared" si="23"/>
        <v>Enumclaw School District</v>
      </c>
      <c r="AB73" s="4">
        <f t="shared" si="24"/>
        <v>1403690.56</v>
      </c>
      <c r="AC73" s="4">
        <f t="shared" si="25"/>
        <v>1693575.6</v>
      </c>
      <c r="AD73" s="4">
        <f t="shared" si="26"/>
        <v>289885.04000000004</v>
      </c>
      <c r="AF73" s="4">
        <f t="shared" si="27"/>
        <v>307714.64771027258</v>
      </c>
    </row>
    <row r="74" spans="1:32">
      <c r="A74" t="s">
        <v>714</v>
      </c>
      <c r="B74">
        <v>26</v>
      </c>
      <c r="C74">
        <v>981</v>
      </c>
      <c r="D74">
        <v>30</v>
      </c>
      <c r="E74">
        <f t="shared" si="18"/>
        <v>1011</v>
      </c>
      <c r="F74" s="21">
        <v>0</v>
      </c>
      <c r="G74" s="21">
        <v>0</v>
      </c>
      <c r="H74" s="21">
        <v>1</v>
      </c>
      <c r="I74" s="21">
        <v>7</v>
      </c>
      <c r="J74" s="36">
        <v>171</v>
      </c>
      <c r="K74" s="37" t="s">
        <v>646</v>
      </c>
      <c r="L74" s="22"/>
      <c r="M74" s="25">
        <v>504911.04</v>
      </c>
      <c r="N74" s="25">
        <v>912442.79</v>
      </c>
      <c r="O74" s="25">
        <f t="shared" si="19"/>
        <v>-407531.75000000006</v>
      </c>
      <c r="P74" s="26">
        <f t="shared" si="20"/>
        <v>-0.4466381393621402</v>
      </c>
      <c r="Q74" s="22"/>
      <c r="R74" s="22"/>
      <c r="S74" s="25">
        <v>846180.77</v>
      </c>
      <c r="T74" s="25">
        <f t="shared" si="21"/>
        <v>846180.77</v>
      </c>
      <c r="U74" s="25">
        <f t="shared" si="22"/>
        <v>846180.77</v>
      </c>
      <c r="V74" s="25">
        <f t="shared" si="14"/>
        <v>-66262.020000000019</v>
      </c>
      <c r="W74" s="26">
        <f t="shared" si="15"/>
        <v>-7.262046533350329E-2</v>
      </c>
      <c r="X74" s="25">
        <f t="shared" si="16"/>
        <v>341269.73000000004</v>
      </c>
      <c r="Y74" s="26">
        <f t="shared" si="17"/>
        <v>0.67590070916254885</v>
      </c>
      <c r="AA74" t="str">
        <f t="shared" si="23"/>
        <v>Ephrata School District</v>
      </c>
      <c r="AB74" s="4">
        <f t="shared" si="24"/>
        <v>504911.04</v>
      </c>
      <c r="AC74" s="4">
        <f t="shared" si="25"/>
        <v>846180.77</v>
      </c>
      <c r="AD74" s="4">
        <f t="shared" si="26"/>
        <v>341269.73000000004</v>
      </c>
      <c r="AF74" s="4">
        <f t="shared" si="27"/>
        <v>362259.79354136332</v>
      </c>
    </row>
    <row r="75" spans="1:32">
      <c r="A75" t="s">
        <v>715</v>
      </c>
      <c r="B75">
        <v>1</v>
      </c>
      <c r="C75">
        <v>44</v>
      </c>
      <c r="D75">
        <v>0</v>
      </c>
      <c r="E75">
        <f t="shared" si="18"/>
        <v>44</v>
      </c>
      <c r="F75" s="21">
        <v>0</v>
      </c>
      <c r="G75" s="21">
        <v>1</v>
      </c>
      <c r="H75" s="21">
        <v>1</v>
      </c>
      <c r="I75" s="21">
        <v>1</v>
      </c>
      <c r="J75" s="36">
        <v>113</v>
      </c>
      <c r="K75" s="37" t="s">
        <v>643</v>
      </c>
      <c r="L75" s="22"/>
      <c r="M75" s="25">
        <v>5876.85</v>
      </c>
      <c r="N75" s="25">
        <v>12607.79</v>
      </c>
      <c r="O75" s="25">
        <f t="shared" si="19"/>
        <v>-6730.9400000000005</v>
      </c>
      <c r="P75" s="26">
        <f t="shared" si="20"/>
        <v>-0.53387151911635589</v>
      </c>
      <c r="Q75" s="22"/>
      <c r="R75" s="22"/>
      <c r="S75" s="25">
        <v>27785.77</v>
      </c>
      <c r="T75" s="25">
        <f t="shared" si="21"/>
        <v>27785.77</v>
      </c>
      <c r="U75" s="25">
        <f t="shared" si="22"/>
        <v>12607.79</v>
      </c>
      <c r="V75" s="25">
        <f t="shared" si="14"/>
        <v>0</v>
      </c>
      <c r="W75" s="26">
        <f t="shared" si="15"/>
        <v>0</v>
      </c>
      <c r="X75" s="25">
        <f t="shared" si="16"/>
        <v>6730.9400000000005</v>
      </c>
      <c r="Y75" s="26">
        <f t="shared" si="17"/>
        <v>1.1453312573912895</v>
      </c>
      <c r="AA75" t="str">
        <f t="shared" si="23"/>
        <v>Evaline School District</v>
      </c>
      <c r="AB75" s="4">
        <f t="shared" si="24"/>
        <v>5876.85</v>
      </c>
      <c r="AC75" s="4">
        <f t="shared" si="25"/>
        <v>12607.79</v>
      </c>
      <c r="AD75" s="4">
        <f t="shared" si="26"/>
        <v>6730.9400000000005</v>
      </c>
      <c r="AF75" s="4">
        <f t="shared" si="27"/>
        <v>7144.9317662580379</v>
      </c>
    </row>
    <row r="76" spans="1:32">
      <c r="A76" t="s">
        <v>716</v>
      </c>
      <c r="B76">
        <v>135</v>
      </c>
      <c r="C76">
        <v>7065</v>
      </c>
      <c r="D76">
        <v>678</v>
      </c>
      <c r="E76">
        <f t="shared" si="18"/>
        <v>7743</v>
      </c>
      <c r="F76" s="21">
        <v>0</v>
      </c>
      <c r="G76" s="21">
        <v>0</v>
      </c>
      <c r="H76" s="21">
        <v>40</v>
      </c>
      <c r="I76" s="21">
        <v>33</v>
      </c>
      <c r="J76" s="36">
        <v>189</v>
      </c>
      <c r="K76" s="37" t="s">
        <v>643</v>
      </c>
      <c r="L76" s="22"/>
      <c r="M76" s="25">
        <v>3895646.42</v>
      </c>
      <c r="N76" s="25">
        <v>6049313.4000000004</v>
      </c>
      <c r="O76" s="25">
        <f t="shared" si="19"/>
        <v>-2153666.9800000004</v>
      </c>
      <c r="P76" s="26">
        <f t="shared" si="20"/>
        <v>-0.35601841690000724</v>
      </c>
      <c r="Q76" s="22"/>
      <c r="R76" s="22"/>
      <c r="S76" s="25">
        <v>5885966.4000000004</v>
      </c>
      <c r="T76" s="25">
        <f t="shared" si="21"/>
        <v>5885966.4000000004</v>
      </c>
      <c r="U76" s="25">
        <f t="shared" si="22"/>
        <v>5885966.4000000004</v>
      </c>
      <c r="V76" s="25">
        <f t="shared" si="14"/>
        <v>-163347</v>
      </c>
      <c r="W76" s="26">
        <f t="shared" si="15"/>
        <v>-2.7002568589023671E-2</v>
      </c>
      <c r="X76" s="25">
        <f t="shared" si="16"/>
        <v>1990319.9800000004</v>
      </c>
      <c r="Y76" s="26">
        <f t="shared" si="17"/>
        <v>0.51090878519719474</v>
      </c>
      <c r="AA76" t="str">
        <f t="shared" si="23"/>
        <v>Everett School District</v>
      </c>
      <c r="AB76" s="4">
        <f t="shared" si="24"/>
        <v>3895646.42</v>
      </c>
      <c r="AC76" s="4">
        <f t="shared" si="25"/>
        <v>5885966.4000000004</v>
      </c>
      <c r="AD76" s="4">
        <f t="shared" si="26"/>
        <v>1990319.9800000004</v>
      </c>
      <c r="AF76" s="4">
        <f t="shared" si="27"/>
        <v>2112736.1780256643</v>
      </c>
    </row>
    <row r="77" spans="1:32">
      <c r="A77" t="s">
        <v>717</v>
      </c>
      <c r="B77">
        <v>209</v>
      </c>
      <c r="C77">
        <v>12602.5</v>
      </c>
      <c r="D77">
        <v>1030</v>
      </c>
      <c r="E77">
        <f t="shared" si="18"/>
        <v>13632.5</v>
      </c>
      <c r="F77" s="21">
        <v>0</v>
      </c>
      <c r="G77" s="21">
        <v>0</v>
      </c>
      <c r="H77" s="21">
        <v>37</v>
      </c>
      <c r="I77" s="21">
        <v>35</v>
      </c>
      <c r="J77" s="36">
        <v>112</v>
      </c>
      <c r="K77" s="37" t="s">
        <v>643</v>
      </c>
      <c r="L77" s="22"/>
      <c r="M77" s="25">
        <v>5500686.7000000002</v>
      </c>
      <c r="N77" s="25">
        <v>8761614.1999999993</v>
      </c>
      <c r="O77" s="25">
        <f t="shared" si="19"/>
        <v>-3260927.4999999991</v>
      </c>
      <c r="P77" s="26">
        <f t="shared" si="20"/>
        <v>-0.37218341569981467</v>
      </c>
      <c r="Q77" s="22"/>
      <c r="R77" s="22"/>
      <c r="S77" s="25">
        <v>13090389</v>
      </c>
      <c r="T77" s="25">
        <f t="shared" si="21"/>
        <v>13090389</v>
      </c>
      <c r="U77" s="25">
        <f t="shared" si="22"/>
        <v>8761614.1999999993</v>
      </c>
      <c r="V77" s="25">
        <f t="shared" si="14"/>
        <v>0</v>
      </c>
      <c r="W77" s="26">
        <f t="shared" si="15"/>
        <v>0</v>
      </c>
      <c r="X77" s="25">
        <f t="shared" si="16"/>
        <v>3260927.4999999991</v>
      </c>
      <c r="Y77" s="26">
        <f t="shared" si="17"/>
        <v>0.59282189258297491</v>
      </c>
      <c r="AA77" t="str">
        <f t="shared" si="23"/>
        <v>Evergreen School District (Clark)</v>
      </c>
      <c r="AB77" s="4">
        <f t="shared" si="24"/>
        <v>5500686.7000000002</v>
      </c>
      <c r="AC77" s="4">
        <f t="shared" si="25"/>
        <v>8761614.1999999993</v>
      </c>
      <c r="AD77" s="4">
        <f t="shared" si="26"/>
        <v>3260927.4999999991</v>
      </c>
      <c r="AF77" s="4">
        <f t="shared" si="27"/>
        <v>3461493.4143246561</v>
      </c>
    </row>
    <row r="78" spans="1:32">
      <c r="A78" t="s">
        <v>718</v>
      </c>
      <c r="B78">
        <v>2</v>
      </c>
      <c r="C78">
        <v>20</v>
      </c>
      <c r="D78">
        <v>2</v>
      </c>
      <c r="E78">
        <f t="shared" si="18"/>
        <v>22</v>
      </c>
      <c r="F78" s="21">
        <v>1</v>
      </c>
      <c r="G78" s="21">
        <v>0</v>
      </c>
      <c r="H78" s="21">
        <v>1</v>
      </c>
      <c r="I78" s="21">
        <v>1</v>
      </c>
      <c r="J78" s="36">
        <v>101</v>
      </c>
      <c r="K78" s="37" t="s">
        <v>646</v>
      </c>
      <c r="L78" s="22"/>
      <c r="M78" s="25">
        <v>58780</v>
      </c>
      <c r="N78" s="25">
        <v>49553.22</v>
      </c>
      <c r="O78" s="25">
        <f t="shared" si="19"/>
        <v>9226.7799999999988</v>
      </c>
      <c r="P78" s="26">
        <f t="shared" si="20"/>
        <v>0.18619940338892202</v>
      </c>
      <c r="Q78" s="22"/>
      <c r="R78" s="22"/>
      <c r="S78" s="25">
        <v>35169.415999999997</v>
      </c>
      <c r="T78" s="25">
        <f t="shared" si="21"/>
        <v>35169.415999999997</v>
      </c>
      <c r="U78" s="25">
        <f t="shared" si="22"/>
        <v>35169.415999999997</v>
      </c>
      <c r="V78" s="25">
        <f t="shared" si="14"/>
        <v>-14383.804000000004</v>
      </c>
      <c r="W78" s="26">
        <f t="shared" si="15"/>
        <v>-0.29026981495854365</v>
      </c>
      <c r="X78" s="25">
        <f t="shared" si="16"/>
        <v>-23610.584000000003</v>
      </c>
      <c r="Y78" s="26">
        <f t="shared" si="17"/>
        <v>-0.40167716910513784</v>
      </c>
      <c r="AA78" t="str">
        <f t="shared" si="23"/>
        <v>Evergreen School District (Stevens)</v>
      </c>
      <c r="AB78" s="4">
        <f t="shared" si="24"/>
        <v>58780</v>
      </c>
      <c r="AC78" s="4">
        <f t="shared" si="25"/>
        <v>35169.415999999997</v>
      </c>
      <c r="AD78" s="4">
        <f t="shared" si="26"/>
        <v>-23610.584000000003</v>
      </c>
      <c r="AF78" s="4">
        <f t="shared" si="27"/>
        <v>-25062.771565561983</v>
      </c>
    </row>
    <row r="79" spans="1:32">
      <c r="A79" t="s">
        <v>719</v>
      </c>
      <c r="B79">
        <v>150</v>
      </c>
      <c r="C79">
        <v>8081.5</v>
      </c>
      <c r="D79">
        <v>591</v>
      </c>
      <c r="E79">
        <f t="shared" si="18"/>
        <v>8672.5</v>
      </c>
      <c r="F79" s="21">
        <v>0</v>
      </c>
      <c r="G79" s="21">
        <v>0</v>
      </c>
      <c r="H79" s="21">
        <v>49</v>
      </c>
      <c r="I79" s="21">
        <v>48</v>
      </c>
      <c r="J79" s="36">
        <v>121</v>
      </c>
      <c r="K79" s="37" t="s">
        <v>643</v>
      </c>
      <c r="L79" s="22"/>
      <c r="M79" s="25">
        <v>3716100.06</v>
      </c>
      <c r="N79" s="25">
        <v>6395711.9000000004</v>
      </c>
      <c r="O79" s="25">
        <f t="shared" si="19"/>
        <v>-2679611.8400000003</v>
      </c>
      <c r="P79" s="26">
        <f t="shared" si="20"/>
        <v>-0.41897006649095625</v>
      </c>
      <c r="Q79" s="22"/>
      <c r="R79" s="22"/>
      <c r="S79" s="25">
        <v>7526298.5</v>
      </c>
      <c r="T79" s="25">
        <f t="shared" si="21"/>
        <v>7526298.5</v>
      </c>
      <c r="U79" s="25">
        <f t="shared" si="22"/>
        <v>6395711.9000000004</v>
      </c>
      <c r="V79" s="25">
        <f t="shared" si="14"/>
        <v>0</v>
      </c>
      <c r="W79" s="26">
        <f t="shared" si="15"/>
        <v>0</v>
      </c>
      <c r="X79" s="25">
        <f t="shared" si="16"/>
        <v>2679611.8400000003</v>
      </c>
      <c r="Y79" s="26">
        <f t="shared" si="17"/>
        <v>0.72108172458628583</v>
      </c>
      <c r="AA79" t="str">
        <f t="shared" si="23"/>
        <v>Federal Way School District</v>
      </c>
      <c r="AB79" s="4">
        <f t="shared" si="24"/>
        <v>3716100.06</v>
      </c>
      <c r="AC79" s="4">
        <f t="shared" si="25"/>
        <v>6395711.9000000004</v>
      </c>
      <c r="AD79" s="4">
        <f t="shared" si="26"/>
        <v>2679611.8400000003</v>
      </c>
      <c r="AF79" s="4">
        <f t="shared" si="27"/>
        <v>2844423.4767888514</v>
      </c>
    </row>
    <row r="80" spans="1:32">
      <c r="A80" t="s">
        <v>720</v>
      </c>
      <c r="B80">
        <v>49</v>
      </c>
      <c r="C80">
        <v>2294</v>
      </c>
      <c r="D80">
        <v>168</v>
      </c>
      <c r="E80">
        <f t="shared" si="18"/>
        <v>2462</v>
      </c>
      <c r="F80" s="21">
        <v>0</v>
      </c>
      <c r="G80" s="21">
        <v>0</v>
      </c>
      <c r="H80" s="21">
        <v>15</v>
      </c>
      <c r="I80" s="21">
        <v>12</v>
      </c>
      <c r="J80" s="36">
        <v>189</v>
      </c>
      <c r="K80" s="37" t="s">
        <v>643</v>
      </c>
      <c r="L80" s="22"/>
      <c r="M80" s="25">
        <v>1362382.35</v>
      </c>
      <c r="N80" s="25">
        <v>1878545.4</v>
      </c>
      <c r="O80" s="25">
        <f t="shared" si="19"/>
        <v>-516163.04999999981</v>
      </c>
      <c r="P80" s="26">
        <f t="shared" si="20"/>
        <v>-0.27476740780393161</v>
      </c>
      <c r="Q80" s="22"/>
      <c r="R80" s="22"/>
      <c r="S80" s="25">
        <v>1842962.5</v>
      </c>
      <c r="T80" s="25">
        <f t="shared" si="21"/>
        <v>1842962.5</v>
      </c>
      <c r="U80" s="25">
        <f t="shared" si="22"/>
        <v>1842962.5</v>
      </c>
      <c r="V80" s="25">
        <f t="shared" si="14"/>
        <v>-35582.899999999907</v>
      </c>
      <c r="W80" s="26">
        <f t="shared" si="15"/>
        <v>-1.8941730128002182E-2</v>
      </c>
      <c r="X80" s="25">
        <f t="shared" si="16"/>
        <v>480580.14999999991</v>
      </c>
      <c r="Y80" s="26">
        <f t="shared" si="17"/>
        <v>0.35274983560965822</v>
      </c>
      <c r="AA80" t="str">
        <f t="shared" si="23"/>
        <v>Ferndale School District</v>
      </c>
      <c r="AB80" s="4">
        <f t="shared" si="24"/>
        <v>1362382.35</v>
      </c>
      <c r="AC80" s="4">
        <f t="shared" si="25"/>
        <v>1842962.5</v>
      </c>
      <c r="AD80" s="4">
        <f t="shared" si="26"/>
        <v>480580.14999999991</v>
      </c>
      <c r="AF80" s="4">
        <f t="shared" si="27"/>
        <v>510138.61064993183</v>
      </c>
    </row>
    <row r="81" spans="1:32">
      <c r="A81" t="s">
        <v>721</v>
      </c>
      <c r="B81">
        <v>42</v>
      </c>
      <c r="C81">
        <v>1782.5</v>
      </c>
      <c r="D81">
        <v>52</v>
      </c>
      <c r="E81">
        <f t="shared" si="18"/>
        <v>1834.5</v>
      </c>
      <c r="F81" s="21">
        <v>0</v>
      </c>
      <c r="G81" s="21">
        <v>0</v>
      </c>
      <c r="H81" s="21">
        <v>6</v>
      </c>
      <c r="I81" s="21">
        <v>7</v>
      </c>
      <c r="J81" s="36">
        <v>121</v>
      </c>
      <c r="K81" s="37" t="s">
        <v>643</v>
      </c>
      <c r="L81" s="22"/>
      <c r="M81" s="25">
        <v>782838.25</v>
      </c>
      <c r="N81" s="25">
        <v>1290475.5</v>
      </c>
      <c r="O81" s="25">
        <f t="shared" si="19"/>
        <v>-507637.25</v>
      </c>
      <c r="P81" s="26">
        <f t="shared" si="20"/>
        <v>-0.39337224922131414</v>
      </c>
      <c r="Q81" s="22"/>
      <c r="R81" s="22"/>
      <c r="S81" s="25">
        <v>956246.53</v>
      </c>
      <c r="T81" s="25">
        <f t="shared" si="21"/>
        <v>956246.53</v>
      </c>
      <c r="U81" s="25">
        <f t="shared" si="22"/>
        <v>956246.53</v>
      </c>
      <c r="V81" s="25">
        <f t="shared" si="14"/>
        <v>-334228.96999999997</v>
      </c>
      <c r="W81" s="26">
        <f t="shared" si="15"/>
        <v>-0.25899675739678901</v>
      </c>
      <c r="X81" s="25">
        <f t="shared" si="16"/>
        <v>173408.28000000003</v>
      </c>
      <c r="Y81" s="26">
        <f t="shared" si="17"/>
        <v>0.22151227280986849</v>
      </c>
      <c r="AA81" t="str">
        <f t="shared" si="23"/>
        <v>Fife School District</v>
      </c>
      <c r="AB81" s="4">
        <f t="shared" si="24"/>
        <v>782838.25</v>
      </c>
      <c r="AC81" s="4">
        <f t="shared" si="25"/>
        <v>956246.53</v>
      </c>
      <c r="AD81" s="4">
        <f t="shared" si="26"/>
        <v>173408.28000000003</v>
      </c>
      <c r="AF81" s="4">
        <f t="shared" si="27"/>
        <v>184073.89284470945</v>
      </c>
    </row>
    <row r="82" spans="1:32">
      <c r="A82" t="s">
        <v>722</v>
      </c>
      <c r="B82">
        <v>15</v>
      </c>
      <c r="C82">
        <v>594</v>
      </c>
      <c r="D82">
        <v>16</v>
      </c>
      <c r="E82">
        <f t="shared" si="18"/>
        <v>610</v>
      </c>
      <c r="F82" s="21">
        <v>0</v>
      </c>
      <c r="G82" s="21">
        <v>0</v>
      </c>
      <c r="H82" s="21">
        <v>4</v>
      </c>
      <c r="I82" s="21">
        <v>3</v>
      </c>
      <c r="J82" s="36">
        <v>123</v>
      </c>
      <c r="K82" s="37" t="s">
        <v>646</v>
      </c>
      <c r="L82" s="22"/>
      <c r="M82" s="25">
        <v>301029.93</v>
      </c>
      <c r="N82" s="25">
        <v>427823.41</v>
      </c>
      <c r="O82" s="25">
        <f t="shared" si="19"/>
        <v>-126793.47999999998</v>
      </c>
      <c r="P82" s="26">
        <f t="shared" si="20"/>
        <v>-0.29636872839660644</v>
      </c>
      <c r="Q82" s="22"/>
      <c r="R82" s="22"/>
      <c r="S82" s="25">
        <v>491929.49</v>
      </c>
      <c r="T82" s="25">
        <f t="shared" si="21"/>
        <v>491929.49</v>
      </c>
      <c r="U82" s="25">
        <f t="shared" si="22"/>
        <v>427823.41</v>
      </c>
      <c r="V82" s="25">
        <f t="shared" si="14"/>
        <v>0</v>
      </c>
      <c r="W82" s="26">
        <f t="shared" si="15"/>
        <v>0</v>
      </c>
      <c r="X82" s="25">
        <f t="shared" si="16"/>
        <v>126793.47999999998</v>
      </c>
      <c r="Y82" s="26">
        <f t="shared" si="17"/>
        <v>0.42119891533708953</v>
      </c>
      <c r="AA82" t="str">
        <f t="shared" si="23"/>
        <v>Finley School District</v>
      </c>
      <c r="AB82" s="4">
        <f t="shared" si="24"/>
        <v>301029.93</v>
      </c>
      <c r="AC82" s="4">
        <f t="shared" si="25"/>
        <v>427823.41</v>
      </c>
      <c r="AD82" s="4">
        <f t="shared" si="26"/>
        <v>126793.47999999998</v>
      </c>
      <c r="AF82" s="4">
        <f t="shared" si="27"/>
        <v>134592.01285502515</v>
      </c>
    </row>
    <row r="83" spans="1:32">
      <c r="A83" t="s">
        <v>723</v>
      </c>
      <c r="B83">
        <v>70</v>
      </c>
      <c r="C83">
        <v>3749</v>
      </c>
      <c r="D83">
        <v>231</v>
      </c>
      <c r="E83">
        <f t="shared" si="18"/>
        <v>3980</v>
      </c>
      <c r="F83" s="21">
        <v>0</v>
      </c>
      <c r="G83" s="21">
        <v>0</v>
      </c>
      <c r="H83" s="21">
        <v>17</v>
      </c>
      <c r="I83" s="21">
        <v>15</v>
      </c>
      <c r="J83" s="36">
        <v>121</v>
      </c>
      <c r="K83" s="37" t="s">
        <v>643</v>
      </c>
      <c r="L83" s="22"/>
      <c r="M83" s="25">
        <v>1232882.69</v>
      </c>
      <c r="N83" s="25">
        <v>2897679.1</v>
      </c>
      <c r="O83" s="25">
        <f t="shared" si="19"/>
        <v>-1664796.4100000001</v>
      </c>
      <c r="P83" s="26">
        <f t="shared" si="20"/>
        <v>-0.57452752791018169</v>
      </c>
      <c r="Q83" s="22"/>
      <c r="R83" s="22"/>
      <c r="S83" s="25">
        <v>2355017.6</v>
      </c>
      <c r="T83" s="25">
        <f t="shared" si="21"/>
        <v>2355017.6</v>
      </c>
      <c r="U83" s="25">
        <f t="shared" si="22"/>
        <v>2355017.6</v>
      </c>
      <c r="V83" s="25">
        <f t="shared" si="14"/>
        <v>-542661.5</v>
      </c>
      <c r="W83" s="26">
        <f t="shared" si="15"/>
        <v>-0.18727453291843116</v>
      </c>
      <c r="X83" s="25">
        <f t="shared" si="16"/>
        <v>1122134.9100000001</v>
      </c>
      <c r="Y83" s="26">
        <f t="shared" si="17"/>
        <v>0.91017168064870813</v>
      </c>
      <c r="AA83" t="str">
        <f t="shared" si="23"/>
        <v>Franklin Pierce School District</v>
      </c>
      <c r="AB83" s="4">
        <f t="shared" si="24"/>
        <v>1232882.69</v>
      </c>
      <c r="AC83" s="4">
        <f t="shared" si="25"/>
        <v>2355017.6</v>
      </c>
      <c r="AD83" s="4">
        <f t="shared" si="26"/>
        <v>1122134.9100000001</v>
      </c>
      <c r="AF83" s="4">
        <f t="shared" si="27"/>
        <v>1191152.7014779667</v>
      </c>
    </row>
    <row r="84" spans="1:32">
      <c r="A84" t="s">
        <v>724</v>
      </c>
      <c r="B84">
        <v>20</v>
      </c>
      <c r="C84">
        <v>570</v>
      </c>
      <c r="D84">
        <v>9</v>
      </c>
      <c r="E84">
        <f t="shared" si="18"/>
        <v>579</v>
      </c>
      <c r="F84" s="21">
        <v>0</v>
      </c>
      <c r="G84" s="21">
        <v>0</v>
      </c>
      <c r="H84" s="21">
        <v>3</v>
      </c>
      <c r="I84" s="21">
        <v>2</v>
      </c>
      <c r="J84" s="36">
        <v>101</v>
      </c>
      <c r="K84" s="37" t="s">
        <v>646</v>
      </c>
      <c r="L84" s="22"/>
      <c r="M84" s="25">
        <v>521259.53</v>
      </c>
      <c r="N84" s="25">
        <v>578876.68999999994</v>
      </c>
      <c r="O84" s="25">
        <f t="shared" si="19"/>
        <v>-57617.159999999916</v>
      </c>
      <c r="P84" s="26">
        <f t="shared" si="20"/>
        <v>-9.9532700133425522E-2</v>
      </c>
      <c r="Q84" s="22"/>
      <c r="R84" s="22"/>
      <c r="S84" s="25">
        <v>589958.63</v>
      </c>
      <c r="T84" s="25">
        <f t="shared" si="21"/>
        <v>589958.63</v>
      </c>
      <c r="U84" s="25">
        <f t="shared" si="22"/>
        <v>578876.68999999994</v>
      </c>
      <c r="V84" s="25">
        <f t="shared" si="14"/>
        <v>0</v>
      </c>
      <c r="W84" s="26">
        <f t="shared" si="15"/>
        <v>0</v>
      </c>
      <c r="X84" s="25">
        <f t="shared" si="16"/>
        <v>57617.159999999916</v>
      </c>
      <c r="Y84" s="26">
        <f t="shared" si="17"/>
        <v>0.11053449708631689</v>
      </c>
      <c r="AA84" t="str">
        <f t="shared" si="23"/>
        <v>Freeman School District</v>
      </c>
      <c r="AB84" s="4">
        <f t="shared" si="24"/>
        <v>521259.53</v>
      </c>
      <c r="AC84" s="4">
        <f t="shared" si="25"/>
        <v>578876.68999999994</v>
      </c>
      <c r="AD84" s="4">
        <f t="shared" si="26"/>
        <v>57617.159999999916</v>
      </c>
      <c r="AF84" s="4">
        <f t="shared" si="27"/>
        <v>61160.94880738372</v>
      </c>
    </row>
    <row r="85" spans="1:32">
      <c r="A85" t="s">
        <v>725</v>
      </c>
      <c r="B85">
        <v>19</v>
      </c>
      <c r="C85">
        <v>196</v>
      </c>
      <c r="D85">
        <v>0</v>
      </c>
      <c r="E85">
        <f t="shared" si="18"/>
        <v>196</v>
      </c>
      <c r="F85" s="21">
        <v>0</v>
      </c>
      <c r="G85" s="21">
        <v>0</v>
      </c>
      <c r="H85" s="21">
        <v>2</v>
      </c>
      <c r="I85" s="21">
        <v>3</v>
      </c>
      <c r="J85" s="36">
        <v>101</v>
      </c>
      <c r="K85" s="37" t="s">
        <v>646</v>
      </c>
      <c r="L85" s="22"/>
      <c r="M85" s="25">
        <v>214728.62</v>
      </c>
      <c r="N85" s="25">
        <v>178295.97</v>
      </c>
      <c r="O85" s="25">
        <f t="shared" si="19"/>
        <v>36432.649999999994</v>
      </c>
      <c r="P85" s="26">
        <f t="shared" si="20"/>
        <v>0.20433804532990843</v>
      </c>
      <c r="Q85" s="22"/>
      <c r="R85" s="22"/>
      <c r="S85" s="25">
        <v>201922.24</v>
      </c>
      <c r="T85" s="25">
        <f t="shared" si="21"/>
        <v>201922.24</v>
      </c>
      <c r="U85" s="25">
        <f t="shared" si="22"/>
        <v>178295.97</v>
      </c>
      <c r="V85" s="25">
        <f t="shared" si="14"/>
        <v>0</v>
      </c>
      <c r="W85" s="26">
        <f t="shared" si="15"/>
        <v>0</v>
      </c>
      <c r="X85" s="25">
        <f t="shared" si="16"/>
        <v>-36432.649999999994</v>
      </c>
      <c r="Y85" s="26">
        <f t="shared" si="17"/>
        <v>-0.16966834695812788</v>
      </c>
      <c r="AA85" t="str">
        <f t="shared" si="23"/>
        <v>Garfield School District</v>
      </c>
      <c r="AB85" s="4">
        <f t="shared" si="24"/>
        <v>214728.62</v>
      </c>
      <c r="AC85" s="4">
        <f t="shared" si="25"/>
        <v>178295.97</v>
      </c>
      <c r="AD85" s="4">
        <f t="shared" si="26"/>
        <v>-36432.649999999994</v>
      </c>
      <c r="AF85" s="4">
        <f t="shared" si="27"/>
        <v>-38673.468834064908</v>
      </c>
    </row>
    <row r="86" spans="1:32">
      <c r="A86" t="s">
        <v>726</v>
      </c>
      <c r="B86">
        <v>4</v>
      </c>
      <c r="C86">
        <v>42</v>
      </c>
      <c r="D86">
        <v>0</v>
      </c>
      <c r="E86">
        <f t="shared" si="18"/>
        <v>42</v>
      </c>
      <c r="F86" s="21">
        <v>0</v>
      </c>
      <c r="G86" s="21">
        <v>0</v>
      </c>
      <c r="H86" s="21">
        <v>1</v>
      </c>
      <c r="I86" s="21">
        <v>2</v>
      </c>
      <c r="J86" s="36">
        <v>112</v>
      </c>
      <c r="K86" s="37" t="s">
        <v>643</v>
      </c>
      <c r="L86" s="22"/>
      <c r="M86" s="25">
        <v>32518.14</v>
      </c>
      <c r="N86" s="25">
        <v>47549.48</v>
      </c>
      <c r="O86" s="25">
        <f t="shared" si="19"/>
        <v>-15031.340000000004</v>
      </c>
      <c r="P86" s="26">
        <f t="shared" si="20"/>
        <v>-0.31611996598070058</v>
      </c>
      <c r="Q86" s="22"/>
      <c r="R86" s="22"/>
      <c r="S86" s="25">
        <v>52288.923000000003</v>
      </c>
      <c r="T86" s="25">
        <f t="shared" si="21"/>
        <v>52288.923000000003</v>
      </c>
      <c r="U86" s="25">
        <f t="shared" si="22"/>
        <v>47549.48</v>
      </c>
      <c r="V86" s="25">
        <f t="shared" si="14"/>
        <v>0</v>
      </c>
      <c r="W86" s="26">
        <f t="shared" si="15"/>
        <v>0</v>
      </c>
      <c r="X86" s="25">
        <f t="shared" si="16"/>
        <v>15031.340000000004</v>
      </c>
      <c r="Y86" s="26">
        <f t="shared" si="17"/>
        <v>0.46224476553702037</v>
      </c>
      <c r="AA86" t="str">
        <f t="shared" si="23"/>
        <v>Glenwood School District</v>
      </c>
      <c r="AB86" s="4">
        <f t="shared" si="24"/>
        <v>32518.14</v>
      </c>
      <c r="AC86" s="4">
        <f t="shared" si="25"/>
        <v>47549.48</v>
      </c>
      <c r="AD86" s="4">
        <f t="shared" si="26"/>
        <v>15031.340000000004</v>
      </c>
      <c r="AF86" s="4">
        <f t="shared" si="27"/>
        <v>15955.854405985659</v>
      </c>
    </row>
    <row r="87" spans="1:32">
      <c r="A87" t="s">
        <v>727</v>
      </c>
      <c r="B87">
        <v>17</v>
      </c>
      <c r="C87">
        <v>295</v>
      </c>
      <c r="D87">
        <v>31</v>
      </c>
      <c r="E87">
        <f t="shared" si="18"/>
        <v>326</v>
      </c>
      <c r="F87" s="21">
        <v>0</v>
      </c>
      <c r="G87" s="21">
        <v>0</v>
      </c>
      <c r="H87" s="21">
        <v>1</v>
      </c>
      <c r="I87" s="21">
        <v>3</v>
      </c>
      <c r="J87" s="36">
        <v>105</v>
      </c>
      <c r="K87" s="37" t="s">
        <v>646</v>
      </c>
      <c r="L87" s="22"/>
      <c r="M87" s="25">
        <v>285509.68</v>
      </c>
      <c r="N87" s="25">
        <v>340190.37</v>
      </c>
      <c r="O87" s="25">
        <f t="shared" si="19"/>
        <v>-54680.69</v>
      </c>
      <c r="P87" s="26">
        <f t="shared" si="20"/>
        <v>-0.16073556109186748</v>
      </c>
      <c r="Q87" s="22"/>
      <c r="R87" s="22"/>
      <c r="S87" s="25">
        <v>357275.45</v>
      </c>
      <c r="T87" s="25">
        <f t="shared" si="21"/>
        <v>357275.45</v>
      </c>
      <c r="U87" s="25">
        <f t="shared" si="22"/>
        <v>340190.37</v>
      </c>
      <c r="V87" s="25">
        <f t="shared" si="14"/>
        <v>0</v>
      </c>
      <c r="W87" s="26">
        <f t="shared" si="15"/>
        <v>0</v>
      </c>
      <c r="X87" s="25">
        <f t="shared" si="16"/>
        <v>54680.69</v>
      </c>
      <c r="Y87" s="26">
        <f t="shared" si="17"/>
        <v>0.19151956599159792</v>
      </c>
      <c r="AA87" t="str">
        <f t="shared" si="23"/>
        <v>Goldendale School District</v>
      </c>
      <c r="AB87" s="4">
        <f t="shared" si="24"/>
        <v>285509.68</v>
      </c>
      <c r="AC87" s="4">
        <f t="shared" si="25"/>
        <v>340190.37</v>
      </c>
      <c r="AD87" s="4">
        <f t="shared" si="26"/>
        <v>54680.69</v>
      </c>
      <c r="AF87" s="4">
        <f t="shared" si="27"/>
        <v>58043.868907152377</v>
      </c>
    </row>
    <row r="88" spans="1:32">
      <c r="A88" t="s">
        <v>728</v>
      </c>
      <c r="B88">
        <v>21</v>
      </c>
      <c r="C88">
        <v>397</v>
      </c>
      <c r="D88">
        <v>16</v>
      </c>
      <c r="E88">
        <f t="shared" si="18"/>
        <v>413</v>
      </c>
      <c r="F88" s="21">
        <v>0</v>
      </c>
      <c r="G88" s="21">
        <v>0</v>
      </c>
      <c r="H88" s="21">
        <v>1</v>
      </c>
      <c r="I88" s="21">
        <v>4</v>
      </c>
      <c r="J88" s="36">
        <v>171</v>
      </c>
      <c r="K88" s="37" t="s">
        <v>646</v>
      </c>
      <c r="L88" s="22"/>
      <c r="M88" s="25">
        <v>401803.83</v>
      </c>
      <c r="N88" s="25">
        <v>340781</v>
      </c>
      <c r="O88" s="25">
        <f t="shared" si="19"/>
        <v>61022.830000000016</v>
      </c>
      <c r="P88" s="26">
        <f t="shared" si="20"/>
        <v>0.17906758299318334</v>
      </c>
      <c r="Q88" s="22"/>
      <c r="R88" s="22"/>
      <c r="S88" s="25">
        <v>476314.75</v>
      </c>
      <c r="T88" s="25">
        <f t="shared" si="21"/>
        <v>476314.75</v>
      </c>
      <c r="U88" s="25">
        <f t="shared" si="22"/>
        <v>340781</v>
      </c>
      <c r="V88" s="25">
        <f t="shared" si="14"/>
        <v>0</v>
      </c>
      <c r="W88" s="26">
        <f t="shared" si="15"/>
        <v>0</v>
      </c>
      <c r="X88" s="25">
        <f t="shared" si="16"/>
        <v>-61022.830000000016</v>
      </c>
      <c r="Y88" s="26">
        <f t="shared" si="17"/>
        <v>-0.15187219594198495</v>
      </c>
      <c r="AA88" t="str">
        <f t="shared" si="23"/>
        <v>Grand Coulee Dam School District</v>
      </c>
      <c r="AB88" s="4">
        <f t="shared" si="24"/>
        <v>401803.83</v>
      </c>
      <c r="AC88" s="4">
        <f t="shared" si="25"/>
        <v>340781</v>
      </c>
      <c r="AD88" s="4">
        <f t="shared" si="26"/>
        <v>-61022.830000000016</v>
      </c>
      <c r="AF88" s="4">
        <f t="shared" si="27"/>
        <v>-64776.087223175971</v>
      </c>
    </row>
    <row r="89" spans="1:32">
      <c r="A89" t="s">
        <v>729</v>
      </c>
      <c r="B89">
        <v>22</v>
      </c>
      <c r="C89">
        <v>1067.5</v>
      </c>
      <c r="D89">
        <v>53</v>
      </c>
      <c r="E89">
        <f t="shared" si="18"/>
        <v>1120.5</v>
      </c>
      <c r="F89" s="21">
        <v>0</v>
      </c>
      <c r="G89" s="21">
        <v>0</v>
      </c>
      <c r="H89" s="21">
        <v>6</v>
      </c>
      <c r="I89" s="21">
        <v>8</v>
      </c>
      <c r="J89" s="36">
        <v>105</v>
      </c>
      <c r="K89" s="37" t="s">
        <v>646</v>
      </c>
      <c r="L89" s="22"/>
      <c r="M89" s="25">
        <v>389908</v>
      </c>
      <c r="N89" s="25">
        <v>642627.67000000004</v>
      </c>
      <c r="O89" s="25">
        <f t="shared" si="19"/>
        <v>-252719.67000000004</v>
      </c>
      <c r="P89" s="26">
        <f t="shared" si="20"/>
        <v>-0.39325986383375</v>
      </c>
      <c r="Q89" s="22"/>
      <c r="R89" s="22"/>
      <c r="S89" s="25">
        <v>700443.65</v>
      </c>
      <c r="T89" s="25">
        <f t="shared" si="21"/>
        <v>700443.65</v>
      </c>
      <c r="U89" s="25">
        <f t="shared" si="22"/>
        <v>642627.67000000004</v>
      </c>
      <c r="V89" s="25">
        <f t="shared" si="14"/>
        <v>0</v>
      </c>
      <c r="W89" s="26">
        <f t="shared" si="15"/>
        <v>0</v>
      </c>
      <c r="X89" s="25">
        <f t="shared" si="16"/>
        <v>252719.67000000004</v>
      </c>
      <c r="Y89" s="26">
        <f t="shared" si="17"/>
        <v>0.64815205125311626</v>
      </c>
      <c r="AA89" t="str">
        <f t="shared" si="23"/>
        <v>Grandview School District</v>
      </c>
      <c r="AB89" s="4">
        <f t="shared" si="24"/>
        <v>389908</v>
      </c>
      <c r="AC89" s="4">
        <f t="shared" si="25"/>
        <v>642627.67000000004</v>
      </c>
      <c r="AD89" s="4">
        <f t="shared" si="26"/>
        <v>252719.67000000004</v>
      </c>
      <c r="AF89" s="4">
        <f t="shared" si="27"/>
        <v>268263.39235548803</v>
      </c>
    </row>
    <row r="90" spans="1:32">
      <c r="A90" t="s">
        <v>730</v>
      </c>
      <c r="B90">
        <v>12</v>
      </c>
      <c r="C90">
        <v>526.5</v>
      </c>
      <c r="D90">
        <v>33</v>
      </c>
      <c r="E90">
        <f t="shared" si="18"/>
        <v>559.5</v>
      </c>
      <c r="F90" s="21">
        <v>0</v>
      </c>
      <c r="G90" s="21">
        <v>0</v>
      </c>
      <c r="H90" s="21">
        <v>2</v>
      </c>
      <c r="I90" s="21">
        <v>3</v>
      </c>
      <c r="J90" s="36">
        <v>105</v>
      </c>
      <c r="K90" s="37" t="s">
        <v>646</v>
      </c>
      <c r="L90" s="22"/>
      <c r="M90" s="25">
        <v>251507.51</v>
      </c>
      <c r="N90" s="25">
        <v>280261.07</v>
      </c>
      <c r="O90" s="25">
        <f t="shared" si="19"/>
        <v>-28753.559999999998</v>
      </c>
      <c r="P90" s="26">
        <f t="shared" si="20"/>
        <v>-0.10259562628516332</v>
      </c>
      <c r="Q90" s="22"/>
      <c r="R90" s="22"/>
      <c r="S90" s="25">
        <v>482228.75</v>
      </c>
      <c r="T90" s="25">
        <f t="shared" si="21"/>
        <v>482228.75</v>
      </c>
      <c r="U90" s="25">
        <f t="shared" si="22"/>
        <v>280261.07</v>
      </c>
      <c r="V90" s="25">
        <f t="shared" si="14"/>
        <v>0</v>
      </c>
      <c r="W90" s="26">
        <f t="shared" si="15"/>
        <v>0</v>
      </c>
      <c r="X90" s="25">
        <f t="shared" si="16"/>
        <v>28753.559999999998</v>
      </c>
      <c r="Y90" s="26">
        <f t="shared" si="17"/>
        <v>0.11432485654205712</v>
      </c>
      <c r="AA90" t="str">
        <f t="shared" si="23"/>
        <v>Granger School District</v>
      </c>
      <c r="AB90" s="4">
        <f t="shared" si="24"/>
        <v>251507.51</v>
      </c>
      <c r="AC90" s="4">
        <f t="shared" si="25"/>
        <v>280261.07</v>
      </c>
      <c r="AD90" s="4">
        <f t="shared" si="26"/>
        <v>28753.559999999998</v>
      </c>
      <c r="AF90" s="4">
        <f t="shared" si="27"/>
        <v>30522.070355255943</v>
      </c>
    </row>
    <row r="91" spans="1:32">
      <c r="A91" t="s">
        <v>731</v>
      </c>
      <c r="B91">
        <v>31</v>
      </c>
      <c r="C91">
        <v>1257.5</v>
      </c>
      <c r="D91">
        <v>45</v>
      </c>
      <c r="E91">
        <f t="shared" si="18"/>
        <v>1302.5</v>
      </c>
      <c r="F91" s="21">
        <v>0</v>
      </c>
      <c r="G91" s="21">
        <v>0</v>
      </c>
      <c r="H91" s="21">
        <v>3</v>
      </c>
      <c r="I91" s="21">
        <v>4</v>
      </c>
      <c r="J91" s="36">
        <v>189</v>
      </c>
      <c r="K91" s="37" t="s">
        <v>643</v>
      </c>
      <c r="L91" s="22"/>
      <c r="M91" s="25">
        <v>559250.68000000005</v>
      </c>
      <c r="N91" s="25">
        <v>974634.81</v>
      </c>
      <c r="O91" s="25">
        <f t="shared" si="19"/>
        <v>-415384.13</v>
      </c>
      <c r="P91" s="26">
        <f t="shared" si="20"/>
        <v>-0.42619463796906659</v>
      </c>
      <c r="Q91" s="22"/>
      <c r="R91" s="22"/>
      <c r="S91" s="25">
        <v>975047.67</v>
      </c>
      <c r="T91" s="25">
        <f t="shared" si="21"/>
        <v>975047.67</v>
      </c>
      <c r="U91" s="25">
        <f t="shared" si="22"/>
        <v>974634.81</v>
      </c>
      <c r="V91" s="25">
        <f t="shared" si="14"/>
        <v>0</v>
      </c>
      <c r="W91" s="26">
        <f t="shared" si="15"/>
        <v>0</v>
      </c>
      <c r="X91" s="25">
        <f t="shared" si="16"/>
        <v>415384.13</v>
      </c>
      <c r="Y91" s="26">
        <f t="shared" si="17"/>
        <v>0.74275122919832648</v>
      </c>
      <c r="AA91" t="str">
        <f t="shared" si="23"/>
        <v>Granite Falls School District</v>
      </c>
      <c r="AB91" s="4">
        <f t="shared" si="24"/>
        <v>559250.68000000005</v>
      </c>
      <c r="AC91" s="4">
        <f t="shared" si="25"/>
        <v>974634.81</v>
      </c>
      <c r="AD91" s="4">
        <f t="shared" si="26"/>
        <v>415384.13</v>
      </c>
      <c r="AF91" s="4">
        <f t="shared" si="27"/>
        <v>440932.65808883432</v>
      </c>
    </row>
    <row r="92" spans="1:32">
      <c r="A92" t="s">
        <v>732</v>
      </c>
      <c r="B92">
        <v>5</v>
      </c>
      <c r="C92">
        <v>238.5</v>
      </c>
      <c r="D92">
        <v>0</v>
      </c>
      <c r="E92">
        <f t="shared" si="18"/>
        <v>238.5</v>
      </c>
      <c r="F92" s="21">
        <v>0</v>
      </c>
      <c r="G92" s="21">
        <v>1</v>
      </c>
      <c r="H92" s="21">
        <v>2</v>
      </c>
      <c r="I92" s="21">
        <v>2</v>
      </c>
      <c r="J92" s="36">
        <v>113</v>
      </c>
      <c r="K92" s="37" t="s">
        <v>643</v>
      </c>
      <c r="L92" s="22"/>
      <c r="M92" s="25">
        <v>87798.53</v>
      </c>
      <c r="N92" s="25">
        <v>105686.8</v>
      </c>
      <c r="O92" s="25">
        <f t="shared" si="19"/>
        <v>-17888.270000000004</v>
      </c>
      <c r="P92" s="26">
        <f t="shared" si="20"/>
        <v>-0.16925737178152811</v>
      </c>
      <c r="Q92" s="22"/>
      <c r="R92" s="22"/>
      <c r="S92" s="25">
        <v>136352.34</v>
      </c>
      <c r="T92" s="25">
        <f t="shared" si="21"/>
        <v>136352.34</v>
      </c>
      <c r="U92" s="25">
        <f t="shared" si="22"/>
        <v>105686.8</v>
      </c>
      <c r="V92" s="25">
        <f t="shared" si="14"/>
        <v>0</v>
      </c>
      <c r="W92" s="26">
        <f t="shared" si="15"/>
        <v>0</v>
      </c>
      <c r="X92" s="25">
        <f t="shared" si="16"/>
        <v>17888.270000000004</v>
      </c>
      <c r="Y92" s="26">
        <f t="shared" si="17"/>
        <v>0.20374224944312855</v>
      </c>
      <c r="AA92" t="str">
        <f t="shared" si="23"/>
        <v>Grapeview School District</v>
      </c>
      <c r="AB92" s="4">
        <f t="shared" si="24"/>
        <v>87798.53</v>
      </c>
      <c r="AC92" s="4">
        <f t="shared" si="25"/>
        <v>105686.8</v>
      </c>
      <c r="AD92" s="4">
        <f t="shared" si="26"/>
        <v>17888.270000000004</v>
      </c>
      <c r="AF92" s="4">
        <f t="shared" si="27"/>
        <v>18988.502135868199</v>
      </c>
    </row>
    <row r="93" spans="1:32">
      <c r="A93" t="s">
        <v>733</v>
      </c>
      <c r="B93">
        <v>3</v>
      </c>
      <c r="C93">
        <v>63</v>
      </c>
      <c r="D93">
        <v>0</v>
      </c>
      <c r="E93">
        <f t="shared" si="18"/>
        <v>63</v>
      </c>
      <c r="F93" s="21">
        <v>1</v>
      </c>
      <c r="G93" s="21">
        <v>0</v>
      </c>
      <c r="H93" s="21">
        <v>1</v>
      </c>
      <c r="I93" s="21">
        <v>1</v>
      </c>
      <c r="J93" s="36">
        <v>101</v>
      </c>
      <c r="K93" s="37" t="s">
        <v>646</v>
      </c>
      <c r="L93" s="22"/>
      <c r="M93" s="25">
        <v>51474.23</v>
      </c>
      <c r="N93" s="25">
        <v>66569.740000000005</v>
      </c>
      <c r="O93" s="25">
        <f t="shared" si="19"/>
        <v>-15095.510000000002</v>
      </c>
      <c r="P93" s="26">
        <f t="shared" si="20"/>
        <v>-0.2267623397657855</v>
      </c>
      <c r="Q93" s="22"/>
      <c r="R93" s="22"/>
      <c r="S93" s="25">
        <v>55123.678</v>
      </c>
      <c r="T93" s="25">
        <f t="shared" si="21"/>
        <v>55123.678</v>
      </c>
      <c r="U93" s="25">
        <f t="shared" si="22"/>
        <v>55123.678</v>
      </c>
      <c r="V93" s="25">
        <f t="shared" si="14"/>
        <v>-11446.062000000005</v>
      </c>
      <c r="W93" s="26">
        <f t="shared" si="15"/>
        <v>-0.17194091489616761</v>
      </c>
      <c r="X93" s="25">
        <f t="shared" si="16"/>
        <v>3649.4479999999967</v>
      </c>
      <c r="Y93" s="26">
        <f t="shared" si="17"/>
        <v>7.0898544766963903E-2</v>
      </c>
      <c r="AA93" t="str">
        <f t="shared" si="23"/>
        <v>Great Northern School District</v>
      </c>
      <c r="AB93" s="4">
        <f t="shared" si="24"/>
        <v>51474.23</v>
      </c>
      <c r="AC93" s="4">
        <f t="shared" si="25"/>
        <v>55123.678</v>
      </c>
      <c r="AD93" s="4">
        <f t="shared" si="26"/>
        <v>3649.4479999999967</v>
      </c>
      <c r="AF93" s="4">
        <f t="shared" si="27"/>
        <v>3873.9101736914663</v>
      </c>
    </row>
    <row r="94" spans="1:32">
      <c r="A94" t="s">
        <v>734</v>
      </c>
      <c r="B94">
        <v>3</v>
      </c>
      <c r="C94">
        <v>135.5</v>
      </c>
      <c r="D94">
        <v>0</v>
      </c>
      <c r="E94">
        <f t="shared" si="18"/>
        <v>135.5</v>
      </c>
      <c r="F94" s="21">
        <v>1</v>
      </c>
      <c r="G94" s="21">
        <v>0</v>
      </c>
      <c r="H94" s="21">
        <v>3</v>
      </c>
      <c r="I94" s="21">
        <v>1</v>
      </c>
      <c r="J94" s="36">
        <v>112</v>
      </c>
      <c r="K94" s="37" t="s">
        <v>643</v>
      </c>
      <c r="L94" s="22"/>
      <c r="M94" s="25">
        <v>55483.55</v>
      </c>
      <c r="N94" s="25">
        <v>96079.98</v>
      </c>
      <c r="O94" s="25">
        <f t="shared" si="19"/>
        <v>-40596.429999999993</v>
      </c>
      <c r="P94" s="26">
        <f t="shared" si="20"/>
        <v>-0.42252746097574118</v>
      </c>
      <c r="Q94" s="22"/>
      <c r="R94" s="22"/>
      <c r="S94" s="25">
        <v>88725.245999999999</v>
      </c>
      <c r="T94" s="25">
        <f t="shared" si="21"/>
        <v>88725.245999999999</v>
      </c>
      <c r="U94" s="25">
        <f t="shared" si="22"/>
        <v>88725.245999999999</v>
      </c>
      <c r="V94" s="25">
        <f t="shared" si="14"/>
        <v>-7354.7339999999967</v>
      </c>
      <c r="W94" s="26">
        <f t="shared" si="15"/>
        <v>-7.6548038415495054E-2</v>
      </c>
      <c r="X94" s="25">
        <f t="shared" si="16"/>
        <v>33241.695999999996</v>
      </c>
      <c r="Y94" s="26">
        <f t="shared" si="17"/>
        <v>0.59912705657803067</v>
      </c>
      <c r="AA94" t="str">
        <f t="shared" si="23"/>
        <v>Green Mountain School District</v>
      </c>
      <c r="AB94" s="4">
        <f t="shared" si="24"/>
        <v>55483.55</v>
      </c>
      <c r="AC94" s="4">
        <f t="shared" si="25"/>
        <v>88725.245999999999</v>
      </c>
      <c r="AD94" s="4">
        <f t="shared" si="26"/>
        <v>33241.695999999996</v>
      </c>
      <c r="AF94" s="4">
        <f t="shared" si="27"/>
        <v>35286.252694971685</v>
      </c>
    </row>
    <row r="95" spans="1:32">
      <c r="A95" t="s">
        <v>735</v>
      </c>
      <c r="B95">
        <v>18</v>
      </c>
      <c r="C95">
        <v>485.5</v>
      </c>
      <c r="D95">
        <v>10</v>
      </c>
      <c r="E95">
        <f t="shared" si="18"/>
        <v>495.5</v>
      </c>
      <c r="F95" s="21">
        <v>1</v>
      </c>
      <c r="G95" s="21">
        <v>0</v>
      </c>
      <c r="H95" s="21">
        <v>1</v>
      </c>
      <c r="I95" s="21">
        <v>1</v>
      </c>
      <c r="J95" s="36">
        <v>113</v>
      </c>
      <c r="K95" s="37" t="s">
        <v>643</v>
      </c>
      <c r="L95" s="22"/>
      <c r="M95" s="25">
        <v>386051</v>
      </c>
      <c r="N95" s="25">
        <v>543194.57999999996</v>
      </c>
      <c r="O95" s="25">
        <f t="shared" si="19"/>
        <v>-157143.57999999996</v>
      </c>
      <c r="P95" s="26">
        <f t="shared" si="20"/>
        <v>-0.28929519142109256</v>
      </c>
      <c r="Q95" s="22"/>
      <c r="R95" s="22"/>
      <c r="S95" s="25">
        <v>331698.43</v>
      </c>
      <c r="T95" s="25">
        <f t="shared" si="21"/>
        <v>331698.43</v>
      </c>
      <c r="U95" s="25">
        <f t="shared" si="22"/>
        <v>331698.43</v>
      </c>
      <c r="V95" s="25">
        <f t="shared" si="14"/>
        <v>-211496.14999999997</v>
      </c>
      <c r="W95" s="26">
        <f t="shared" si="15"/>
        <v>-0.38935614931945745</v>
      </c>
      <c r="X95" s="25">
        <f t="shared" si="16"/>
        <v>-54352.570000000007</v>
      </c>
      <c r="Y95" s="26">
        <f t="shared" si="17"/>
        <v>-0.14079116489790211</v>
      </c>
      <c r="AA95" t="str">
        <f t="shared" si="23"/>
        <v>Griffin School District</v>
      </c>
      <c r="AB95" s="4">
        <f t="shared" si="24"/>
        <v>386051</v>
      </c>
      <c r="AC95" s="4">
        <f t="shared" si="25"/>
        <v>331698.43</v>
      </c>
      <c r="AD95" s="4">
        <f t="shared" si="26"/>
        <v>-54352.570000000007</v>
      </c>
      <c r="AF95" s="4">
        <f t="shared" si="27"/>
        <v>-57695.567628111923</v>
      </c>
    </row>
    <row r="96" spans="1:32">
      <c r="A96" t="s">
        <v>736</v>
      </c>
      <c r="B96">
        <v>10</v>
      </c>
      <c r="C96">
        <v>74</v>
      </c>
      <c r="D96">
        <v>0</v>
      </c>
      <c r="E96">
        <f t="shared" si="18"/>
        <v>74</v>
      </c>
      <c r="F96" s="21">
        <v>0</v>
      </c>
      <c r="G96" s="21">
        <v>0</v>
      </c>
      <c r="H96" s="21">
        <v>2</v>
      </c>
      <c r="I96" s="21">
        <v>2</v>
      </c>
      <c r="J96" s="36">
        <v>101</v>
      </c>
      <c r="K96" s="37" t="s">
        <v>646</v>
      </c>
      <c r="L96" s="22"/>
      <c r="M96" s="25">
        <v>139678.16</v>
      </c>
      <c r="N96" s="25">
        <v>173167.56</v>
      </c>
      <c r="O96" s="25">
        <f t="shared" si="19"/>
        <v>-33489.399999999994</v>
      </c>
      <c r="P96" s="26">
        <f t="shared" si="20"/>
        <v>-0.19339303504651792</v>
      </c>
      <c r="Q96" s="22"/>
      <c r="R96" s="22"/>
      <c r="S96" s="25">
        <v>110415.15</v>
      </c>
      <c r="T96" s="25">
        <f t="shared" si="21"/>
        <v>110415.15</v>
      </c>
      <c r="U96" s="25">
        <f t="shared" si="22"/>
        <v>110415.15</v>
      </c>
      <c r="V96" s="25">
        <f t="shared" si="14"/>
        <v>-62752.41</v>
      </c>
      <c r="W96" s="26">
        <f t="shared" si="15"/>
        <v>-0.36237970899399408</v>
      </c>
      <c r="X96" s="25">
        <f t="shared" si="16"/>
        <v>-29263.010000000009</v>
      </c>
      <c r="Y96" s="26">
        <f t="shared" si="17"/>
        <v>-0.20950311773866442</v>
      </c>
      <c r="AA96" t="str">
        <f t="shared" si="23"/>
        <v>Harrington School District</v>
      </c>
      <c r="AB96" s="4">
        <f t="shared" si="24"/>
        <v>139678.16</v>
      </c>
      <c r="AC96" s="4">
        <f t="shared" si="25"/>
        <v>110415.15</v>
      </c>
      <c r="AD96" s="4">
        <f t="shared" si="26"/>
        <v>-29263.010000000009</v>
      </c>
      <c r="AF96" s="4">
        <f t="shared" si="27"/>
        <v>-31062.85447876919</v>
      </c>
    </row>
    <row r="97" spans="1:32">
      <c r="A97" t="s">
        <v>737</v>
      </c>
      <c r="B97">
        <v>12</v>
      </c>
      <c r="C97">
        <v>709</v>
      </c>
      <c r="D97">
        <v>15</v>
      </c>
      <c r="E97">
        <f t="shared" si="18"/>
        <v>724</v>
      </c>
      <c r="F97" s="21">
        <v>0</v>
      </c>
      <c r="G97" s="21">
        <v>0</v>
      </c>
      <c r="H97" s="21">
        <v>2</v>
      </c>
      <c r="I97" s="21">
        <v>4</v>
      </c>
      <c r="J97" s="36">
        <v>105</v>
      </c>
      <c r="K97" s="37" t="s">
        <v>646</v>
      </c>
      <c r="L97" s="22"/>
      <c r="M97" s="25">
        <v>288800.53999999998</v>
      </c>
      <c r="N97" s="25">
        <v>355129.06</v>
      </c>
      <c r="O97" s="25">
        <f t="shared" si="19"/>
        <v>-66328.520000000019</v>
      </c>
      <c r="P97" s="26">
        <f t="shared" si="20"/>
        <v>-0.1867730002157526</v>
      </c>
      <c r="Q97" s="22"/>
      <c r="R97" s="22"/>
      <c r="S97" s="25">
        <v>546224.41</v>
      </c>
      <c r="T97" s="25">
        <f t="shared" si="21"/>
        <v>546224.41</v>
      </c>
      <c r="U97" s="25">
        <f t="shared" si="22"/>
        <v>355129.06</v>
      </c>
      <c r="V97" s="25">
        <f t="shared" si="14"/>
        <v>0</v>
      </c>
      <c r="W97" s="26">
        <f t="shared" si="15"/>
        <v>0</v>
      </c>
      <c r="X97" s="25">
        <f t="shared" si="16"/>
        <v>66328.520000000019</v>
      </c>
      <c r="Y97" s="26">
        <f t="shared" si="17"/>
        <v>0.22966896114529434</v>
      </c>
      <c r="AA97" t="str">
        <f t="shared" si="23"/>
        <v>Highland School District</v>
      </c>
      <c r="AB97" s="4">
        <f t="shared" si="24"/>
        <v>288800.53999999998</v>
      </c>
      <c r="AC97" s="4">
        <f t="shared" si="25"/>
        <v>355129.06</v>
      </c>
      <c r="AD97" s="4">
        <f t="shared" si="26"/>
        <v>66328.520000000019</v>
      </c>
      <c r="AF97" s="4">
        <f t="shared" si="27"/>
        <v>70408.107865600003</v>
      </c>
    </row>
    <row r="98" spans="1:32">
      <c r="A98" t="s">
        <v>738</v>
      </c>
      <c r="B98">
        <v>108</v>
      </c>
      <c r="C98">
        <v>5093.5</v>
      </c>
      <c r="D98">
        <v>730</v>
      </c>
      <c r="E98">
        <f t="shared" si="18"/>
        <v>5823.5</v>
      </c>
      <c r="F98" s="21">
        <v>0</v>
      </c>
      <c r="G98" s="21">
        <v>0</v>
      </c>
      <c r="H98" s="21">
        <v>36</v>
      </c>
      <c r="I98" s="21">
        <v>32</v>
      </c>
      <c r="J98" s="36">
        <v>121</v>
      </c>
      <c r="K98" s="37" t="s">
        <v>643</v>
      </c>
      <c r="L98" s="22"/>
      <c r="M98" s="25">
        <v>2873357.55</v>
      </c>
      <c r="N98" s="25">
        <v>4662312.5</v>
      </c>
      <c r="O98" s="25">
        <f t="shared" si="19"/>
        <v>-1788954.9500000002</v>
      </c>
      <c r="P98" s="26">
        <f t="shared" si="20"/>
        <v>-0.38370550022118854</v>
      </c>
      <c r="Q98" s="22"/>
      <c r="R98" s="22"/>
      <c r="S98" s="25">
        <v>4280755.7</v>
      </c>
      <c r="T98" s="25">
        <f t="shared" si="21"/>
        <v>4280755.7</v>
      </c>
      <c r="U98" s="25">
        <f t="shared" si="22"/>
        <v>4280755.7</v>
      </c>
      <c r="V98" s="25">
        <f t="shared" si="14"/>
        <v>-381556.79999999981</v>
      </c>
      <c r="W98" s="26">
        <f t="shared" si="15"/>
        <v>-8.183852969958573E-2</v>
      </c>
      <c r="X98" s="25">
        <f t="shared" si="16"/>
        <v>1407398.1500000004</v>
      </c>
      <c r="Y98" s="26">
        <f t="shared" si="17"/>
        <v>0.48980961314751814</v>
      </c>
      <c r="AA98" t="str">
        <f t="shared" si="23"/>
        <v>Highline School District</v>
      </c>
      <c r="AB98" s="4">
        <f t="shared" si="24"/>
        <v>2873357.55</v>
      </c>
      <c r="AC98" s="4">
        <f t="shared" si="25"/>
        <v>4280755.7</v>
      </c>
      <c r="AD98" s="4">
        <f t="shared" si="26"/>
        <v>1407398.1500000004</v>
      </c>
      <c r="AF98" s="4">
        <f t="shared" si="27"/>
        <v>1493961.2817389246</v>
      </c>
    </row>
    <row r="99" spans="1:32">
      <c r="A99" t="s">
        <v>739</v>
      </c>
      <c r="B99">
        <v>30</v>
      </c>
      <c r="C99">
        <v>1108.5</v>
      </c>
      <c r="D99">
        <v>0</v>
      </c>
      <c r="E99">
        <f t="shared" si="18"/>
        <v>1108.5</v>
      </c>
      <c r="F99" s="21">
        <v>0</v>
      </c>
      <c r="G99" s="21">
        <v>0</v>
      </c>
      <c r="H99" s="21">
        <v>4</v>
      </c>
      <c r="I99" s="21">
        <v>4</v>
      </c>
      <c r="J99" s="36">
        <v>112</v>
      </c>
      <c r="K99" s="37" t="s">
        <v>643</v>
      </c>
      <c r="L99" s="22"/>
      <c r="M99" s="25">
        <v>776336.19</v>
      </c>
      <c r="N99" s="25">
        <v>1099310.3</v>
      </c>
      <c r="O99" s="25">
        <f t="shared" si="19"/>
        <v>-322974.1100000001</v>
      </c>
      <c r="P99" s="26">
        <f t="shared" si="20"/>
        <v>-0.29379703801556312</v>
      </c>
      <c r="Q99" s="22"/>
      <c r="R99" s="22"/>
      <c r="S99" s="25">
        <v>529488.6</v>
      </c>
      <c r="T99" s="25">
        <f t="shared" si="21"/>
        <v>529488.6</v>
      </c>
      <c r="U99" s="25">
        <f t="shared" si="22"/>
        <v>529488.6</v>
      </c>
      <c r="V99" s="25">
        <f t="shared" si="14"/>
        <v>-569821.70000000007</v>
      </c>
      <c r="W99" s="26">
        <f t="shared" si="15"/>
        <v>-0.51834472941807241</v>
      </c>
      <c r="X99" s="25">
        <f t="shared" si="16"/>
        <v>-246847.58999999997</v>
      </c>
      <c r="Y99" s="26">
        <f t="shared" si="17"/>
        <v>-0.31796481109556413</v>
      </c>
      <c r="AA99" t="str">
        <f t="shared" si="23"/>
        <v>Hockinson School District</v>
      </c>
      <c r="AB99" s="4">
        <f t="shared" si="24"/>
        <v>776336.19</v>
      </c>
      <c r="AC99" s="4">
        <f t="shared" si="25"/>
        <v>529488.6</v>
      </c>
      <c r="AD99" s="4">
        <f t="shared" si="26"/>
        <v>-246847.58999999997</v>
      </c>
      <c r="AF99" s="4">
        <f t="shared" si="27"/>
        <v>-262030.14545000248</v>
      </c>
    </row>
    <row r="100" spans="1:32">
      <c r="A100" t="s">
        <v>740</v>
      </c>
      <c r="B100">
        <v>10</v>
      </c>
      <c r="C100">
        <v>303</v>
      </c>
      <c r="D100">
        <v>31</v>
      </c>
      <c r="E100">
        <f t="shared" si="18"/>
        <v>334</v>
      </c>
      <c r="F100" s="21">
        <v>1</v>
      </c>
      <c r="G100" s="21">
        <v>0</v>
      </c>
      <c r="H100" s="21">
        <v>1</v>
      </c>
      <c r="I100" s="21">
        <v>1</v>
      </c>
      <c r="J100" s="36">
        <v>113</v>
      </c>
      <c r="K100" s="37" t="s">
        <v>643</v>
      </c>
      <c r="L100" s="22"/>
      <c r="M100" s="25">
        <v>369309.84</v>
      </c>
      <c r="N100" s="25">
        <v>387215.1</v>
      </c>
      <c r="O100" s="25">
        <f t="shared" si="19"/>
        <v>-17905.259999999951</v>
      </c>
      <c r="P100" s="26">
        <f t="shared" si="20"/>
        <v>-4.6241120245568812E-2</v>
      </c>
      <c r="Q100" s="22"/>
      <c r="R100" s="22"/>
      <c r="S100" s="25">
        <v>283971.06</v>
      </c>
      <c r="T100" s="25">
        <f t="shared" si="21"/>
        <v>283971.06</v>
      </c>
      <c r="U100" s="25">
        <f t="shared" si="22"/>
        <v>283971.06</v>
      </c>
      <c r="V100" s="25">
        <f t="shared" si="14"/>
        <v>-103244.03999999998</v>
      </c>
      <c r="W100" s="26">
        <f t="shared" si="15"/>
        <v>-0.26663226718172917</v>
      </c>
      <c r="X100" s="25">
        <f t="shared" si="16"/>
        <v>-85338.780000000028</v>
      </c>
      <c r="Y100" s="26">
        <f t="shared" si="17"/>
        <v>-0.23107637749375978</v>
      </c>
      <c r="AA100" t="str">
        <f t="shared" si="23"/>
        <v>Hood Canal School District</v>
      </c>
      <c r="AB100" s="4">
        <f t="shared" si="24"/>
        <v>369309.84</v>
      </c>
      <c r="AC100" s="4">
        <f t="shared" si="25"/>
        <v>283971.06</v>
      </c>
      <c r="AD100" s="4">
        <f t="shared" si="26"/>
        <v>-85338.780000000028</v>
      </c>
      <c r="AF100" s="4">
        <f t="shared" si="27"/>
        <v>-90587.608880142492</v>
      </c>
    </row>
    <row r="101" spans="1:32">
      <c r="A101" t="s">
        <v>741</v>
      </c>
      <c r="B101">
        <v>15</v>
      </c>
      <c r="C101">
        <v>437</v>
      </c>
      <c r="D101">
        <v>29</v>
      </c>
      <c r="E101">
        <f t="shared" si="18"/>
        <v>466</v>
      </c>
      <c r="F101" s="21">
        <v>0</v>
      </c>
      <c r="G101" s="21">
        <v>0</v>
      </c>
      <c r="H101" s="21">
        <v>6</v>
      </c>
      <c r="I101" s="21">
        <v>6</v>
      </c>
      <c r="J101" s="36">
        <v>113</v>
      </c>
      <c r="K101" s="37" t="s">
        <v>643</v>
      </c>
      <c r="L101" s="22"/>
      <c r="M101" s="25">
        <v>347761.9</v>
      </c>
      <c r="N101" s="25">
        <v>958547.56</v>
      </c>
      <c r="O101" s="25">
        <f t="shared" si="19"/>
        <v>-610785.66</v>
      </c>
      <c r="P101" s="26">
        <f t="shared" si="20"/>
        <v>-0.63719911821589736</v>
      </c>
      <c r="Q101" s="22"/>
      <c r="R101" s="22"/>
      <c r="S101" s="25">
        <v>532879.34</v>
      </c>
      <c r="T101" s="25">
        <f t="shared" si="21"/>
        <v>532879.34</v>
      </c>
      <c r="U101" s="25">
        <f t="shared" si="22"/>
        <v>532879.34</v>
      </c>
      <c r="V101" s="25">
        <f t="shared" si="14"/>
        <v>-425668.22000000009</v>
      </c>
      <c r="W101" s="26">
        <f t="shared" si="15"/>
        <v>-0.44407626471867506</v>
      </c>
      <c r="X101" s="25">
        <f t="shared" si="16"/>
        <v>185117.43999999994</v>
      </c>
      <c r="Y101" s="26">
        <f t="shared" si="17"/>
        <v>0.5323108713174155</v>
      </c>
      <c r="AA101" t="str">
        <f t="shared" si="23"/>
        <v>Hoquiam School District</v>
      </c>
      <c r="AB101" s="4">
        <f t="shared" si="24"/>
        <v>347761.9</v>
      </c>
      <c r="AC101" s="4">
        <f t="shared" si="25"/>
        <v>532879.34</v>
      </c>
      <c r="AD101" s="4">
        <f t="shared" si="26"/>
        <v>185117.43999999994</v>
      </c>
      <c r="AF101" s="4">
        <f t="shared" si="27"/>
        <v>196503.23395311291</v>
      </c>
    </row>
    <row r="102" spans="1:32">
      <c r="A102" t="s">
        <v>742</v>
      </c>
      <c r="B102">
        <v>8</v>
      </c>
      <c r="C102">
        <v>100</v>
      </c>
      <c r="D102">
        <v>1</v>
      </c>
      <c r="E102">
        <f t="shared" si="18"/>
        <v>101</v>
      </c>
      <c r="F102" s="21">
        <v>0</v>
      </c>
      <c r="G102" s="21">
        <v>0</v>
      </c>
      <c r="H102" s="21">
        <v>1</v>
      </c>
      <c r="I102" s="21">
        <v>4</v>
      </c>
      <c r="J102" s="36">
        <v>101</v>
      </c>
      <c r="K102" s="37" t="s">
        <v>646</v>
      </c>
      <c r="L102" s="22"/>
      <c r="M102" s="25">
        <v>162639.46</v>
      </c>
      <c r="N102" s="25">
        <v>151815.66</v>
      </c>
      <c r="O102" s="25">
        <f t="shared" si="19"/>
        <v>10823.799999999988</v>
      </c>
      <c r="P102" s="26">
        <f t="shared" si="20"/>
        <v>7.1295675294630267E-2</v>
      </c>
      <c r="Q102" s="22"/>
      <c r="R102" s="22"/>
      <c r="S102" s="25">
        <v>141791.37</v>
      </c>
      <c r="T102" s="25">
        <f t="shared" si="21"/>
        <v>141791.37</v>
      </c>
      <c r="U102" s="25">
        <f t="shared" si="22"/>
        <v>141791.37</v>
      </c>
      <c r="V102" s="25">
        <f t="shared" si="14"/>
        <v>-10024.290000000008</v>
      </c>
      <c r="W102" s="26">
        <f t="shared" si="15"/>
        <v>-6.6029354284004749E-2</v>
      </c>
      <c r="X102" s="25">
        <f t="shared" si="16"/>
        <v>-20848.089999999997</v>
      </c>
      <c r="Y102" s="26">
        <f t="shared" si="17"/>
        <v>-0.12818592732661555</v>
      </c>
      <c r="AA102" t="str">
        <f t="shared" si="23"/>
        <v>Inchelium School District</v>
      </c>
      <c r="AB102" s="4">
        <f t="shared" si="24"/>
        <v>162639.46</v>
      </c>
      <c r="AC102" s="4">
        <f t="shared" si="25"/>
        <v>141791.37</v>
      </c>
      <c r="AD102" s="4">
        <f t="shared" si="26"/>
        <v>-20848.089999999997</v>
      </c>
      <c r="AF102" s="4">
        <f t="shared" si="27"/>
        <v>-22130.368196241016</v>
      </c>
    </row>
    <row r="103" spans="1:32">
      <c r="A103" t="s">
        <v>743</v>
      </c>
      <c r="B103">
        <v>4</v>
      </c>
      <c r="C103">
        <v>36</v>
      </c>
      <c r="D103">
        <v>1</v>
      </c>
      <c r="E103">
        <f t="shared" si="18"/>
        <v>37</v>
      </c>
      <c r="F103" s="21">
        <v>1</v>
      </c>
      <c r="G103" s="21">
        <v>0</v>
      </c>
      <c r="H103" s="21">
        <v>5</v>
      </c>
      <c r="I103" s="21">
        <v>1</v>
      </c>
      <c r="J103" s="36">
        <v>189</v>
      </c>
      <c r="K103" s="37" t="s">
        <v>643</v>
      </c>
      <c r="L103" s="22"/>
      <c r="M103" s="25">
        <v>83721.81</v>
      </c>
      <c r="N103" s="25">
        <v>84179.68</v>
      </c>
      <c r="O103" s="25">
        <f t="shared" si="19"/>
        <v>-457.86999999999534</v>
      </c>
      <c r="P103" s="26">
        <f t="shared" si="20"/>
        <v>-5.4391986284575491E-3</v>
      </c>
      <c r="Q103" s="22"/>
      <c r="R103" s="22"/>
      <c r="S103" s="25">
        <v>56199.591</v>
      </c>
      <c r="T103" s="25">
        <f t="shared" si="21"/>
        <v>56199.591</v>
      </c>
      <c r="U103" s="25">
        <f t="shared" si="22"/>
        <v>56199.591</v>
      </c>
      <c r="V103" s="25">
        <f t="shared" si="14"/>
        <v>-27980.088999999993</v>
      </c>
      <c r="W103" s="26">
        <f t="shared" si="15"/>
        <v>-0.33238530961391149</v>
      </c>
      <c r="X103" s="25">
        <f t="shared" si="16"/>
        <v>-27522.218999999997</v>
      </c>
      <c r="Y103" s="26">
        <f t="shared" si="17"/>
        <v>-0.32873416138518741</v>
      </c>
      <c r="AA103" t="str">
        <f t="shared" si="23"/>
        <v>Index School District</v>
      </c>
      <c r="AB103" s="4">
        <f t="shared" si="24"/>
        <v>83721.81</v>
      </c>
      <c r="AC103" s="4">
        <f t="shared" si="25"/>
        <v>56199.591</v>
      </c>
      <c r="AD103" s="4">
        <f t="shared" si="26"/>
        <v>-27522.218999999997</v>
      </c>
      <c r="AF103" s="4">
        <f t="shared" si="27"/>
        <v>-29214.994757197434</v>
      </c>
    </row>
    <row r="104" spans="1:32">
      <c r="A104" t="s">
        <v>744</v>
      </c>
      <c r="B104">
        <v>139</v>
      </c>
      <c r="C104">
        <v>7201.5</v>
      </c>
      <c r="D104">
        <v>214</v>
      </c>
      <c r="E104">
        <f t="shared" si="18"/>
        <v>7415.5</v>
      </c>
      <c r="F104" s="21">
        <v>0</v>
      </c>
      <c r="G104" s="21">
        <v>0</v>
      </c>
      <c r="H104" s="21">
        <v>30</v>
      </c>
      <c r="I104" s="21">
        <v>23</v>
      </c>
      <c r="J104" s="36">
        <v>121</v>
      </c>
      <c r="K104" s="37" t="s">
        <v>643</v>
      </c>
      <c r="L104" s="22"/>
      <c r="M104" s="25">
        <v>3022231.69</v>
      </c>
      <c r="N104" s="25">
        <v>5756545.2000000002</v>
      </c>
      <c r="O104" s="25">
        <f t="shared" si="19"/>
        <v>-2734313.5100000002</v>
      </c>
      <c r="P104" s="26">
        <f t="shared" si="20"/>
        <v>-0.4749921029022755</v>
      </c>
      <c r="Q104" s="22"/>
      <c r="R104" s="22"/>
      <c r="S104" s="25">
        <v>4829242.8</v>
      </c>
      <c r="T104" s="25">
        <f t="shared" si="21"/>
        <v>4829242.8</v>
      </c>
      <c r="U104" s="25">
        <f t="shared" si="22"/>
        <v>4829242.8</v>
      </c>
      <c r="V104" s="25">
        <f t="shared" si="14"/>
        <v>-927302.40000000037</v>
      </c>
      <c r="W104" s="26">
        <f t="shared" si="15"/>
        <v>-0.1610866184113347</v>
      </c>
      <c r="X104" s="25">
        <f t="shared" si="16"/>
        <v>1807011.1099999999</v>
      </c>
      <c r="Y104" s="26">
        <f t="shared" si="17"/>
        <v>0.59790621479453809</v>
      </c>
      <c r="AA104" t="str">
        <f t="shared" si="23"/>
        <v>Issaquah School District</v>
      </c>
      <c r="AB104" s="4">
        <f t="shared" si="24"/>
        <v>3022231.69</v>
      </c>
      <c r="AC104" s="4">
        <f t="shared" si="25"/>
        <v>4829242.8</v>
      </c>
      <c r="AD104" s="4">
        <f t="shared" si="26"/>
        <v>1807011.1099999999</v>
      </c>
      <c r="AF104" s="4">
        <f t="shared" si="27"/>
        <v>1918152.7515949029</v>
      </c>
    </row>
    <row r="105" spans="1:32">
      <c r="A105" t="s">
        <v>745</v>
      </c>
      <c r="B105">
        <v>6</v>
      </c>
      <c r="C105">
        <v>46.5</v>
      </c>
      <c r="D105">
        <v>0</v>
      </c>
      <c r="E105">
        <f t="shared" si="18"/>
        <v>46.5</v>
      </c>
      <c r="F105" s="21">
        <v>0</v>
      </c>
      <c r="G105" s="21">
        <v>0</v>
      </c>
      <c r="H105" s="21">
        <v>1</v>
      </c>
      <c r="I105" s="21">
        <v>1</v>
      </c>
      <c r="J105" s="36">
        <v>123</v>
      </c>
      <c r="K105" s="37" t="s">
        <v>646</v>
      </c>
      <c r="L105" s="22"/>
      <c r="M105" s="25">
        <v>93262.71</v>
      </c>
      <c r="N105" s="25">
        <v>74165.81</v>
      </c>
      <c r="O105" s="25">
        <f t="shared" si="19"/>
        <v>19096.900000000009</v>
      </c>
      <c r="P105" s="26">
        <f t="shared" si="20"/>
        <v>0.257489266280514</v>
      </c>
      <c r="Q105" s="22"/>
      <c r="R105" s="22"/>
      <c r="S105" s="25">
        <v>86527.606</v>
      </c>
      <c r="T105" s="25">
        <f t="shared" si="21"/>
        <v>86527.606</v>
      </c>
      <c r="U105" s="25">
        <f t="shared" si="22"/>
        <v>74165.81</v>
      </c>
      <c r="V105" s="25">
        <f t="shared" si="14"/>
        <v>0</v>
      </c>
      <c r="W105" s="26">
        <f t="shared" si="15"/>
        <v>0</v>
      </c>
      <c r="X105" s="25">
        <f t="shared" si="16"/>
        <v>-19096.900000000009</v>
      </c>
      <c r="Y105" s="26">
        <f t="shared" si="17"/>
        <v>-0.20476458382991453</v>
      </c>
      <c r="AA105" t="str">
        <f t="shared" si="23"/>
        <v>Kahlotus School District</v>
      </c>
      <c r="AB105" s="4">
        <f t="shared" si="24"/>
        <v>93262.71</v>
      </c>
      <c r="AC105" s="4">
        <f t="shared" si="25"/>
        <v>74165.81</v>
      </c>
      <c r="AD105" s="4">
        <f t="shared" si="26"/>
        <v>-19096.900000000009</v>
      </c>
      <c r="AF105" s="4">
        <f t="shared" si="27"/>
        <v>-20271.469875983617</v>
      </c>
    </row>
    <row r="106" spans="1:32">
      <c r="A106" t="s">
        <v>746</v>
      </c>
      <c r="F106" s="21"/>
      <c r="G106" s="21"/>
      <c r="H106" s="21">
        <v>1</v>
      </c>
      <c r="I106" s="21">
        <v>2</v>
      </c>
      <c r="J106" s="36">
        <v>112</v>
      </c>
      <c r="K106" s="37" t="s">
        <v>643</v>
      </c>
      <c r="L106" s="22"/>
      <c r="M106" s="25"/>
      <c r="N106" s="25"/>
      <c r="O106" s="25"/>
      <c r="P106" s="26"/>
      <c r="Q106" s="22"/>
      <c r="R106" s="22"/>
      <c r="S106" s="25"/>
      <c r="T106" s="25">
        <f t="shared" si="21"/>
        <v>0</v>
      </c>
      <c r="U106" s="25"/>
      <c r="V106" s="25"/>
      <c r="X106" s="25"/>
      <c r="AA106" t="str">
        <f t="shared" si="23"/>
        <v>Kalama School District</v>
      </c>
      <c r="AB106" s="4">
        <f t="shared" si="24"/>
        <v>0</v>
      </c>
      <c r="AC106" s="4">
        <f t="shared" si="25"/>
        <v>0</v>
      </c>
      <c r="AD106" s="4">
        <f t="shared" si="26"/>
        <v>0</v>
      </c>
      <c r="AF106" s="4">
        <f t="shared" si="27"/>
        <v>0</v>
      </c>
    </row>
    <row r="107" spans="1:32">
      <c r="A107" t="s">
        <v>747</v>
      </c>
      <c r="B107">
        <v>7</v>
      </c>
      <c r="C107">
        <v>81</v>
      </c>
      <c r="D107">
        <v>7</v>
      </c>
      <c r="E107">
        <f t="shared" si="18"/>
        <v>88</v>
      </c>
      <c r="F107" s="21">
        <v>1</v>
      </c>
      <c r="G107" s="21">
        <v>0</v>
      </c>
      <c r="H107" s="21">
        <v>6</v>
      </c>
      <c r="I107" s="21">
        <v>1</v>
      </c>
      <c r="J107" s="36">
        <v>101</v>
      </c>
      <c r="K107" s="37" t="s">
        <v>646</v>
      </c>
      <c r="L107" s="22"/>
      <c r="M107" s="25">
        <v>181533.6</v>
      </c>
      <c r="N107" s="25">
        <v>134208.18</v>
      </c>
      <c r="O107" s="25">
        <f t="shared" si="19"/>
        <v>47325.420000000013</v>
      </c>
      <c r="P107" s="26">
        <f t="shared" si="20"/>
        <v>0.35262694121923133</v>
      </c>
      <c r="Q107" s="22"/>
      <c r="R107" s="22"/>
      <c r="S107" s="25">
        <v>146419.09</v>
      </c>
      <c r="T107" s="25">
        <f t="shared" si="21"/>
        <v>146419.09</v>
      </c>
      <c r="U107" s="25">
        <f t="shared" ref="U107:U114" si="28">MIN(T107,N107)</f>
        <v>134208.18</v>
      </c>
      <c r="V107" s="25">
        <f t="shared" ref="V107:V114" si="29">U107-N107</f>
        <v>0</v>
      </c>
      <c r="W107" s="26">
        <f t="shared" ref="W107:W114" si="30">V107/N107</f>
        <v>0</v>
      </c>
      <c r="X107" s="25">
        <f t="shared" ref="X107:X114" si="31">U107-M107</f>
        <v>-47325.420000000013</v>
      </c>
      <c r="Y107" s="26">
        <f t="shared" ref="Y107:Y114" si="32">X107/M107</f>
        <v>-0.26069785428152148</v>
      </c>
      <c r="AA107" t="str">
        <f t="shared" si="23"/>
        <v>Keller School District</v>
      </c>
      <c r="AB107" s="4">
        <f t="shared" si="24"/>
        <v>181533.6</v>
      </c>
      <c r="AC107" s="4">
        <f t="shared" si="25"/>
        <v>134208.18</v>
      </c>
      <c r="AD107" s="4">
        <f t="shared" si="26"/>
        <v>-47325.420000000013</v>
      </c>
      <c r="AF107" s="4">
        <f t="shared" si="27"/>
        <v>-50236.207232497029</v>
      </c>
    </row>
    <row r="108" spans="1:32">
      <c r="A108" t="s">
        <v>748</v>
      </c>
      <c r="B108">
        <v>53</v>
      </c>
      <c r="C108">
        <v>2180.5</v>
      </c>
      <c r="D108">
        <v>74</v>
      </c>
      <c r="E108">
        <f t="shared" si="18"/>
        <v>2254.5</v>
      </c>
      <c r="F108" s="21">
        <v>0</v>
      </c>
      <c r="G108" s="21">
        <v>0</v>
      </c>
      <c r="H108" s="21">
        <v>12</v>
      </c>
      <c r="I108" s="21">
        <v>12</v>
      </c>
      <c r="J108" s="36">
        <v>112</v>
      </c>
      <c r="K108" s="37" t="s">
        <v>643</v>
      </c>
      <c r="L108" s="22"/>
      <c r="M108" s="25">
        <v>1064715.76</v>
      </c>
      <c r="N108" s="25">
        <v>1519565.5</v>
      </c>
      <c r="O108" s="25">
        <f t="shared" si="19"/>
        <v>-454849.74</v>
      </c>
      <c r="P108" s="26">
        <f t="shared" si="20"/>
        <v>-0.29932881471710171</v>
      </c>
      <c r="Q108" s="22"/>
      <c r="R108" s="22"/>
      <c r="S108" s="25">
        <v>1462026.7</v>
      </c>
      <c r="T108" s="25">
        <f t="shared" si="21"/>
        <v>1462026.7</v>
      </c>
      <c r="U108" s="25">
        <f t="shared" si="28"/>
        <v>1462026.7</v>
      </c>
      <c r="V108" s="25">
        <f t="shared" si="29"/>
        <v>-57538.800000000047</v>
      </c>
      <c r="W108" s="26">
        <f t="shared" si="30"/>
        <v>-3.7865297678843092E-2</v>
      </c>
      <c r="X108" s="25">
        <f t="shared" si="31"/>
        <v>397310.93999999994</v>
      </c>
      <c r="Y108" s="26">
        <f t="shared" si="32"/>
        <v>0.37316150932151126</v>
      </c>
      <c r="AA108" t="str">
        <f t="shared" si="23"/>
        <v>Kelso School District</v>
      </c>
      <c r="AB108" s="4">
        <f t="shared" si="24"/>
        <v>1064715.76</v>
      </c>
      <c r="AC108" s="4">
        <f t="shared" si="25"/>
        <v>1462026.7</v>
      </c>
      <c r="AD108" s="4">
        <f t="shared" si="26"/>
        <v>397310.93999999994</v>
      </c>
      <c r="AF108" s="4">
        <f t="shared" si="27"/>
        <v>421747.86230271566</v>
      </c>
    </row>
    <row r="109" spans="1:32">
      <c r="A109" t="s">
        <v>749</v>
      </c>
      <c r="B109">
        <v>92</v>
      </c>
      <c r="C109">
        <v>4189</v>
      </c>
      <c r="D109">
        <v>674</v>
      </c>
      <c r="E109">
        <f t="shared" si="18"/>
        <v>4863</v>
      </c>
      <c r="F109" s="21">
        <v>0</v>
      </c>
      <c r="G109" s="21">
        <v>0</v>
      </c>
      <c r="H109" s="21">
        <v>28</v>
      </c>
      <c r="I109" s="21">
        <v>25</v>
      </c>
      <c r="J109" s="36">
        <v>123</v>
      </c>
      <c r="K109" s="37" t="s">
        <v>646</v>
      </c>
      <c r="L109" s="22"/>
      <c r="M109" s="25">
        <v>2180407.5699999998</v>
      </c>
      <c r="N109" s="25">
        <v>3593549</v>
      </c>
      <c r="O109" s="25">
        <f t="shared" si="19"/>
        <v>-1413141.4300000002</v>
      </c>
      <c r="P109" s="26">
        <f t="shared" si="20"/>
        <v>-0.39324395743594986</v>
      </c>
      <c r="Q109" s="22"/>
      <c r="R109" s="22"/>
      <c r="S109" s="25">
        <v>4227201.5</v>
      </c>
      <c r="T109" s="25">
        <f t="shared" si="21"/>
        <v>4227201.5</v>
      </c>
      <c r="U109" s="25">
        <f t="shared" si="28"/>
        <v>3593549</v>
      </c>
      <c r="V109" s="25">
        <f t="shared" si="29"/>
        <v>0</v>
      </c>
      <c r="W109" s="26">
        <f t="shared" si="30"/>
        <v>0</v>
      </c>
      <c r="X109" s="25">
        <f t="shared" si="31"/>
        <v>1413141.4300000002</v>
      </c>
      <c r="Y109" s="26">
        <f t="shared" si="32"/>
        <v>0.6481088441643964</v>
      </c>
      <c r="AA109" t="str">
        <f t="shared" si="23"/>
        <v>Kennewick School District</v>
      </c>
      <c r="AB109" s="4">
        <f t="shared" si="24"/>
        <v>2180407.5699999998</v>
      </c>
      <c r="AC109" s="4">
        <f t="shared" si="25"/>
        <v>3593549</v>
      </c>
      <c r="AD109" s="4">
        <f t="shared" si="26"/>
        <v>1413141.4300000002</v>
      </c>
      <c r="AF109" s="4">
        <f t="shared" si="27"/>
        <v>1500057.8066989619</v>
      </c>
    </row>
    <row r="110" spans="1:32">
      <c r="A110" t="s">
        <v>750</v>
      </c>
      <c r="B110">
        <v>141</v>
      </c>
      <c r="C110">
        <v>9883</v>
      </c>
      <c r="D110">
        <v>488</v>
      </c>
      <c r="E110">
        <f t="shared" si="18"/>
        <v>10371</v>
      </c>
      <c r="F110" s="21">
        <v>0</v>
      </c>
      <c r="G110" s="21">
        <v>0</v>
      </c>
      <c r="H110" s="21">
        <v>45</v>
      </c>
      <c r="I110" s="21">
        <v>42</v>
      </c>
      <c r="J110" s="36">
        <v>121</v>
      </c>
      <c r="K110" s="37" t="s">
        <v>643</v>
      </c>
      <c r="L110" s="22"/>
      <c r="M110" s="25">
        <v>3988655.6</v>
      </c>
      <c r="N110" s="25">
        <v>6051558.5</v>
      </c>
      <c r="O110" s="25">
        <f t="shared" si="19"/>
        <v>-2062902.9</v>
      </c>
      <c r="P110" s="26">
        <f t="shared" si="20"/>
        <v>-0.3408878721076562</v>
      </c>
      <c r="Q110" s="22"/>
      <c r="R110" s="22"/>
      <c r="S110" s="25">
        <v>7859969.5</v>
      </c>
      <c r="T110" s="25">
        <f t="shared" si="21"/>
        <v>7859969.5</v>
      </c>
      <c r="U110" s="25">
        <f t="shared" si="28"/>
        <v>6051558.5</v>
      </c>
      <c r="V110" s="25">
        <f t="shared" si="29"/>
        <v>0</v>
      </c>
      <c r="W110" s="26">
        <f t="shared" si="30"/>
        <v>0</v>
      </c>
      <c r="X110" s="25">
        <f t="shared" si="31"/>
        <v>2062902.9</v>
      </c>
      <c r="Y110" s="26">
        <f t="shared" si="32"/>
        <v>0.51719253474779825</v>
      </c>
      <c r="AA110" t="str">
        <f t="shared" si="23"/>
        <v>Kent School District</v>
      </c>
      <c r="AB110" s="4">
        <f t="shared" si="24"/>
        <v>3988655.6</v>
      </c>
      <c r="AC110" s="4">
        <f t="shared" si="25"/>
        <v>6051558.5</v>
      </c>
      <c r="AD110" s="4">
        <f t="shared" si="26"/>
        <v>2062902.9</v>
      </c>
      <c r="AF110" s="4">
        <f t="shared" si="27"/>
        <v>2189783.3676894796</v>
      </c>
    </row>
    <row r="111" spans="1:32">
      <c r="A111" t="s">
        <v>751</v>
      </c>
      <c r="B111">
        <v>20</v>
      </c>
      <c r="C111">
        <v>359</v>
      </c>
      <c r="D111">
        <v>13</v>
      </c>
      <c r="E111">
        <f t="shared" si="18"/>
        <v>372</v>
      </c>
      <c r="F111" s="21">
        <v>0</v>
      </c>
      <c r="G111" s="21">
        <v>0</v>
      </c>
      <c r="H111" s="21">
        <v>4</v>
      </c>
      <c r="I111" s="21">
        <v>3</v>
      </c>
      <c r="J111" s="36">
        <v>101</v>
      </c>
      <c r="K111" s="37" t="s">
        <v>646</v>
      </c>
      <c r="L111" s="22"/>
      <c r="M111" s="25">
        <v>479980.85</v>
      </c>
      <c r="N111" s="25">
        <v>480936.3</v>
      </c>
      <c r="O111" s="25">
        <f t="shared" si="19"/>
        <v>-955.45000000001164</v>
      </c>
      <c r="P111" s="26">
        <f t="shared" si="20"/>
        <v>-1.98664563269608E-3</v>
      </c>
      <c r="Q111" s="22"/>
      <c r="R111" s="22"/>
      <c r="S111" s="25">
        <v>379962.36</v>
      </c>
      <c r="T111" s="25">
        <f t="shared" si="21"/>
        <v>379962.36</v>
      </c>
      <c r="U111" s="25">
        <f t="shared" si="28"/>
        <v>379962.36</v>
      </c>
      <c r="V111" s="25">
        <f t="shared" si="29"/>
        <v>-100973.94</v>
      </c>
      <c r="W111" s="26">
        <f t="shared" si="30"/>
        <v>-0.20995283574976562</v>
      </c>
      <c r="X111" s="25">
        <f t="shared" si="31"/>
        <v>-100018.48999999999</v>
      </c>
      <c r="Y111" s="26">
        <f t="shared" si="32"/>
        <v>-0.20838016766710588</v>
      </c>
      <c r="AA111" t="str">
        <f t="shared" si="23"/>
        <v>Kettle Falls School District</v>
      </c>
      <c r="AB111" s="4">
        <f t="shared" si="24"/>
        <v>479980.85</v>
      </c>
      <c r="AC111" s="4">
        <f t="shared" si="25"/>
        <v>379962.36</v>
      </c>
      <c r="AD111" s="4">
        <f t="shared" si="26"/>
        <v>-100018.48999999999</v>
      </c>
      <c r="AF111" s="4">
        <f t="shared" si="27"/>
        <v>-106170.20600602023</v>
      </c>
    </row>
    <row r="112" spans="1:32">
      <c r="A112" t="s">
        <v>752</v>
      </c>
      <c r="B112">
        <v>21</v>
      </c>
      <c r="C112">
        <v>706.5</v>
      </c>
      <c r="D112">
        <v>28</v>
      </c>
      <c r="E112">
        <f t="shared" si="18"/>
        <v>734.5</v>
      </c>
      <c r="F112" s="21">
        <v>0</v>
      </c>
      <c r="G112" s="21">
        <v>0</v>
      </c>
      <c r="H112" s="21">
        <v>4</v>
      </c>
      <c r="I112" s="21">
        <v>4</v>
      </c>
      <c r="J112" s="36">
        <v>123</v>
      </c>
      <c r="K112" s="37" t="s">
        <v>646</v>
      </c>
      <c r="L112" s="22"/>
      <c r="M112" s="25">
        <v>358974.09</v>
      </c>
      <c r="N112" s="25">
        <v>514362.58</v>
      </c>
      <c r="O112" s="25">
        <f t="shared" si="19"/>
        <v>-155388.49</v>
      </c>
      <c r="P112" s="26">
        <f t="shared" si="20"/>
        <v>-0.30209913403887195</v>
      </c>
      <c r="Q112" s="22"/>
      <c r="R112" s="22"/>
      <c r="S112" s="25">
        <v>601954.38</v>
      </c>
      <c r="T112" s="25">
        <f t="shared" si="21"/>
        <v>601954.38</v>
      </c>
      <c r="U112" s="25">
        <f t="shared" si="28"/>
        <v>514362.58</v>
      </c>
      <c r="V112" s="25">
        <f t="shared" si="29"/>
        <v>0</v>
      </c>
      <c r="W112" s="26">
        <f t="shared" si="30"/>
        <v>0</v>
      </c>
      <c r="X112" s="25">
        <f t="shared" si="31"/>
        <v>155388.49</v>
      </c>
      <c r="Y112" s="26">
        <f t="shared" si="32"/>
        <v>0.43286826077057533</v>
      </c>
      <c r="AA112" t="str">
        <f t="shared" si="23"/>
        <v>Kiona-Benton City School District</v>
      </c>
      <c r="AB112" s="4">
        <f t="shared" si="24"/>
        <v>358974.09</v>
      </c>
      <c r="AC112" s="4">
        <f t="shared" si="25"/>
        <v>514362.58</v>
      </c>
      <c r="AD112" s="4">
        <f t="shared" si="26"/>
        <v>155388.49</v>
      </c>
      <c r="AF112" s="4">
        <f t="shared" si="27"/>
        <v>164945.78146765078</v>
      </c>
    </row>
    <row r="113" spans="1:32">
      <c r="A113" t="s">
        <v>753</v>
      </c>
      <c r="B113">
        <v>11</v>
      </c>
      <c r="C113">
        <v>254</v>
      </c>
      <c r="D113">
        <v>0</v>
      </c>
      <c r="E113">
        <f t="shared" si="18"/>
        <v>254</v>
      </c>
      <c r="F113" s="21">
        <v>0</v>
      </c>
      <c r="G113" s="21">
        <v>0</v>
      </c>
      <c r="H113" s="21">
        <v>2</v>
      </c>
      <c r="I113" s="21">
        <v>3</v>
      </c>
      <c r="J113" s="36">
        <v>105</v>
      </c>
      <c r="K113" s="37" t="s">
        <v>646</v>
      </c>
      <c r="L113" s="22"/>
      <c r="M113" s="25">
        <v>191165.34</v>
      </c>
      <c r="N113" s="25">
        <v>238809.22</v>
      </c>
      <c r="O113" s="25">
        <f t="shared" si="19"/>
        <v>-47643.880000000005</v>
      </c>
      <c r="P113" s="26">
        <f t="shared" si="20"/>
        <v>-0.1995060324722806</v>
      </c>
      <c r="Q113" s="22"/>
      <c r="R113" s="22"/>
      <c r="S113" s="25">
        <v>285067.87</v>
      </c>
      <c r="T113" s="25">
        <f t="shared" si="21"/>
        <v>285067.87</v>
      </c>
      <c r="U113" s="25">
        <f t="shared" si="28"/>
        <v>238809.22</v>
      </c>
      <c r="V113" s="25">
        <f t="shared" si="29"/>
        <v>0</v>
      </c>
      <c r="W113" s="26">
        <f t="shared" si="30"/>
        <v>0</v>
      </c>
      <c r="X113" s="25">
        <f t="shared" si="31"/>
        <v>47643.880000000005</v>
      </c>
      <c r="Y113" s="26">
        <f t="shared" si="32"/>
        <v>0.24922865201401051</v>
      </c>
      <c r="AA113" t="str">
        <f t="shared" si="23"/>
        <v>Kittitas School District</v>
      </c>
      <c r="AB113" s="4">
        <f t="shared" si="24"/>
        <v>191165.34</v>
      </c>
      <c r="AC113" s="4">
        <f t="shared" si="25"/>
        <v>238809.22</v>
      </c>
      <c r="AD113" s="4">
        <f t="shared" si="26"/>
        <v>47643.880000000005</v>
      </c>
      <c r="AF113" s="4">
        <f t="shared" si="27"/>
        <v>50574.254365628876</v>
      </c>
    </row>
    <row r="114" spans="1:32">
      <c r="A114" t="s">
        <v>754</v>
      </c>
      <c r="B114">
        <v>6</v>
      </c>
      <c r="C114">
        <v>63.5</v>
      </c>
      <c r="D114">
        <v>0</v>
      </c>
      <c r="E114">
        <f t="shared" si="18"/>
        <v>63.5</v>
      </c>
      <c r="F114" s="21">
        <v>0</v>
      </c>
      <c r="G114" s="21">
        <v>0</v>
      </c>
      <c r="H114" s="21">
        <v>1</v>
      </c>
      <c r="I114" s="21">
        <v>1</v>
      </c>
      <c r="J114" s="36">
        <v>112</v>
      </c>
      <c r="K114" s="37" t="s">
        <v>643</v>
      </c>
      <c r="L114" s="22"/>
      <c r="M114" s="25">
        <v>123267.38</v>
      </c>
      <c r="N114" s="25">
        <v>123638.49</v>
      </c>
      <c r="O114" s="25">
        <f t="shared" si="19"/>
        <v>-371.11000000000058</v>
      </c>
      <c r="P114" s="26">
        <f t="shared" si="20"/>
        <v>-3.0015733773519925E-3</v>
      </c>
      <c r="Q114" s="22"/>
      <c r="R114" s="22"/>
      <c r="S114" s="25">
        <v>81391.483999999997</v>
      </c>
      <c r="T114" s="25">
        <f t="shared" si="21"/>
        <v>81391.483999999997</v>
      </c>
      <c r="U114" s="25">
        <f t="shared" si="28"/>
        <v>81391.483999999997</v>
      </c>
      <c r="V114" s="25">
        <f t="shared" si="29"/>
        <v>-42247.006000000008</v>
      </c>
      <c r="W114" s="26">
        <f t="shared" si="30"/>
        <v>-0.34169784829950611</v>
      </c>
      <c r="X114" s="25">
        <f t="shared" si="31"/>
        <v>-41875.896000000008</v>
      </c>
      <c r="Y114" s="26">
        <f t="shared" si="32"/>
        <v>-0.33971595729543375</v>
      </c>
      <c r="AA114" t="str">
        <f t="shared" si="23"/>
        <v>Klickitat School District</v>
      </c>
      <c r="AB114" s="4">
        <f t="shared" si="24"/>
        <v>123267.38</v>
      </c>
      <c r="AC114" s="4">
        <f t="shared" si="25"/>
        <v>81391.483999999997</v>
      </c>
      <c r="AD114" s="4">
        <f t="shared" si="26"/>
        <v>-41875.896000000008</v>
      </c>
      <c r="AF114" s="4">
        <f t="shared" si="27"/>
        <v>-44451.505966613571</v>
      </c>
    </row>
    <row r="115" spans="1:32">
      <c r="A115" t="s">
        <v>755</v>
      </c>
      <c r="F115" s="21"/>
      <c r="G115" s="21"/>
      <c r="H115" s="21">
        <v>3</v>
      </c>
      <c r="I115" s="21">
        <v>3</v>
      </c>
      <c r="J115" s="36">
        <v>112</v>
      </c>
      <c r="K115" s="37" t="s">
        <v>643</v>
      </c>
      <c r="L115" s="22"/>
      <c r="M115" s="25"/>
      <c r="N115" s="25"/>
      <c r="O115" s="25"/>
      <c r="P115" s="26"/>
      <c r="Q115" s="22"/>
      <c r="R115" s="22"/>
      <c r="S115" s="25"/>
      <c r="T115" s="25">
        <f t="shared" si="21"/>
        <v>0</v>
      </c>
      <c r="U115" s="25"/>
      <c r="V115" s="25"/>
      <c r="X115" s="25"/>
      <c r="AA115" t="str">
        <f t="shared" si="23"/>
        <v>La Center School District</v>
      </c>
      <c r="AB115" s="4">
        <f t="shared" si="24"/>
        <v>0</v>
      </c>
      <c r="AC115" s="4">
        <f t="shared" si="25"/>
        <v>0</v>
      </c>
      <c r="AD115" s="4">
        <f t="shared" si="26"/>
        <v>0</v>
      </c>
      <c r="AF115" s="4">
        <f t="shared" si="27"/>
        <v>0</v>
      </c>
    </row>
    <row r="116" spans="1:32">
      <c r="A116" t="s">
        <v>756</v>
      </c>
      <c r="B116">
        <v>12</v>
      </c>
      <c r="C116">
        <v>286.5</v>
      </c>
      <c r="D116">
        <v>1</v>
      </c>
      <c r="E116">
        <f t="shared" si="18"/>
        <v>287.5</v>
      </c>
      <c r="F116" s="21">
        <v>0</v>
      </c>
      <c r="G116" s="21">
        <v>0</v>
      </c>
      <c r="H116" s="21">
        <v>2</v>
      </c>
      <c r="I116" s="21">
        <v>3</v>
      </c>
      <c r="J116" s="36">
        <v>189</v>
      </c>
      <c r="K116" s="37" t="s">
        <v>643</v>
      </c>
      <c r="L116" s="22"/>
      <c r="M116" s="25">
        <v>117197</v>
      </c>
      <c r="N116" s="25">
        <v>332260.27</v>
      </c>
      <c r="O116" s="25">
        <f t="shared" si="19"/>
        <v>-215063.27000000002</v>
      </c>
      <c r="P116" s="26">
        <f t="shared" si="20"/>
        <v>-0.64727350639906478</v>
      </c>
      <c r="Q116" s="22"/>
      <c r="R116" s="22"/>
      <c r="S116" s="25">
        <v>188677.43</v>
      </c>
      <c r="T116" s="25">
        <f t="shared" si="21"/>
        <v>188677.43</v>
      </c>
      <c r="U116" s="25">
        <f t="shared" ref="U116:U179" si="33">MIN(T116,N116)</f>
        <v>188677.43</v>
      </c>
      <c r="V116" s="25">
        <f t="shared" ref="V116:V179" si="34">U116-N116</f>
        <v>-143582.84000000003</v>
      </c>
      <c r="W116" s="26">
        <f t="shared" ref="W116:W179" si="35">V116/N116</f>
        <v>-0.43213965967101642</v>
      </c>
      <c r="X116" s="25">
        <f t="shared" ref="X116:X179" si="36">U116-M116</f>
        <v>71480.429999999993</v>
      </c>
      <c r="Y116" s="26">
        <f t="shared" ref="Y116:Y179" si="37">X116/M116</f>
        <v>0.60991689207061606</v>
      </c>
      <c r="AA116" t="str">
        <f t="shared" si="23"/>
        <v>LaConner School District</v>
      </c>
      <c r="AB116" s="4">
        <f t="shared" si="24"/>
        <v>117197</v>
      </c>
      <c r="AC116" s="4">
        <f t="shared" si="25"/>
        <v>188677.43</v>
      </c>
      <c r="AD116" s="4">
        <f t="shared" si="26"/>
        <v>71480.429999999993</v>
      </c>
      <c r="AF116" s="4">
        <f t="shared" si="27"/>
        <v>75876.890148000719</v>
      </c>
    </row>
    <row r="117" spans="1:32">
      <c r="A117" t="s">
        <v>757</v>
      </c>
      <c r="B117">
        <v>11</v>
      </c>
      <c r="C117">
        <v>47</v>
      </c>
      <c r="D117">
        <v>0</v>
      </c>
      <c r="E117">
        <f t="shared" si="18"/>
        <v>47</v>
      </c>
      <c r="F117" s="21">
        <v>0</v>
      </c>
      <c r="G117" s="21">
        <v>0</v>
      </c>
      <c r="H117" s="21">
        <v>1</v>
      </c>
      <c r="I117" s="21">
        <v>2</v>
      </c>
      <c r="J117" s="36">
        <v>101</v>
      </c>
      <c r="K117" s="37" t="s">
        <v>646</v>
      </c>
      <c r="L117" s="22"/>
      <c r="M117" s="25">
        <v>195254.17</v>
      </c>
      <c r="N117" s="25">
        <v>197416.8</v>
      </c>
      <c r="O117" s="25">
        <f t="shared" si="19"/>
        <v>-2162.6299999999756</v>
      </c>
      <c r="P117" s="26">
        <f t="shared" si="20"/>
        <v>-1.0954640131944068E-2</v>
      </c>
      <c r="Q117" s="22"/>
      <c r="R117" s="22"/>
      <c r="S117" s="25">
        <v>110098.31</v>
      </c>
      <c r="T117" s="25">
        <f t="shared" si="21"/>
        <v>110098.31</v>
      </c>
      <c r="U117" s="25">
        <f t="shared" si="33"/>
        <v>110098.31</v>
      </c>
      <c r="V117" s="25">
        <f t="shared" si="34"/>
        <v>-87318.489999999991</v>
      </c>
      <c r="W117" s="26">
        <f t="shared" si="35"/>
        <v>-0.4423052648001588</v>
      </c>
      <c r="X117" s="25">
        <f t="shared" si="36"/>
        <v>-85155.860000000015</v>
      </c>
      <c r="Y117" s="26">
        <f t="shared" si="37"/>
        <v>-0.43612825272822603</v>
      </c>
      <c r="AA117" t="str">
        <f t="shared" si="23"/>
        <v>LaCrosse School District</v>
      </c>
      <c r="AB117" s="4">
        <f t="shared" si="24"/>
        <v>195254.17</v>
      </c>
      <c r="AC117" s="4">
        <f t="shared" si="25"/>
        <v>110098.31</v>
      </c>
      <c r="AD117" s="4">
        <f t="shared" si="26"/>
        <v>-85155.860000000015</v>
      </c>
      <c r="AF117" s="4">
        <f t="shared" si="27"/>
        <v>-90393.43824146736</v>
      </c>
    </row>
    <row r="118" spans="1:32">
      <c r="A118" t="s">
        <v>758</v>
      </c>
      <c r="B118">
        <v>24</v>
      </c>
      <c r="C118">
        <v>534.5</v>
      </c>
      <c r="D118">
        <v>28</v>
      </c>
      <c r="E118">
        <f t="shared" si="18"/>
        <v>562.5</v>
      </c>
      <c r="F118" s="21">
        <v>0</v>
      </c>
      <c r="G118" s="21">
        <v>0</v>
      </c>
      <c r="H118" s="21">
        <v>5</v>
      </c>
      <c r="I118" s="21">
        <v>6</v>
      </c>
      <c r="J118" s="36">
        <v>171</v>
      </c>
      <c r="K118" s="37" t="s">
        <v>646</v>
      </c>
      <c r="L118" s="22"/>
      <c r="M118" s="25">
        <v>420864.22</v>
      </c>
      <c r="N118" s="25">
        <v>523402.73</v>
      </c>
      <c r="O118" s="25">
        <f t="shared" si="19"/>
        <v>-102538.51000000001</v>
      </c>
      <c r="P118" s="26">
        <f t="shared" si="20"/>
        <v>-0.19590748026858784</v>
      </c>
      <c r="Q118" s="22"/>
      <c r="R118" s="22"/>
      <c r="S118" s="25">
        <v>492183.53</v>
      </c>
      <c r="T118" s="25">
        <f t="shared" si="21"/>
        <v>492183.53</v>
      </c>
      <c r="U118" s="25">
        <f t="shared" si="33"/>
        <v>492183.53</v>
      </c>
      <c r="V118" s="25">
        <f t="shared" si="34"/>
        <v>-31219.199999999953</v>
      </c>
      <c r="W118" s="26">
        <f t="shared" si="35"/>
        <v>-5.964661284819809E-2</v>
      </c>
      <c r="X118" s="25">
        <f t="shared" si="36"/>
        <v>71319.310000000056</v>
      </c>
      <c r="Y118" s="26">
        <f t="shared" si="37"/>
        <v>0.1694591904248835</v>
      </c>
      <c r="AA118" t="str">
        <f t="shared" si="23"/>
        <v>Lake Chelan School District</v>
      </c>
      <c r="AB118" s="4">
        <f t="shared" si="24"/>
        <v>420864.22</v>
      </c>
      <c r="AC118" s="4">
        <f t="shared" si="25"/>
        <v>492183.53</v>
      </c>
      <c r="AD118" s="4">
        <f t="shared" si="26"/>
        <v>71319.310000000056</v>
      </c>
      <c r="AF118" s="4">
        <f t="shared" si="27"/>
        <v>75705.860335496225</v>
      </c>
    </row>
    <row r="119" spans="1:32">
      <c r="A119" t="s">
        <v>759</v>
      </c>
      <c r="B119">
        <v>11</v>
      </c>
      <c r="C119">
        <v>196</v>
      </c>
      <c r="D119">
        <v>0</v>
      </c>
      <c r="E119">
        <f t="shared" si="18"/>
        <v>196</v>
      </c>
      <c r="F119" s="21">
        <v>0</v>
      </c>
      <c r="G119" s="21">
        <v>0</v>
      </c>
      <c r="H119" s="21">
        <v>2</v>
      </c>
      <c r="I119" s="21">
        <v>2</v>
      </c>
      <c r="J119" s="36">
        <v>113</v>
      </c>
      <c r="K119" s="37" t="s">
        <v>643</v>
      </c>
      <c r="L119" s="22"/>
      <c r="M119" s="25">
        <v>302055.78999999998</v>
      </c>
      <c r="N119" s="25">
        <v>249209.85</v>
      </c>
      <c r="O119" s="25">
        <f t="shared" si="19"/>
        <v>52845.939999999973</v>
      </c>
      <c r="P119" s="26">
        <f t="shared" si="20"/>
        <v>0.21205397780224167</v>
      </c>
      <c r="Q119" s="22"/>
      <c r="R119" s="22"/>
      <c r="S119" s="25">
        <v>230943.12</v>
      </c>
      <c r="T119" s="25">
        <f t="shared" si="21"/>
        <v>230943.12</v>
      </c>
      <c r="U119" s="25">
        <f t="shared" si="33"/>
        <v>230943.12</v>
      </c>
      <c r="V119" s="25">
        <f t="shared" si="34"/>
        <v>-18266.73000000001</v>
      </c>
      <c r="W119" s="26">
        <f t="shared" si="35"/>
        <v>-7.3298587515702174E-2</v>
      </c>
      <c r="X119" s="25">
        <f t="shared" si="36"/>
        <v>-71112.669999999984</v>
      </c>
      <c r="Y119" s="26">
        <f t="shared" si="37"/>
        <v>-0.23542892523265319</v>
      </c>
      <c r="AA119" t="str">
        <f t="shared" si="23"/>
        <v>Lake Quinault School District</v>
      </c>
      <c r="AB119" s="4">
        <f t="shared" si="24"/>
        <v>302055.78999999998</v>
      </c>
      <c r="AC119" s="4">
        <f t="shared" si="25"/>
        <v>230943.12</v>
      </c>
      <c r="AD119" s="4">
        <f t="shared" si="26"/>
        <v>-71112.669999999984</v>
      </c>
      <c r="AF119" s="4">
        <f t="shared" si="27"/>
        <v>-75486.510779538206</v>
      </c>
    </row>
    <row r="120" spans="1:32">
      <c r="A120" t="s">
        <v>760</v>
      </c>
      <c r="B120">
        <v>69</v>
      </c>
      <c r="C120">
        <v>3982</v>
      </c>
      <c r="D120">
        <v>196</v>
      </c>
      <c r="E120">
        <f t="shared" si="18"/>
        <v>4178</v>
      </c>
      <c r="F120" s="21">
        <v>0</v>
      </c>
      <c r="G120" s="21">
        <v>0</v>
      </c>
      <c r="H120" s="21">
        <v>13</v>
      </c>
      <c r="I120" s="21">
        <v>11</v>
      </c>
      <c r="J120" s="36">
        <v>189</v>
      </c>
      <c r="K120" s="37" t="s">
        <v>643</v>
      </c>
      <c r="L120" s="22"/>
      <c r="M120" s="25">
        <v>1280653.05</v>
      </c>
      <c r="N120" s="25">
        <v>3256658.7</v>
      </c>
      <c r="O120" s="25">
        <f t="shared" si="19"/>
        <v>-1976005.6500000001</v>
      </c>
      <c r="P120" s="26">
        <f t="shared" si="20"/>
        <v>-0.60675859278714106</v>
      </c>
      <c r="Q120" s="22"/>
      <c r="R120" s="22"/>
      <c r="S120" s="25">
        <v>2378583.7000000002</v>
      </c>
      <c r="T120" s="25">
        <f t="shared" si="21"/>
        <v>2378583.7000000002</v>
      </c>
      <c r="U120" s="25">
        <f t="shared" si="33"/>
        <v>2378583.7000000002</v>
      </c>
      <c r="V120" s="25">
        <f t="shared" si="34"/>
        <v>-878075</v>
      </c>
      <c r="W120" s="26">
        <f t="shared" si="35"/>
        <v>-0.26962450808861238</v>
      </c>
      <c r="X120" s="25">
        <f t="shared" si="36"/>
        <v>1097930.6500000001</v>
      </c>
      <c r="Y120" s="26">
        <f t="shared" si="37"/>
        <v>0.85732091919821696</v>
      </c>
      <c r="AA120" t="str">
        <f t="shared" si="23"/>
        <v>Lake Stevens School District</v>
      </c>
      <c r="AB120" s="4">
        <f t="shared" si="24"/>
        <v>1280653.05</v>
      </c>
      <c r="AC120" s="4">
        <f t="shared" si="25"/>
        <v>2378583.7000000002</v>
      </c>
      <c r="AD120" s="4">
        <f t="shared" si="26"/>
        <v>1097930.6500000001</v>
      </c>
      <c r="AF120" s="4">
        <f t="shared" si="27"/>
        <v>1165459.7394024218</v>
      </c>
    </row>
    <row r="121" spans="1:32">
      <c r="A121" t="s">
        <v>761</v>
      </c>
      <c r="B121">
        <v>145</v>
      </c>
      <c r="C121">
        <v>8076.5</v>
      </c>
      <c r="D121">
        <v>628</v>
      </c>
      <c r="E121">
        <f t="shared" si="18"/>
        <v>8704.5</v>
      </c>
      <c r="F121" s="21">
        <v>0</v>
      </c>
      <c r="G121" s="21">
        <v>0</v>
      </c>
      <c r="H121" s="21">
        <v>53</v>
      </c>
      <c r="I121" s="21">
        <v>49</v>
      </c>
      <c r="J121" s="36">
        <v>121</v>
      </c>
      <c r="K121" s="37" t="s">
        <v>643</v>
      </c>
      <c r="L121" s="22"/>
      <c r="M121" s="25">
        <v>4280600.28</v>
      </c>
      <c r="N121" s="25">
        <v>6433954</v>
      </c>
      <c r="O121" s="25">
        <f t="shared" si="19"/>
        <v>-2153353.7199999997</v>
      </c>
      <c r="P121" s="26">
        <f t="shared" si="20"/>
        <v>-0.33468590543233595</v>
      </c>
      <c r="Q121" s="22"/>
      <c r="R121" s="22"/>
      <c r="S121" s="25">
        <v>9153179.5999999996</v>
      </c>
      <c r="T121" s="25">
        <f t="shared" si="21"/>
        <v>9153179.5999999996</v>
      </c>
      <c r="U121" s="25">
        <f t="shared" si="33"/>
        <v>6433954</v>
      </c>
      <c r="V121" s="25">
        <f t="shared" si="34"/>
        <v>0</v>
      </c>
      <c r="W121" s="26">
        <f t="shared" si="35"/>
        <v>0</v>
      </c>
      <c r="X121" s="25">
        <f t="shared" si="36"/>
        <v>2153353.7199999997</v>
      </c>
      <c r="Y121" s="26">
        <f t="shared" si="37"/>
        <v>0.50304947417328105</v>
      </c>
      <c r="AA121" t="str">
        <f t="shared" si="23"/>
        <v>Lake Washington School District</v>
      </c>
      <c r="AB121" s="4">
        <f t="shared" si="24"/>
        <v>4280600.28</v>
      </c>
      <c r="AC121" s="4">
        <f t="shared" si="25"/>
        <v>6433954</v>
      </c>
      <c r="AD121" s="4">
        <f t="shared" si="26"/>
        <v>2153353.7199999997</v>
      </c>
      <c r="AF121" s="4">
        <f t="shared" si="27"/>
        <v>2285797.4366162699</v>
      </c>
    </row>
    <row r="122" spans="1:32">
      <c r="A122" t="s">
        <v>762</v>
      </c>
      <c r="B122">
        <v>28</v>
      </c>
      <c r="C122">
        <v>1802.5</v>
      </c>
      <c r="D122">
        <v>34</v>
      </c>
      <c r="E122">
        <f t="shared" si="18"/>
        <v>1836.5</v>
      </c>
      <c r="F122" s="21">
        <v>0</v>
      </c>
      <c r="G122" s="21">
        <v>0</v>
      </c>
      <c r="H122" s="21">
        <v>9</v>
      </c>
      <c r="I122" s="21">
        <v>5</v>
      </c>
      <c r="J122" s="36">
        <v>189</v>
      </c>
      <c r="K122" s="37" t="s">
        <v>643</v>
      </c>
      <c r="L122" s="22"/>
      <c r="M122" s="25">
        <v>689660.25</v>
      </c>
      <c r="N122" s="25">
        <v>1051402.5</v>
      </c>
      <c r="O122" s="25">
        <f t="shared" si="19"/>
        <v>-361742.25</v>
      </c>
      <c r="P122" s="26">
        <f t="shared" si="20"/>
        <v>-0.34405686689921322</v>
      </c>
      <c r="Q122" s="22"/>
      <c r="R122" s="22"/>
      <c r="S122" s="25">
        <v>1017092.6</v>
      </c>
      <c r="T122" s="25">
        <f t="shared" si="21"/>
        <v>1017092.6</v>
      </c>
      <c r="U122" s="25">
        <f t="shared" si="33"/>
        <v>1017092.6</v>
      </c>
      <c r="V122" s="25">
        <f t="shared" si="34"/>
        <v>-34309.900000000023</v>
      </c>
      <c r="W122" s="26">
        <f t="shared" si="35"/>
        <v>-3.2632507531606611E-2</v>
      </c>
      <c r="X122" s="25">
        <f t="shared" si="36"/>
        <v>327432.34999999998</v>
      </c>
      <c r="Y122" s="26">
        <f t="shared" si="37"/>
        <v>0.47477341198075423</v>
      </c>
      <c r="AA122" t="str">
        <f t="shared" si="23"/>
        <v>Lakewood School District</v>
      </c>
      <c r="AB122" s="4">
        <f t="shared" si="24"/>
        <v>689660.25</v>
      </c>
      <c r="AC122" s="4">
        <f t="shared" si="25"/>
        <v>1017092.6</v>
      </c>
      <c r="AD122" s="4">
        <f t="shared" si="26"/>
        <v>327432.34999999998</v>
      </c>
      <c r="AF122" s="4">
        <f t="shared" si="27"/>
        <v>347571.33458558831</v>
      </c>
    </row>
    <row r="123" spans="1:32">
      <c r="A123" t="s">
        <v>763</v>
      </c>
      <c r="B123">
        <v>4</v>
      </c>
      <c r="C123">
        <v>25</v>
      </c>
      <c r="D123">
        <v>0</v>
      </c>
      <c r="E123">
        <f t="shared" si="18"/>
        <v>25</v>
      </c>
      <c r="F123" s="21">
        <v>0</v>
      </c>
      <c r="G123" s="21">
        <v>1</v>
      </c>
      <c r="H123" s="21">
        <v>2</v>
      </c>
      <c r="I123" s="21">
        <v>1</v>
      </c>
      <c r="J123" s="36">
        <v>101</v>
      </c>
      <c r="K123" s="37" t="s">
        <v>646</v>
      </c>
      <c r="L123" s="22"/>
      <c r="M123" s="25">
        <v>72224.53</v>
      </c>
      <c r="N123" s="25">
        <v>44370.67</v>
      </c>
      <c r="O123" s="25">
        <f t="shared" si="19"/>
        <v>27853.86</v>
      </c>
      <c r="P123" s="26">
        <f t="shared" si="20"/>
        <v>0.62775387434988028</v>
      </c>
      <c r="Q123" s="22"/>
      <c r="R123" s="22"/>
      <c r="S123" s="25">
        <v>46262.288</v>
      </c>
      <c r="T123" s="25">
        <f t="shared" si="21"/>
        <v>46262.288</v>
      </c>
      <c r="U123" s="25">
        <f t="shared" si="33"/>
        <v>44370.67</v>
      </c>
      <c r="V123" s="25">
        <f t="shared" si="34"/>
        <v>0</v>
      </c>
      <c r="W123" s="26">
        <f t="shared" si="35"/>
        <v>0</v>
      </c>
      <c r="X123" s="25">
        <f t="shared" si="36"/>
        <v>-27853.86</v>
      </c>
      <c r="Y123" s="26">
        <f t="shared" si="37"/>
        <v>-0.38565650756051995</v>
      </c>
      <c r="AA123" t="str">
        <f t="shared" si="23"/>
        <v>Lamont School District</v>
      </c>
      <c r="AB123" s="4">
        <f t="shared" si="24"/>
        <v>72224.53</v>
      </c>
      <c r="AC123" s="4">
        <f t="shared" si="25"/>
        <v>44370.67</v>
      </c>
      <c r="AD123" s="4">
        <f t="shared" si="26"/>
        <v>-27853.86</v>
      </c>
      <c r="AF123" s="4">
        <f t="shared" si="27"/>
        <v>-29567.033598116177</v>
      </c>
    </row>
    <row r="124" spans="1:32">
      <c r="A124" t="s">
        <v>764</v>
      </c>
      <c r="B124">
        <v>19</v>
      </c>
      <c r="C124">
        <v>407</v>
      </c>
      <c r="D124">
        <v>2</v>
      </c>
      <c r="E124">
        <f t="shared" si="18"/>
        <v>409</v>
      </c>
      <c r="F124" s="21">
        <v>0</v>
      </c>
      <c r="G124" s="21">
        <v>0</v>
      </c>
      <c r="H124" s="21">
        <v>2</v>
      </c>
      <c r="I124" s="21">
        <v>2</v>
      </c>
      <c r="J124" s="36">
        <v>101</v>
      </c>
      <c r="K124" s="37" t="s">
        <v>646</v>
      </c>
      <c r="L124" s="22"/>
      <c r="M124" s="25">
        <v>467408.14</v>
      </c>
      <c r="N124" s="25">
        <v>427864.34</v>
      </c>
      <c r="O124" s="25">
        <f t="shared" si="19"/>
        <v>39543.799999999988</v>
      </c>
      <c r="P124" s="26">
        <f t="shared" si="20"/>
        <v>9.2421350187772103E-2</v>
      </c>
      <c r="Q124" s="22"/>
      <c r="R124" s="22"/>
      <c r="S124" s="25">
        <v>500159.5</v>
      </c>
      <c r="T124" s="25">
        <f t="shared" si="21"/>
        <v>500159.5</v>
      </c>
      <c r="U124" s="25">
        <f t="shared" si="33"/>
        <v>427864.34</v>
      </c>
      <c r="V124" s="25">
        <f t="shared" si="34"/>
        <v>0</v>
      </c>
      <c r="W124" s="26">
        <f t="shared" si="35"/>
        <v>0</v>
      </c>
      <c r="X124" s="25">
        <f t="shared" si="36"/>
        <v>-39543.799999999988</v>
      </c>
      <c r="Y124" s="26">
        <f t="shared" si="37"/>
        <v>-8.4602292120971589E-2</v>
      </c>
      <c r="AA124" t="str">
        <f t="shared" si="23"/>
        <v>Liberty School District</v>
      </c>
      <c r="AB124" s="4">
        <f t="shared" si="24"/>
        <v>467408.14</v>
      </c>
      <c r="AC124" s="4">
        <f t="shared" si="25"/>
        <v>427864.34</v>
      </c>
      <c r="AD124" s="4">
        <f t="shared" si="26"/>
        <v>-39543.799999999988</v>
      </c>
      <c r="AF124" s="4">
        <f t="shared" si="27"/>
        <v>-41975.972565281299</v>
      </c>
    </row>
    <row r="125" spans="1:32">
      <c r="A125" t="s">
        <v>765</v>
      </c>
      <c r="B125">
        <v>10</v>
      </c>
      <c r="C125">
        <v>109</v>
      </c>
      <c r="D125">
        <v>5</v>
      </c>
      <c r="E125">
        <f t="shared" si="18"/>
        <v>114</v>
      </c>
      <c r="F125" s="21">
        <v>0</v>
      </c>
      <c r="G125" s="21">
        <v>0</v>
      </c>
      <c r="H125" s="21">
        <v>2</v>
      </c>
      <c r="I125" s="21">
        <v>2</v>
      </c>
      <c r="J125" s="36">
        <v>101</v>
      </c>
      <c r="K125" s="37" t="s">
        <v>646</v>
      </c>
      <c r="L125" s="22"/>
      <c r="M125" s="25">
        <v>291072.24</v>
      </c>
      <c r="N125" s="25">
        <v>244472.23</v>
      </c>
      <c r="O125" s="25">
        <f t="shared" si="19"/>
        <v>46600.00999999998</v>
      </c>
      <c r="P125" s="26">
        <f t="shared" si="20"/>
        <v>0.19061473771479068</v>
      </c>
      <c r="Q125" s="22"/>
      <c r="R125" s="22"/>
      <c r="S125" s="25">
        <v>244768.85</v>
      </c>
      <c r="T125" s="25">
        <f t="shared" si="21"/>
        <v>244768.85</v>
      </c>
      <c r="U125" s="25">
        <f t="shared" si="33"/>
        <v>244472.23</v>
      </c>
      <c r="V125" s="25">
        <f t="shared" si="34"/>
        <v>0</v>
      </c>
      <c r="W125" s="26">
        <f t="shared" si="35"/>
        <v>0</v>
      </c>
      <c r="X125" s="25">
        <f t="shared" si="36"/>
        <v>-46600.00999999998</v>
      </c>
      <c r="Y125" s="26">
        <f t="shared" si="37"/>
        <v>-0.160097747555727</v>
      </c>
      <c r="AA125" t="str">
        <f t="shared" si="23"/>
        <v>Lind School District</v>
      </c>
      <c r="AB125" s="4">
        <f t="shared" si="24"/>
        <v>291072.24</v>
      </c>
      <c r="AC125" s="4">
        <f t="shared" si="25"/>
        <v>244472.23</v>
      </c>
      <c r="AD125" s="4">
        <f t="shared" si="26"/>
        <v>-46600.00999999998</v>
      </c>
      <c r="AF125" s="4">
        <f t="shared" si="27"/>
        <v>-49466.180319085011</v>
      </c>
    </row>
    <row r="126" spans="1:32">
      <c r="A126" t="s">
        <v>766</v>
      </c>
      <c r="B126">
        <v>58</v>
      </c>
      <c r="C126">
        <v>2328</v>
      </c>
      <c r="D126">
        <v>210</v>
      </c>
      <c r="E126">
        <f t="shared" si="18"/>
        <v>2538</v>
      </c>
      <c r="F126" s="21">
        <v>0</v>
      </c>
      <c r="G126" s="21">
        <v>0</v>
      </c>
      <c r="H126" s="21">
        <v>17</v>
      </c>
      <c r="I126" s="21">
        <v>15</v>
      </c>
      <c r="J126" s="36">
        <v>112</v>
      </c>
      <c r="K126" s="37" t="s">
        <v>643</v>
      </c>
      <c r="L126" s="22"/>
      <c r="M126" s="25">
        <v>1395887.03</v>
      </c>
      <c r="N126" s="25">
        <v>2231177.4</v>
      </c>
      <c r="O126" s="25">
        <f t="shared" si="19"/>
        <v>-835290.36999999988</v>
      </c>
      <c r="P126" s="26">
        <f t="shared" si="20"/>
        <v>-0.37437201093915701</v>
      </c>
      <c r="Q126" s="22"/>
      <c r="R126" s="22"/>
      <c r="S126" s="25">
        <v>1934723.7</v>
      </c>
      <c r="T126" s="25">
        <f t="shared" si="21"/>
        <v>1934723.7</v>
      </c>
      <c r="U126" s="25">
        <f t="shared" si="33"/>
        <v>1934723.7</v>
      </c>
      <c r="V126" s="25">
        <f t="shared" si="34"/>
        <v>-296453.69999999995</v>
      </c>
      <c r="W126" s="26">
        <f t="shared" si="35"/>
        <v>-0.1328687266194073</v>
      </c>
      <c r="X126" s="25">
        <f t="shared" si="36"/>
        <v>538836.66999999993</v>
      </c>
      <c r="Y126" s="26">
        <f t="shared" si="37"/>
        <v>0.38601739139305558</v>
      </c>
      <c r="AA126" t="str">
        <f t="shared" si="23"/>
        <v>Longview School District</v>
      </c>
      <c r="AB126" s="4">
        <f t="shared" si="24"/>
        <v>1395887.03</v>
      </c>
      <c r="AC126" s="4">
        <f t="shared" si="25"/>
        <v>1934723.7</v>
      </c>
      <c r="AD126" s="4">
        <f t="shared" si="26"/>
        <v>538836.66999999993</v>
      </c>
      <c r="AF126" s="4">
        <f t="shared" si="27"/>
        <v>571978.2437977012</v>
      </c>
    </row>
    <row r="127" spans="1:32">
      <c r="A127" t="s">
        <v>767</v>
      </c>
      <c r="B127">
        <v>7</v>
      </c>
      <c r="C127">
        <v>130</v>
      </c>
      <c r="D127">
        <v>1</v>
      </c>
      <c r="E127">
        <f t="shared" si="18"/>
        <v>131</v>
      </c>
      <c r="F127" s="21">
        <v>0</v>
      </c>
      <c r="G127" s="21">
        <v>0</v>
      </c>
      <c r="H127" s="21">
        <v>3</v>
      </c>
      <c r="I127" s="21">
        <v>3</v>
      </c>
      <c r="J127" s="36">
        <v>189</v>
      </c>
      <c r="K127" s="37" t="s">
        <v>643</v>
      </c>
      <c r="L127" s="22"/>
      <c r="M127" s="25">
        <v>123697.4</v>
      </c>
      <c r="N127" s="25">
        <v>133264.57999999999</v>
      </c>
      <c r="O127" s="25">
        <f t="shared" si="19"/>
        <v>-9567.179999999993</v>
      </c>
      <c r="P127" s="26">
        <f t="shared" si="20"/>
        <v>-7.179086896157999E-2</v>
      </c>
      <c r="Q127" s="22"/>
      <c r="R127" s="22"/>
      <c r="S127" s="25">
        <v>123385.42</v>
      </c>
      <c r="T127" s="25">
        <f t="shared" si="21"/>
        <v>123385.42</v>
      </c>
      <c r="U127" s="25">
        <f t="shared" si="33"/>
        <v>123385.42</v>
      </c>
      <c r="V127" s="25">
        <f t="shared" si="34"/>
        <v>-9879.1599999999889</v>
      </c>
      <c r="W127" s="26">
        <f t="shared" si="35"/>
        <v>-7.4131926127707679E-2</v>
      </c>
      <c r="X127" s="25">
        <f t="shared" si="36"/>
        <v>-311.97999999999593</v>
      </c>
      <c r="Y127" s="26">
        <f t="shared" si="37"/>
        <v>-2.522122534507564E-3</v>
      </c>
      <c r="AA127" t="str">
        <f t="shared" si="23"/>
        <v>Lopez School District</v>
      </c>
      <c r="AB127" s="4">
        <f t="shared" si="24"/>
        <v>123697.4</v>
      </c>
      <c r="AC127" s="4">
        <f t="shared" si="25"/>
        <v>123385.42</v>
      </c>
      <c r="AD127" s="4">
        <f t="shared" si="26"/>
        <v>-311.97999999999593</v>
      </c>
      <c r="AF127" s="4">
        <f t="shared" si="27"/>
        <v>-331.16857562794399</v>
      </c>
    </row>
    <row r="128" spans="1:32">
      <c r="A128" t="s">
        <v>768</v>
      </c>
      <c r="B128">
        <v>7</v>
      </c>
      <c r="C128">
        <v>196</v>
      </c>
      <c r="D128">
        <v>0</v>
      </c>
      <c r="E128">
        <f t="shared" si="18"/>
        <v>196</v>
      </c>
      <c r="F128" s="21">
        <v>0</v>
      </c>
      <c r="G128" s="21">
        <v>0</v>
      </c>
      <c r="H128" s="21">
        <v>2</v>
      </c>
      <c r="I128" s="21">
        <v>3</v>
      </c>
      <c r="J128" s="36">
        <v>112</v>
      </c>
      <c r="K128" s="37" t="s">
        <v>643</v>
      </c>
      <c r="L128" s="22"/>
      <c r="M128" s="25">
        <v>200054.54</v>
      </c>
      <c r="N128" s="25">
        <v>199893.65</v>
      </c>
      <c r="O128" s="25">
        <f t="shared" si="19"/>
        <v>160.89000000001397</v>
      </c>
      <c r="P128" s="26">
        <f t="shared" si="20"/>
        <v>8.0487799387331206E-4</v>
      </c>
      <c r="Q128" s="22"/>
      <c r="R128" s="22"/>
      <c r="S128" s="25">
        <v>240956.82</v>
      </c>
      <c r="T128" s="25">
        <f t="shared" si="21"/>
        <v>240956.82</v>
      </c>
      <c r="U128" s="25">
        <f t="shared" si="33"/>
        <v>199893.65</v>
      </c>
      <c r="V128" s="25">
        <f t="shared" si="34"/>
        <v>0</v>
      </c>
      <c r="W128" s="26">
        <f t="shared" si="35"/>
        <v>0</v>
      </c>
      <c r="X128" s="25">
        <f t="shared" si="36"/>
        <v>-160.89000000001397</v>
      </c>
      <c r="Y128" s="26">
        <f t="shared" si="37"/>
        <v>-8.0423068629191801E-4</v>
      </c>
      <c r="AA128" t="str">
        <f t="shared" si="23"/>
        <v>Lyle School District</v>
      </c>
      <c r="AB128" s="4">
        <f t="shared" si="24"/>
        <v>200054.54</v>
      </c>
      <c r="AC128" s="4">
        <f t="shared" si="25"/>
        <v>199893.65</v>
      </c>
      <c r="AD128" s="4">
        <f t="shared" si="26"/>
        <v>-160.89000000001397</v>
      </c>
      <c r="AF128" s="4">
        <f t="shared" si="27"/>
        <v>-170.78566617342534</v>
      </c>
    </row>
    <row r="129" spans="1:32">
      <c r="A129" t="s">
        <v>769</v>
      </c>
      <c r="B129">
        <v>31</v>
      </c>
      <c r="C129">
        <v>1346</v>
      </c>
      <c r="D129">
        <v>42</v>
      </c>
      <c r="E129">
        <f t="shared" si="18"/>
        <v>1388</v>
      </c>
      <c r="F129" s="21">
        <v>0</v>
      </c>
      <c r="G129" s="21">
        <v>0</v>
      </c>
      <c r="H129" s="21">
        <v>6</v>
      </c>
      <c r="I129" s="21">
        <v>7</v>
      </c>
      <c r="J129" s="36">
        <v>189</v>
      </c>
      <c r="K129" s="37" t="s">
        <v>643</v>
      </c>
      <c r="L129" s="22"/>
      <c r="M129" s="25">
        <v>498649.73</v>
      </c>
      <c r="N129" s="25">
        <v>741848.37</v>
      </c>
      <c r="O129" s="25">
        <f t="shared" si="19"/>
        <v>-243198.64</v>
      </c>
      <c r="P129" s="26">
        <f t="shared" si="20"/>
        <v>-0.3278279630108239</v>
      </c>
      <c r="Q129" s="22"/>
      <c r="R129" s="22"/>
      <c r="S129" s="25">
        <v>887188.58</v>
      </c>
      <c r="T129" s="25">
        <f t="shared" si="21"/>
        <v>887188.58</v>
      </c>
      <c r="U129" s="25">
        <f t="shared" si="33"/>
        <v>741848.37</v>
      </c>
      <c r="V129" s="25">
        <f t="shared" si="34"/>
        <v>0</v>
      </c>
      <c r="W129" s="26">
        <f t="shared" si="35"/>
        <v>0</v>
      </c>
      <c r="X129" s="25">
        <f t="shared" si="36"/>
        <v>243198.64</v>
      </c>
      <c r="Y129" s="26">
        <f t="shared" si="37"/>
        <v>0.48771437217062169</v>
      </c>
      <c r="AA129" t="str">
        <f t="shared" si="23"/>
        <v>Lynden School District</v>
      </c>
      <c r="AB129" s="4">
        <f t="shared" si="24"/>
        <v>498649.73</v>
      </c>
      <c r="AC129" s="4">
        <f t="shared" si="25"/>
        <v>741848.37</v>
      </c>
      <c r="AD129" s="4">
        <f t="shared" si="26"/>
        <v>243198.64</v>
      </c>
      <c r="AF129" s="4">
        <f t="shared" si="27"/>
        <v>258156.76390619332</v>
      </c>
    </row>
    <row r="130" spans="1:32">
      <c r="A130" t="s">
        <v>770</v>
      </c>
      <c r="B130">
        <v>10</v>
      </c>
      <c r="C130">
        <v>209</v>
      </c>
      <c r="D130">
        <v>7</v>
      </c>
      <c r="E130">
        <f t="shared" si="18"/>
        <v>216</v>
      </c>
      <c r="F130" s="21">
        <v>0</v>
      </c>
      <c r="G130" s="21">
        <v>0</v>
      </c>
      <c r="H130" s="21">
        <v>4</v>
      </c>
      <c r="I130" s="21">
        <v>2</v>
      </c>
      <c r="J130" s="36">
        <v>105</v>
      </c>
      <c r="K130" s="37" t="s">
        <v>646</v>
      </c>
      <c r="L130" s="22"/>
      <c r="M130" s="25">
        <v>124483.58</v>
      </c>
      <c r="N130" s="25">
        <v>147385.74</v>
      </c>
      <c r="O130" s="25">
        <f t="shared" si="19"/>
        <v>-22902.159999999989</v>
      </c>
      <c r="P130" s="26">
        <f t="shared" si="20"/>
        <v>-0.15538925271875006</v>
      </c>
      <c r="Q130" s="22"/>
      <c r="R130" s="22"/>
      <c r="S130" s="25">
        <v>208487.47</v>
      </c>
      <c r="T130" s="25">
        <f t="shared" si="21"/>
        <v>208487.47</v>
      </c>
      <c r="U130" s="25">
        <f t="shared" si="33"/>
        <v>147385.74</v>
      </c>
      <c r="V130" s="25">
        <f t="shared" si="34"/>
        <v>0</v>
      </c>
      <c r="W130" s="26">
        <f t="shared" si="35"/>
        <v>0</v>
      </c>
      <c r="X130" s="25">
        <f t="shared" si="36"/>
        <v>22902.159999999989</v>
      </c>
      <c r="Y130" s="26">
        <f t="shared" si="37"/>
        <v>0.18397735669234438</v>
      </c>
      <c r="AA130" t="str">
        <f t="shared" si="23"/>
        <v>Mabton School District</v>
      </c>
      <c r="AB130" s="4">
        <f t="shared" si="24"/>
        <v>124483.58</v>
      </c>
      <c r="AC130" s="4">
        <f t="shared" si="25"/>
        <v>147385.74</v>
      </c>
      <c r="AD130" s="4">
        <f t="shared" si="26"/>
        <v>22902.159999999989</v>
      </c>
      <c r="AF130" s="4">
        <f t="shared" si="27"/>
        <v>24310.775389458842</v>
      </c>
    </row>
    <row r="131" spans="1:32">
      <c r="A131" t="s">
        <v>771</v>
      </c>
      <c r="B131">
        <v>8</v>
      </c>
      <c r="C131">
        <v>34</v>
      </c>
      <c r="D131">
        <v>0</v>
      </c>
      <c r="E131">
        <f t="shared" si="18"/>
        <v>34</v>
      </c>
      <c r="F131" s="21">
        <v>0</v>
      </c>
      <c r="G131" s="21">
        <v>0</v>
      </c>
      <c r="H131" s="21">
        <v>1</v>
      </c>
      <c r="I131" s="21">
        <v>1</v>
      </c>
      <c r="J131" s="36">
        <v>171</v>
      </c>
      <c r="K131" s="37" t="s">
        <v>646</v>
      </c>
      <c r="L131" s="22"/>
      <c r="M131" s="25">
        <v>163281.26</v>
      </c>
      <c r="N131" s="25">
        <v>151041.53</v>
      </c>
      <c r="O131" s="25">
        <f t="shared" si="19"/>
        <v>12239.73000000001</v>
      </c>
      <c r="P131" s="26">
        <f t="shared" si="20"/>
        <v>8.1035527116283909E-2</v>
      </c>
      <c r="Q131" s="22"/>
      <c r="R131" s="22"/>
      <c r="S131" s="25">
        <v>94404.63</v>
      </c>
      <c r="T131" s="25">
        <f t="shared" si="21"/>
        <v>94404.63</v>
      </c>
      <c r="U131" s="25">
        <f t="shared" si="33"/>
        <v>94404.63</v>
      </c>
      <c r="V131" s="25">
        <f t="shared" si="34"/>
        <v>-56636.899999999994</v>
      </c>
      <c r="W131" s="26">
        <f t="shared" si="35"/>
        <v>-0.37497567721937136</v>
      </c>
      <c r="X131" s="25">
        <f t="shared" si="36"/>
        <v>-68876.63</v>
      </c>
      <c r="Y131" s="26">
        <f t="shared" si="37"/>
        <v>-0.42182813875885083</v>
      </c>
      <c r="AA131" t="str">
        <f t="shared" si="23"/>
        <v>Mansfield School District</v>
      </c>
      <c r="AB131" s="4">
        <f t="shared" si="24"/>
        <v>163281.26</v>
      </c>
      <c r="AC131" s="4">
        <f t="shared" si="25"/>
        <v>94404.63</v>
      </c>
      <c r="AD131" s="4">
        <f t="shared" si="26"/>
        <v>-68876.63</v>
      </c>
      <c r="AF131" s="4">
        <f t="shared" si="27"/>
        <v>-73112.941378143529</v>
      </c>
    </row>
    <row r="132" spans="1:32">
      <c r="A132" t="s">
        <v>772</v>
      </c>
      <c r="B132">
        <v>15</v>
      </c>
      <c r="C132">
        <v>463.5</v>
      </c>
      <c r="D132">
        <v>13</v>
      </c>
      <c r="E132">
        <f t="shared" si="18"/>
        <v>476.5</v>
      </c>
      <c r="F132" s="21">
        <v>0</v>
      </c>
      <c r="G132" s="21">
        <v>0</v>
      </c>
      <c r="H132" s="21">
        <v>1</v>
      </c>
      <c r="I132" s="21">
        <v>2</v>
      </c>
      <c r="J132" s="36">
        <v>171</v>
      </c>
      <c r="K132" s="37" t="s">
        <v>646</v>
      </c>
      <c r="L132" s="22"/>
      <c r="M132" s="25">
        <v>152264.12</v>
      </c>
      <c r="N132" s="25">
        <v>212552.14</v>
      </c>
      <c r="O132" s="25">
        <f t="shared" si="19"/>
        <v>-60288.020000000019</v>
      </c>
      <c r="P132" s="26">
        <f t="shared" si="20"/>
        <v>-0.28363873447710297</v>
      </c>
      <c r="Q132" s="22"/>
      <c r="R132" s="22"/>
      <c r="S132" s="25">
        <v>293376.94</v>
      </c>
      <c r="T132" s="25">
        <f t="shared" si="21"/>
        <v>293376.94</v>
      </c>
      <c r="U132" s="25">
        <f t="shared" si="33"/>
        <v>212552.14</v>
      </c>
      <c r="V132" s="25">
        <f t="shared" si="34"/>
        <v>0</v>
      </c>
      <c r="W132" s="26">
        <f t="shared" si="35"/>
        <v>0</v>
      </c>
      <c r="X132" s="25">
        <f t="shared" si="36"/>
        <v>60288.020000000019</v>
      </c>
      <c r="Y132" s="26">
        <f t="shared" si="37"/>
        <v>0.39594370623886982</v>
      </c>
      <c r="AA132" t="str">
        <f t="shared" si="23"/>
        <v>Manson School District</v>
      </c>
      <c r="AB132" s="4">
        <f t="shared" si="24"/>
        <v>152264.12</v>
      </c>
      <c r="AC132" s="4">
        <f t="shared" si="25"/>
        <v>212552.14</v>
      </c>
      <c r="AD132" s="4">
        <f t="shared" si="26"/>
        <v>60288.020000000019</v>
      </c>
      <c r="AF132" s="4">
        <f t="shared" si="27"/>
        <v>63996.082155360178</v>
      </c>
    </row>
    <row r="133" spans="1:32">
      <c r="A133" t="s">
        <v>773</v>
      </c>
      <c r="B133">
        <v>7</v>
      </c>
      <c r="C133">
        <v>151</v>
      </c>
      <c r="D133">
        <v>4</v>
      </c>
      <c r="E133">
        <f t="shared" ref="E133:E196" si="38">C133+D133</f>
        <v>155</v>
      </c>
      <c r="F133" s="21">
        <v>0</v>
      </c>
      <c r="G133" s="21">
        <v>0</v>
      </c>
      <c r="H133" s="21">
        <v>1</v>
      </c>
      <c r="I133" s="21">
        <v>2</v>
      </c>
      <c r="J133" s="36">
        <v>113</v>
      </c>
      <c r="K133" s="37" t="s">
        <v>643</v>
      </c>
      <c r="L133" s="22"/>
      <c r="M133" s="25">
        <v>165914.49</v>
      </c>
      <c r="N133" s="25">
        <v>156577.93</v>
      </c>
      <c r="O133" s="25">
        <f t="shared" ref="O133:O196" si="39">M133-N133</f>
        <v>9336.5599999999977</v>
      </c>
      <c r="P133" s="26">
        <f t="shared" ref="P133:P196" si="40">O133/N133</f>
        <v>5.9628837857289327E-2</v>
      </c>
      <c r="Q133" s="22"/>
      <c r="R133" s="22"/>
      <c r="S133" s="25">
        <v>190982.13</v>
      </c>
      <c r="T133" s="25">
        <f t="shared" ref="T133:T196" si="41">1*S133</f>
        <v>190982.13</v>
      </c>
      <c r="U133" s="25">
        <f t="shared" si="33"/>
        <v>156577.93</v>
      </c>
      <c r="V133" s="25">
        <f t="shared" si="34"/>
        <v>0</v>
      </c>
      <c r="W133" s="26">
        <f t="shared" si="35"/>
        <v>0</v>
      </c>
      <c r="X133" s="25">
        <f t="shared" si="36"/>
        <v>-9336.5599999999977</v>
      </c>
      <c r="Y133" s="26">
        <f t="shared" si="37"/>
        <v>-5.6273324891635432E-2</v>
      </c>
      <c r="AA133" t="str">
        <f t="shared" ref="AA133:AA196" si="42">A133</f>
        <v>Mary M Knight School District</v>
      </c>
      <c r="AB133" s="4">
        <f t="shared" ref="AB133:AB196" si="43">M133</f>
        <v>165914.49</v>
      </c>
      <c r="AC133" s="4">
        <f t="shared" ref="AC133:AC196" si="44">U133</f>
        <v>156577.93</v>
      </c>
      <c r="AD133" s="4">
        <f t="shared" ref="AD133:AD196" si="45">AC133-AB133</f>
        <v>-9336.5599999999977</v>
      </c>
      <c r="AF133" s="4">
        <f t="shared" ref="AF133:AF196" si="46">AD133*(1+$AF$2)</f>
        <v>-9910.812476648749</v>
      </c>
    </row>
    <row r="134" spans="1:32">
      <c r="A134" t="s">
        <v>774</v>
      </c>
      <c r="B134">
        <v>15</v>
      </c>
      <c r="C134">
        <v>336.5</v>
      </c>
      <c r="D134">
        <v>4</v>
      </c>
      <c r="E134">
        <f t="shared" si="38"/>
        <v>340.5</v>
      </c>
      <c r="F134" s="21">
        <v>0</v>
      </c>
      <c r="G134" s="21">
        <v>0</v>
      </c>
      <c r="H134" s="21">
        <v>1</v>
      </c>
      <c r="I134" s="21">
        <v>6</v>
      </c>
      <c r="J134" s="36">
        <v>101</v>
      </c>
      <c r="K134" s="37" t="s">
        <v>646</v>
      </c>
      <c r="L134" s="22"/>
      <c r="M134" s="25">
        <v>336269.88</v>
      </c>
      <c r="N134" s="25">
        <v>332083.05</v>
      </c>
      <c r="O134" s="25">
        <f t="shared" si="39"/>
        <v>4186.8300000000163</v>
      </c>
      <c r="P134" s="26">
        <f t="shared" si="40"/>
        <v>1.2607779891204976E-2</v>
      </c>
      <c r="Q134" s="22"/>
      <c r="R134" s="22"/>
      <c r="S134" s="25">
        <v>463409.24</v>
      </c>
      <c r="T134" s="25">
        <f t="shared" si="41"/>
        <v>463409.24</v>
      </c>
      <c r="U134" s="25">
        <f t="shared" si="33"/>
        <v>332083.05</v>
      </c>
      <c r="V134" s="25">
        <f t="shared" si="34"/>
        <v>0</v>
      </c>
      <c r="W134" s="26">
        <f t="shared" si="35"/>
        <v>0</v>
      </c>
      <c r="X134" s="25">
        <f t="shared" si="36"/>
        <v>-4186.8300000000163</v>
      </c>
      <c r="Y134" s="26">
        <f t="shared" si="37"/>
        <v>-1.2450802908663768E-2</v>
      </c>
      <c r="AA134" t="str">
        <f t="shared" si="42"/>
        <v>Mary Walker School District</v>
      </c>
      <c r="AB134" s="4">
        <f t="shared" si="43"/>
        <v>336269.88</v>
      </c>
      <c r="AC134" s="4">
        <f t="shared" si="44"/>
        <v>332083.05</v>
      </c>
      <c r="AD134" s="4">
        <f t="shared" si="45"/>
        <v>-4186.8300000000163</v>
      </c>
      <c r="AF134" s="4">
        <f t="shared" si="46"/>
        <v>-4444.3442768650821</v>
      </c>
    </row>
    <row r="135" spans="1:32">
      <c r="A135" t="s">
        <v>775</v>
      </c>
      <c r="B135">
        <v>99</v>
      </c>
      <c r="C135">
        <v>4952.5</v>
      </c>
      <c r="D135">
        <v>342</v>
      </c>
      <c r="E135">
        <f t="shared" si="38"/>
        <v>5294.5</v>
      </c>
      <c r="F135" s="21">
        <v>0</v>
      </c>
      <c r="G135" s="21">
        <v>0</v>
      </c>
      <c r="H135" s="21">
        <v>30</v>
      </c>
      <c r="I135" s="21">
        <v>21</v>
      </c>
      <c r="J135" s="36">
        <v>189</v>
      </c>
      <c r="K135" s="37" t="s">
        <v>643</v>
      </c>
      <c r="L135" s="22"/>
      <c r="M135" s="25">
        <v>2542654.1800000002</v>
      </c>
      <c r="N135" s="25">
        <v>3573708.5</v>
      </c>
      <c r="O135" s="25">
        <f t="shared" si="39"/>
        <v>-1031054.3199999998</v>
      </c>
      <c r="P135" s="26">
        <f t="shared" si="40"/>
        <v>-0.28851102992871408</v>
      </c>
      <c r="Q135" s="22"/>
      <c r="R135" s="22"/>
      <c r="S135" s="25">
        <v>3944824.8</v>
      </c>
      <c r="T135" s="25">
        <f t="shared" si="41"/>
        <v>3944824.8</v>
      </c>
      <c r="U135" s="25">
        <f t="shared" si="33"/>
        <v>3573708.5</v>
      </c>
      <c r="V135" s="25">
        <f t="shared" si="34"/>
        <v>0</v>
      </c>
      <c r="W135" s="26">
        <f t="shared" si="35"/>
        <v>0</v>
      </c>
      <c r="X135" s="25">
        <f t="shared" si="36"/>
        <v>1031054.3199999998</v>
      </c>
      <c r="Y135" s="26">
        <f t="shared" si="37"/>
        <v>0.40550316598696867</v>
      </c>
      <c r="AA135" t="str">
        <f t="shared" si="42"/>
        <v>Marysville School District</v>
      </c>
      <c r="AB135" s="4">
        <f t="shared" si="43"/>
        <v>2542654.1800000002</v>
      </c>
      <c r="AC135" s="4">
        <f t="shared" si="44"/>
        <v>3573708.5</v>
      </c>
      <c r="AD135" s="4">
        <f t="shared" si="45"/>
        <v>1031054.3199999998</v>
      </c>
      <c r="AF135" s="4">
        <f t="shared" si="46"/>
        <v>1094470.1280512942</v>
      </c>
    </row>
    <row r="136" spans="1:32">
      <c r="A136" t="s">
        <v>776</v>
      </c>
      <c r="B136">
        <v>7</v>
      </c>
      <c r="C136">
        <v>199.5</v>
      </c>
      <c r="D136">
        <v>10</v>
      </c>
      <c r="E136">
        <f t="shared" si="38"/>
        <v>209.5</v>
      </c>
      <c r="F136" s="21">
        <v>1</v>
      </c>
      <c r="G136" s="21">
        <v>0</v>
      </c>
      <c r="H136" s="21">
        <v>1</v>
      </c>
      <c r="I136" s="21">
        <v>1</v>
      </c>
      <c r="J136" s="36">
        <v>113</v>
      </c>
      <c r="K136" s="37" t="s">
        <v>643</v>
      </c>
      <c r="L136" s="22"/>
      <c r="M136" s="25">
        <v>74176.81</v>
      </c>
      <c r="N136" s="25">
        <v>80449</v>
      </c>
      <c r="O136" s="25">
        <f t="shared" si="39"/>
        <v>-6272.1900000000023</v>
      </c>
      <c r="P136" s="26">
        <f t="shared" si="40"/>
        <v>-7.79647975736181E-2</v>
      </c>
      <c r="Q136" s="22"/>
      <c r="R136" s="22"/>
      <c r="S136" s="25">
        <v>131671.23000000001</v>
      </c>
      <c r="T136" s="25">
        <f t="shared" si="41"/>
        <v>131671.23000000001</v>
      </c>
      <c r="U136" s="25">
        <f t="shared" si="33"/>
        <v>80449</v>
      </c>
      <c r="V136" s="25">
        <f t="shared" si="34"/>
        <v>0</v>
      </c>
      <c r="W136" s="26">
        <f t="shared" si="35"/>
        <v>0</v>
      </c>
      <c r="X136" s="25">
        <f t="shared" si="36"/>
        <v>6272.1900000000023</v>
      </c>
      <c r="Y136" s="26">
        <f t="shared" si="37"/>
        <v>8.4557289535637931E-2</v>
      </c>
      <c r="AA136" t="str">
        <f t="shared" si="42"/>
        <v>McCleary School District</v>
      </c>
      <c r="AB136" s="4">
        <f t="shared" si="43"/>
        <v>74176.81</v>
      </c>
      <c r="AC136" s="4">
        <f t="shared" si="44"/>
        <v>80449</v>
      </c>
      <c r="AD136" s="4">
        <f t="shared" si="45"/>
        <v>6272.1900000000023</v>
      </c>
      <c r="AF136" s="4">
        <f t="shared" si="46"/>
        <v>6657.9659861781593</v>
      </c>
    </row>
    <row r="137" spans="1:32">
      <c r="A137" t="s">
        <v>777</v>
      </c>
      <c r="B137">
        <v>114</v>
      </c>
      <c r="C137">
        <v>4164.5</v>
      </c>
      <c r="D137">
        <v>159</v>
      </c>
      <c r="E137">
        <f t="shared" si="38"/>
        <v>4323.5</v>
      </c>
      <c r="F137" s="21">
        <v>0</v>
      </c>
      <c r="G137" s="21">
        <v>0</v>
      </c>
      <c r="H137" s="21">
        <v>13</v>
      </c>
      <c r="I137" s="21">
        <v>13</v>
      </c>
      <c r="J137" s="36">
        <v>101</v>
      </c>
      <c r="K137" s="37" t="s">
        <v>646</v>
      </c>
      <c r="L137" s="22"/>
      <c r="M137" s="25">
        <v>1955858.78</v>
      </c>
      <c r="N137" s="25">
        <v>3477518.9</v>
      </c>
      <c r="O137" s="25">
        <f t="shared" si="39"/>
        <v>-1521660.1199999999</v>
      </c>
      <c r="P137" s="26">
        <f t="shared" si="40"/>
        <v>-0.43757062542492575</v>
      </c>
      <c r="Q137" s="22"/>
      <c r="R137" s="22"/>
      <c r="S137" s="25">
        <v>3021746.4</v>
      </c>
      <c r="T137" s="25">
        <f t="shared" si="41"/>
        <v>3021746.4</v>
      </c>
      <c r="U137" s="25">
        <f t="shared" si="33"/>
        <v>3021746.4</v>
      </c>
      <c r="V137" s="25">
        <f t="shared" si="34"/>
        <v>-455772.5</v>
      </c>
      <c r="W137" s="26">
        <f t="shared" si="35"/>
        <v>-0.1310625515220061</v>
      </c>
      <c r="X137" s="25">
        <f t="shared" si="36"/>
        <v>1065887.6199999999</v>
      </c>
      <c r="Y137" s="26">
        <f t="shared" si="37"/>
        <v>0.54497166712619194</v>
      </c>
      <c r="AA137" t="str">
        <f t="shared" si="42"/>
        <v>Mead School District</v>
      </c>
      <c r="AB137" s="4">
        <f t="shared" si="43"/>
        <v>1955858.78</v>
      </c>
      <c r="AC137" s="4">
        <f t="shared" si="44"/>
        <v>3021746.4</v>
      </c>
      <c r="AD137" s="4">
        <f t="shared" si="45"/>
        <v>1065887.6199999999</v>
      </c>
      <c r="AF137" s="4">
        <f t="shared" si="46"/>
        <v>1131445.8776038971</v>
      </c>
    </row>
    <row r="138" spans="1:32">
      <c r="A138" t="s">
        <v>778</v>
      </c>
      <c r="B138">
        <v>33</v>
      </c>
      <c r="C138">
        <v>956</v>
      </c>
      <c r="D138">
        <v>63</v>
      </c>
      <c r="E138">
        <f t="shared" si="38"/>
        <v>1019</v>
      </c>
      <c r="F138" s="21">
        <v>0</v>
      </c>
      <c r="G138" s="21">
        <v>0</v>
      </c>
      <c r="H138" s="21">
        <v>7</v>
      </c>
      <c r="I138" s="21">
        <v>5</v>
      </c>
      <c r="J138" s="36">
        <v>101</v>
      </c>
      <c r="K138" s="37" t="s">
        <v>646</v>
      </c>
      <c r="L138" s="22"/>
      <c r="M138" s="25">
        <v>796302.08</v>
      </c>
      <c r="N138" s="25">
        <v>862793.11</v>
      </c>
      <c r="O138" s="25">
        <f t="shared" si="39"/>
        <v>-66491.030000000028</v>
      </c>
      <c r="P138" s="26">
        <f t="shared" si="40"/>
        <v>-7.7064859732132104E-2</v>
      </c>
      <c r="Q138" s="22"/>
      <c r="R138" s="22"/>
      <c r="S138" s="25">
        <v>829283.22</v>
      </c>
      <c r="T138" s="25">
        <f t="shared" si="41"/>
        <v>829283.22</v>
      </c>
      <c r="U138" s="25">
        <f t="shared" si="33"/>
        <v>829283.22</v>
      </c>
      <c r="V138" s="25">
        <f t="shared" si="34"/>
        <v>-33509.890000000014</v>
      </c>
      <c r="W138" s="26">
        <f t="shared" si="35"/>
        <v>-3.8838847472947503E-2</v>
      </c>
      <c r="X138" s="25">
        <f t="shared" si="36"/>
        <v>32981.140000000014</v>
      </c>
      <c r="Y138" s="26">
        <f t="shared" si="37"/>
        <v>4.1417874985332219E-2</v>
      </c>
      <c r="AA138" t="str">
        <f t="shared" si="42"/>
        <v>Medical Lake School District</v>
      </c>
      <c r="AB138" s="4">
        <f t="shared" si="43"/>
        <v>796302.08</v>
      </c>
      <c r="AC138" s="4">
        <f t="shared" si="44"/>
        <v>829283.22</v>
      </c>
      <c r="AD138" s="4">
        <f t="shared" si="45"/>
        <v>32981.140000000014</v>
      </c>
      <c r="AF138" s="4">
        <f t="shared" si="46"/>
        <v>35009.67099296736</v>
      </c>
    </row>
    <row r="139" spans="1:32">
      <c r="A139" t="s">
        <v>779</v>
      </c>
      <c r="B139">
        <v>36</v>
      </c>
      <c r="C139">
        <v>2184</v>
      </c>
      <c r="D139">
        <v>40</v>
      </c>
      <c r="E139">
        <f t="shared" si="38"/>
        <v>2224</v>
      </c>
      <c r="F139" s="21">
        <v>0</v>
      </c>
      <c r="G139" s="21">
        <v>0</v>
      </c>
      <c r="H139" s="21">
        <v>6</v>
      </c>
      <c r="I139" s="21">
        <v>6</v>
      </c>
      <c r="J139" s="36">
        <v>121</v>
      </c>
      <c r="K139" s="37" t="s">
        <v>643</v>
      </c>
      <c r="L139" s="22"/>
      <c r="M139" s="25">
        <v>826926.54</v>
      </c>
      <c r="N139" s="25">
        <v>1479637.9</v>
      </c>
      <c r="O139" s="25">
        <f t="shared" si="39"/>
        <v>-652711.35999999987</v>
      </c>
      <c r="P139" s="26">
        <f t="shared" si="40"/>
        <v>-0.44112911679269634</v>
      </c>
      <c r="Q139" s="22"/>
      <c r="R139" s="22"/>
      <c r="S139" s="25">
        <v>949835.61</v>
      </c>
      <c r="T139" s="25">
        <f t="shared" si="41"/>
        <v>949835.61</v>
      </c>
      <c r="U139" s="25">
        <f t="shared" si="33"/>
        <v>949835.61</v>
      </c>
      <c r="V139" s="25">
        <f t="shared" si="34"/>
        <v>-529802.28999999992</v>
      </c>
      <c r="W139" s="26">
        <f t="shared" si="35"/>
        <v>-0.35806212452384462</v>
      </c>
      <c r="X139" s="25">
        <f t="shared" si="36"/>
        <v>122909.06999999995</v>
      </c>
      <c r="Y139" s="26">
        <f t="shared" si="37"/>
        <v>0.14863360172234882</v>
      </c>
      <c r="AA139" t="str">
        <f t="shared" si="42"/>
        <v>Mercer Island School District</v>
      </c>
      <c r="AB139" s="4">
        <f t="shared" si="43"/>
        <v>826926.54</v>
      </c>
      <c r="AC139" s="4">
        <f t="shared" si="44"/>
        <v>949835.61</v>
      </c>
      <c r="AD139" s="4">
        <f t="shared" si="45"/>
        <v>122909.06999999995</v>
      </c>
      <c r="AF139" s="4">
        <f t="shared" si="46"/>
        <v>130468.68915845818</v>
      </c>
    </row>
    <row r="140" spans="1:32">
      <c r="A140" t="s">
        <v>780</v>
      </c>
      <c r="B140">
        <v>21</v>
      </c>
      <c r="C140">
        <v>1097.5</v>
      </c>
      <c r="D140">
        <v>75</v>
      </c>
      <c r="E140">
        <f t="shared" si="38"/>
        <v>1172.5</v>
      </c>
      <c r="F140" s="21">
        <v>0</v>
      </c>
      <c r="G140" s="21">
        <v>0</v>
      </c>
      <c r="H140" s="21">
        <v>3</v>
      </c>
      <c r="I140" s="21">
        <v>6</v>
      </c>
      <c r="J140" s="36">
        <v>189</v>
      </c>
      <c r="K140" s="37" t="s">
        <v>643</v>
      </c>
      <c r="L140" s="22"/>
      <c r="M140" s="25">
        <v>424958.27</v>
      </c>
      <c r="N140" s="25">
        <v>631122.88</v>
      </c>
      <c r="O140" s="25">
        <f t="shared" si="39"/>
        <v>-206164.61</v>
      </c>
      <c r="P140" s="26">
        <f t="shared" si="40"/>
        <v>-0.32666318483018708</v>
      </c>
      <c r="Q140" s="22"/>
      <c r="R140" s="22"/>
      <c r="S140" s="25">
        <v>793809.56</v>
      </c>
      <c r="T140" s="25">
        <f t="shared" si="41"/>
        <v>793809.56</v>
      </c>
      <c r="U140" s="25">
        <f t="shared" si="33"/>
        <v>631122.88</v>
      </c>
      <c r="V140" s="25">
        <f t="shared" si="34"/>
        <v>0</v>
      </c>
      <c r="W140" s="26">
        <f t="shared" si="35"/>
        <v>0</v>
      </c>
      <c r="X140" s="25">
        <f t="shared" si="36"/>
        <v>206164.61</v>
      </c>
      <c r="Y140" s="26">
        <f t="shared" si="37"/>
        <v>0.48514083512246975</v>
      </c>
      <c r="AA140" t="str">
        <f t="shared" si="42"/>
        <v>Meridian School District</v>
      </c>
      <c r="AB140" s="4">
        <f t="shared" si="43"/>
        <v>424958.27</v>
      </c>
      <c r="AC140" s="4">
        <f t="shared" si="44"/>
        <v>631122.88</v>
      </c>
      <c r="AD140" s="4">
        <f t="shared" si="45"/>
        <v>206164.61</v>
      </c>
      <c r="AF140" s="4">
        <f t="shared" si="46"/>
        <v>218844.92672155736</v>
      </c>
    </row>
    <row r="141" spans="1:32">
      <c r="A141" t="s">
        <v>781</v>
      </c>
      <c r="B141">
        <v>16</v>
      </c>
      <c r="C141">
        <v>405.5</v>
      </c>
      <c r="D141">
        <v>15</v>
      </c>
      <c r="E141">
        <f t="shared" si="38"/>
        <v>420.5</v>
      </c>
      <c r="F141" s="21">
        <v>0</v>
      </c>
      <c r="G141" s="21">
        <v>0</v>
      </c>
      <c r="H141" s="21">
        <v>2</v>
      </c>
      <c r="I141" s="21">
        <v>4</v>
      </c>
      <c r="J141" s="36">
        <v>171</v>
      </c>
      <c r="K141" s="37" t="s">
        <v>646</v>
      </c>
      <c r="L141" s="22"/>
      <c r="M141" s="25">
        <v>377225.04</v>
      </c>
      <c r="N141" s="25">
        <v>335785.6</v>
      </c>
      <c r="O141" s="25">
        <f t="shared" si="39"/>
        <v>41439.440000000002</v>
      </c>
      <c r="P141" s="26">
        <f t="shared" si="40"/>
        <v>0.12341041426434012</v>
      </c>
      <c r="Q141" s="22"/>
      <c r="R141" s="22"/>
      <c r="S141" s="25">
        <v>430602.01</v>
      </c>
      <c r="T141" s="25">
        <f t="shared" si="41"/>
        <v>430602.01</v>
      </c>
      <c r="U141" s="25">
        <f t="shared" si="33"/>
        <v>335785.6</v>
      </c>
      <c r="V141" s="25">
        <f t="shared" si="34"/>
        <v>0</v>
      </c>
      <c r="W141" s="26">
        <f t="shared" si="35"/>
        <v>0</v>
      </c>
      <c r="X141" s="25">
        <f t="shared" si="36"/>
        <v>-41439.440000000002</v>
      </c>
      <c r="Y141" s="26">
        <f t="shared" si="37"/>
        <v>-0.1098533649834062</v>
      </c>
      <c r="AA141" t="str">
        <f t="shared" si="42"/>
        <v>Methow Valley School District</v>
      </c>
      <c r="AB141" s="4">
        <f t="shared" si="43"/>
        <v>377225.04</v>
      </c>
      <c r="AC141" s="4">
        <f t="shared" si="44"/>
        <v>335785.6</v>
      </c>
      <c r="AD141" s="4">
        <f t="shared" si="45"/>
        <v>-41439.440000000002</v>
      </c>
      <c r="AF141" s="4">
        <f t="shared" si="46"/>
        <v>-43988.205396563331</v>
      </c>
    </row>
    <row r="142" spans="1:32">
      <c r="A142" t="s">
        <v>782</v>
      </c>
      <c r="B142">
        <v>4</v>
      </c>
      <c r="C142">
        <v>91</v>
      </c>
      <c r="D142">
        <v>0</v>
      </c>
      <c r="E142">
        <f t="shared" si="38"/>
        <v>91</v>
      </c>
      <c r="F142" s="21">
        <v>1</v>
      </c>
      <c r="G142" s="21">
        <v>0</v>
      </c>
      <c r="H142" s="21">
        <v>1</v>
      </c>
      <c r="I142" s="21">
        <v>1</v>
      </c>
      <c r="J142" s="36">
        <v>112</v>
      </c>
      <c r="K142" s="37" t="s">
        <v>643</v>
      </c>
      <c r="L142" s="22"/>
      <c r="M142" s="25">
        <v>64276.61</v>
      </c>
      <c r="N142" s="25">
        <v>85933.17</v>
      </c>
      <c r="O142" s="25">
        <f t="shared" si="39"/>
        <v>-21656.559999999998</v>
      </c>
      <c r="P142" s="26">
        <f t="shared" si="40"/>
        <v>-0.25201630522881907</v>
      </c>
      <c r="Q142" s="22"/>
      <c r="R142" s="22"/>
      <c r="S142" s="25">
        <v>112570.95</v>
      </c>
      <c r="T142" s="25">
        <f t="shared" si="41"/>
        <v>112570.95</v>
      </c>
      <c r="U142" s="25">
        <f t="shared" si="33"/>
        <v>85933.17</v>
      </c>
      <c r="V142" s="25">
        <f t="shared" si="34"/>
        <v>0</v>
      </c>
      <c r="W142" s="26">
        <f t="shared" si="35"/>
        <v>0</v>
      </c>
      <c r="X142" s="25">
        <f t="shared" si="36"/>
        <v>21656.559999999998</v>
      </c>
      <c r="Y142" s="26">
        <f t="shared" si="37"/>
        <v>0.33692753864897351</v>
      </c>
      <c r="AA142" t="str">
        <f t="shared" si="42"/>
        <v>Mill A School District</v>
      </c>
      <c r="AB142" s="4">
        <f t="shared" si="43"/>
        <v>64276.61</v>
      </c>
      <c r="AC142" s="4">
        <f t="shared" si="44"/>
        <v>85933.17</v>
      </c>
      <c r="AD142" s="4">
        <f t="shared" si="45"/>
        <v>21656.559999999998</v>
      </c>
      <c r="AF142" s="4">
        <f t="shared" si="46"/>
        <v>22988.563780374385</v>
      </c>
    </row>
    <row r="143" spans="1:32">
      <c r="A143" t="s">
        <v>783</v>
      </c>
      <c r="B143">
        <v>64</v>
      </c>
      <c r="C143">
        <v>3003</v>
      </c>
      <c r="D143">
        <v>95</v>
      </c>
      <c r="E143">
        <f t="shared" si="38"/>
        <v>3098</v>
      </c>
      <c r="F143" s="21">
        <v>0</v>
      </c>
      <c r="G143" s="21">
        <v>0</v>
      </c>
      <c r="H143" s="21">
        <v>16</v>
      </c>
      <c r="I143" s="21">
        <v>15</v>
      </c>
      <c r="J143" s="36">
        <v>189</v>
      </c>
      <c r="K143" s="37" t="s">
        <v>643</v>
      </c>
      <c r="L143" s="22"/>
      <c r="M143" s="25">
        <v>1415607.03</v>
      </c>
      <c r="N143" s="25">
        <v>2457636.7999999998</v>
      </c>
      <c r="O143" s="25">
        <f t="shared" si="39"/>
        <v>-1042029.7699999998</v>
      </c>
      <c r="P143" s="26">
        <f t="shared" si="40"/>
        <v>-0.42399664995250719</v>
      </c>
      <c r="Q143" s="22"/>
      <c r="R143" s="22"/>
      <c r="S143" s="25">
        <v>2240813.6</v>
      </c>
      <c r="T143" s="25">
        <f t="shared" si="41"/>
        <v>2240813.6</v>
      </c>
      <c r="U143" s="25">
        <f t="shared" si="33"/>
        <v>2240813.6</v>
      </c>
      <c r="V143" s="25">
        <f t="shared" si="34"/>
        <v>-216823.19999999972</v>
      </c>
      <c r="W143" s="26">
        <f t="shared" si="35"/>
        <v>-8.8224264871033728E-2</v>
      </c>
      <c r="X143" s="25">
        <f t="shared" si="36"/>
        <v>825206.57000000007</v>
      </c>
      <c r="Y143" s="26">
        <f t="shared" si="37"/>
        <v>0.58293477816368289</v>
      </c>
      <c r="AA143" t="str">
        <f t="shared" si="42"/>
        <v>Monroe School District</v>
      </c>
      <c r="AB143" s="4">
        <f t="shared" si="43"/>
        <v>1415607.03</v>
      </c>
      <c r="AC143" s="4">
        <f t="shared" si="44"/>
        <v>2240813.6</v>
      </c>
      <c r="AD143" s="4">
        <f t="shared" si="45"/>
        <v>825206.57000000007</v>
      </c>
      <c r="AF143" s="4">
        <f t="shared" si="46"/>
        <v>875961.55005360872</v>
      </c>
    </row>
    <row r="144" spans="1:32">
      <c r="A144" t="s">
        <v>784</v>
      </c>
      <c r="B144">
        <v>22</v>
      </c>
      <c r="C144">
        <v>457</v>
      </c>
      <c r="D144">
        <v>19</v>
      </c>
      <c r="E144">
        <f t="shared" si="38"/>
        <v>476</v>
      </c>
      <c r="F144" s="21">
        <v>0</v>
      </c>
      <c r="G144" s="21">
        <v>0</v>
      </c>
      <c r="H144" s="21">
        <v>3</v>
      </c>
      <c r="I144" s="21">
        <v>3</v>
      </c>
      <c r="J144" s="36">
        <v>113</v>
      </c>
      <c r="K144" s="37" t="s">
        <v>643</v>
      </c>
      <c r="L144" s="22"/>
      <c r="M144" s="25">
        <v>355377.73</v>
      </c>
      <c r="N144" s="25">
        <v>389444.39</v>
      </c>
      <c r="O144" s="25">
        <f t="shared" si="39"/>
        <v>-34066.660000000033</v>
      </c>
      <c r="P144" s="26">
        <f t="shared" si="40"/>
        <v>-8.7475030773970147E-2</v>
      </c>
      <c r="Q144" s="22"/>
      <c r="R144" s="22"/>
      <c r="S144" s="25">
        <v>440584.26</v>
      </c>
      <c r="T144" s="25">
        <f t="shared" si="41"/>
        <v>440584.26</v>
      </c>
      <c r="U144" s="25">
        <f t="shared" si="33"/>
        <v>389444.39</v>
      </c>
      <c r="V144" s="25">
        <f t="shared" si="34"/>
        <v>0</v>
      </c>
      <c r="W144" s="26">
        <f t="shared" si="35"/>
        <v>0</v>
      </c>
      <c r="X144" s="25">
        <f t="shared" si="36"/>
        <v>34066.660000000033</v>
      </c>
      <c r="Y144" s="26">
        <f t="shared" si="37"/>
        <v>9.5860424343416323E-2</v>
      </c>
      <c r="AA144" t="str">
        <f t="shared" si="42"/>
        <v>Montesano School District</v>
      </c>
      <c r="AB144" s="4">
        <f t="shared" si="43"/>
        <v>355377.73</v>
      </c>
      <c r="AC144" s="4">
        <f t="shared" si="44"/>
        <v>389444.39</v>
      </c>
      <c r="AD144" s="4">
        <f t="shared" si="45"/>
        <v>34066.660000000033</v>
      </c>
      <c r="AF144" s="4">
        <f t="shared" si="46"/>
        <v>36161.956755566425</v>
      </c>
    </row>
    <row r="145" spans="1:32">
      <c r="A145" t="s">
        <v>785</v>
      </c>
      <c r="B145">
        <v>8</v>
      </c>
      <c r="C145">
        <v>175</v>
      </c>
      <c r="D145">
        <v>9</v>
      </c>
      <c r="E145">
        <f t="shared" si="38"/>
        <v>184</v>
      </c>
      <c r="F145" s="21">
        <v>0</v>
      </c>
      <c r="G145" s="21">
        <v>0</v>
      </c>
      <c r="H145" s="21">
        <v>2</v>
      </c>
      <c r="I145" s="21">
        <v>3</v>
      </c>
      <c r="J145" s="36">
        <v>113</v>
      </c>
      <c r="K145" s="37" t="s">
        <v>643</v>
      </c>
      <c r="L145" s="22"/>
      <c r="M145" s="25">
        <v>159607.65</v>
      </c>
      <c r="N145" s="25">
        <v>158491.82</v>
      </c>
      <c r="O145" s="25">
        <f t="shared" si="39"/>
        <v>1115.8299999999872</v>
      </c>
      <c r="P145" s="26">
        <f t="shared" si="40"/>
        <v>7.0403002501957966E-3</v>
      </c>
      <c r="Q145" s="22"/>
      <c r="R145" s="22"/>
      <c r="S145" s="25">
        <v>227810.75</v>
      </c>
      <c r="T145" s="25">
        <f t="shared" si="41"/>
        <v>227810.75</v>
      </c>
      <c r="U145" s="25">
        <f t="shared" si="33"/>
        <v>158491.82</v>
      </c>
      <c r="V145" s="25">
        <f t="shared" si="34"/>
        <v>0</v>
      </c>
      <c r="W145" s="26">
        <f t="shared" si="35"/>
        <v>0</v>
      </c>
      <c r="X145" s="25">
        <f t="shared" si="36"/>
        <v>-1115.8299999999872</v>
      </c>
      <c r="Y145" s="26">
        <f t="shared" si="37"/>
        <v>-6.9910809412956536E-3</v>
      </c>
      <c r="AA145" t="str">
        <f t="shared" si="42"/>
        <v>Morton School District</v>
      </c>
      <c r="AB145" s="4">
        <f t="shared" si="43"/>
        <v>159607.65</v>
      </c>
      <c r="AC145" s="4">
        <f t="shared" si="44"/>
        <v>158491.82</v>
      </c>
      <c r="AD145" s="4">
        <f t="shared" si="45"/>
        <v>-1115.8299999999872</v>
      </c>
      <c r="AF145" s="4">
        <f t="shared" si="46"/>
        <v>-1184.4600030224033</v>
      </c>
    </row>
    <row r="146" spans="1:32">
      <c r="A146" t="s">
        <v>786</v>
      </c>
      <c r="B146">
        <v>59</v>
      </c>
      <c r="C146">
        <v>2557</v>
      </c>
      <c r="D146">
        <v>212</v>
      </c>
      <c r="E146">
        <f t="shared" si="38"/>
        <v>2769</v>
      </c>
      <c r="F146" s="21">
        <v>0</v>
      </c>
      <c r="G146" s="21">
        <v>0</v>
      </c>
      <c r="H146" s="21">
        <v>13</v>
      </c>
      <c r="I146" s="21">
        <v>12</v>
      </c>
      <c r="J146" s="36">
        <v>171</v>
      </c>
      <c r="K146" s="37" t="s">
        <v>646</v>
      </c>
      <c r="L146" s="22"/>
      <c r="M146" s="25">
        <v>1508791.36</v>
      </c>
      <c r="N146" s="25">
        <v>2334323.2999999998</v>
      </c>
      <c r="O146" s="25">
        <f t="shared" si="39"/>
        <v>-825531.93999999971</v>
      </c>
      <c r="P146" s="26">
        <f t="shared" si="40"/>
        <v>-0.35364935953815813</v>
      </c>
      <c r="Q146" s="22"/>
      <c r="R146" s="22"/>
      <c r="S146" s="25">
        <v>2084471.3</v>
      </c>
      <c r="T146" s="25">
        <f t="shared" si="41"/>
        <v>2084471.3</v>
      </c>
      <c r="U146" s="25">
        <f t="shared" si="33"/>
        <v>2084471.3</v>
      </c>
      <c r="V146" s="25">
        <f t="shared" si="34"/>
        <v>-249851.99999999977</v>
      </c>
      <c r="W146" s="26">
        <f t="shared" si="35"/>
        <v>-0.10703401709608938</v>
      </c>
      <c r="X146" s="25">
        <f t="shared" si="36"/>
        <v>575679.93999999994</v>
      </c>
      <c r="Y146" s="26">
        <f t="shared" si="37"/>
        <v>0.3815503954105357</v>
      </c>
      <c r="AA146" t="str">
        <f t="shared" si="42"/>
        <v>Moses Lake School District</v>
      </c>
      <c r="AB146" s="4">
        <f t="shared" si="43"/>
        <v>1508791.36</v>
      </c>
      <c r="AC146" s="4">
        <f t="shared" si="44"/>
        <v>2084471.3</v>
      </c>
      <c r="AD146" s="4">
        <f t="shared" si="45"/>
        <v>575679.93999999994</v>
      </c>
      <c r="AF146" s="4">
        <f t="shared" si="46"/>
        <v>611087.58813828684</v>
      </c>
    </row>
    <row r="147" spans="1:32">
      <c r="A147" t="s">
        <v>787</v>
      </c>
      <c r="B147">
        <v>14</v>
      </c>
      <c r="C147">
        <v>349</v>
      </c>
      <c r="D147">
        <v>10</v>
      </c>
      <c r="E147">
        <f t="shared" si="38"/>
        <v>359</v>
      </c>
      <c r="F147" s="21">
        <v>0</v>
      </c>
      <c r="G147" s="21">
        <v>0</v>
      </c>
      <c r="H147" s="21">
        <v>2</v>
      </c>
      <c r="I147" s="21">
        <v>2</v>
      </c>
      <c r="J147" s="36">
        <v>113</v>
      </c>
      <c r="K147" s="37" t="s">
        <v>643</v>
      </c>
      <c r="L147" s="22"/>
      <c r="M147" s="25">
        <v>310899.26</v>
      </c>
      <c r="N147" s="25">
        <v>311355.01</v>
      </c>
      <c r="O147" s="25">
        <f t="shared" si="39"/>
        <v>-455.75</v>
      </c>
      <c r="P147" s="26">
        <f t="shared" si="40"/>
        <v>-1.4637631814564346E-3</v>
      </c>
      <c r="Q147" s="22"/>
      <c r="R147" s="22"/>
      <c r="S147" s="25">
        <v>345869.21</v>
      </c>
      <c r="T147" s="25">
        <f t="shared" si="41"/>
        <v>345869.21</v>
      </c>
      <c r="U147" s="25">
        <f t="shared" si="33"/>
        <v>311355.01</v>
      </c>
      <c r="V147" s="25">
        <f t="shared" si="34"/>
        <v>0</v>
      </c>
      <c r="W147" s="26">
        <f t="shared" si="35"/>
        <v>0</v>
      </c>
      <c r="X147" s="25">
        <f t="shared" si="36"/>
        <v>455.75</v>
      </c>
      <c r="Y147" s="26">
        <f t="shared" si="37"/>
        <v>1.4659089249681714E-3</v>
      </c>
      <c r="AA147" t="str">
        <f t="shared" si="42"/>
        <v>Mossyrock School District</v>
      </c>
      <c r="AB147" s="4">
        <f t="shared" si="43"/>
        <v>310899.26</v>
      </c>
      <c r="AC147" s="4">
        <f t="shared" si="44"/>
        <v>311355.01</v>
      </c>
      <c r="AD147" s="4">
        <f t="shared" si="45"/>
        <v>455.75</v>
      </c>
      <c r="AF147" s="4">
        <f t="shared" si="46"/>
        <v>483.7812627169609</v>
      </c>
    </row>
    <row r="148" spans="1:32">
      <c r="A148" t="s">
        <v>788</v>
      </c>
      <c r="B148">
        <v>14</v>
      </c>
      <c r="C148">
        <v>622</v>
      </c>
      <c r="D148">
        <v>26</v>
      </c>
      <c r="E148">
        <f t="shared" si="38"/>
        <v>648</v>
      </c>
      <c r="F148" s="21">
        <v>0</v>
      </c>
      <c r="G148" s="21">
        <v>0</v>
      </c>
      <c r="H148" s="21">
        <v>3</v>
      </c>
      <c r="I148" s="21">
        <v>3</v>
      </c>
      <c r="J148" s="36">
        <v>105</v>
      </c>
      <c r="K148" s="37" t="s">
        <v>646</v>
      </c>
      <c r="L148" s="22"/>
      <c r="M148" s="25">
        <v>374253.82</v>
      </c>
      <c r="N148" s="25">
        <v>500296.44</v>
      </c>
      <c r="O148" s="25">
        <f t="shared" si="39"/>
        <v>-126042.62</v>
      </c>
      <c r="P148" s="26">
        <f t="shared" si="40"/>
        <v>-0.25193587226005443</v>
      </c>
      <c r="Q148" s="22"/>
      <c r="R148" s="22"/>
      <c r="S148" s="25">
        <v>604877.14</v>
      </c>
      <c r="T148" s="25">
        <f t="shared" si="41"/>
        <v>604877.14</v>
      </c>
      <c r="U148" s="25">
        <f t="shared" si="33"/>
        <v>500296.44</v>
      </c>
      <c r="V148" s="25">
        <f t="shared" si="34"/>
        <v>0</v>
      </c>
      <c r="W148" s="26">
        <f t="shared" si="35"/>
        <v>0</v>
      </c>
      <c r="X148" s="25">
        <f t="shared" si="36"/>
        <v>126042.62</v>
      </c>
      <c r="Y148" s="26">
        <f t="shared" si="37"/>
        <v>0.3367837902095428</v>
      </c>
      <c r="AA148" t="str">
        <f t="shared" si="42"/>
        <v>Mount Adams School District</v>
      </c>
      <c r="AB148" s="4">
        <f t="shared" si="43"/>
        <v>374253.82</v>
      </c>
      <c r="AC148" s="4">
        <f t="shared" si="44"/>
        <v>500296.44</v>
      </c>
      <c r="AD148" s="4">
        <f t="shared" si="45"/>
        <v>126042.62</v>
      </c>
      <c r="AF148" s="4">
        <f t="shared" si="46"/>
        <v>133794.97061931776</v>
      </c>
    </row>
    <row r="149" spans="1:32">
      <c r="A149" t="s">
        <v>789</v>
      </c>
      <c r="B149">
        <v>35</v>
      </c>
      <c r="C149">
        <v>1679</v>
      </c>
      <c r="D149">
        <v>57</v>
      </c>
      <c r="E149">
        <f t="shared" si="38"/>
        <v>1736</v>
      </c>
      <c r="F149" s="21">
        <v>0</v>
      </c>
      <c r="G149" s="21">
        <v>0</v>
      </c>
      <c r="H149" s="21">
        <v>5</v>
      </c>
      <c r="I149" s="21">
        <v>7</v>
      </c>
      <c r="J149" s="36">
        <v>189</v>
      </c>
      <c r="K149" s="37" t="s">
        <v>643</v>
      </c>
      <c r="L149" s="22"/>
      <c r="M149" s="25">
        <v>894405.42</v>
      </c>
      <c r="N149" s="25">
        <v>1310905.7</v>
      </c>
      <c r="O149" s="25">
        <f t="shared" si="39"/>
        <v>-416500.27999999991</v>
      </c>
      <c r="P149" s="26">
        <f t="shared" si="40"/>
        <v>-0.31771948203444378</v>
      </c>
      <c r="Q149" s="22"/>
      <c r="R149" s="22"/>
      <c r="S149" s="25">
        <v>1348513.2</v>
      </c>
      <c r="T149" s="25">
        <f t="shared" si="41"/>
        <v>1348513.2</v>
      </c>
      <c r="U149" s="25">
        <f t="shared" si="33"/>
        <v>1310905.7</v>
      </c>
      <c r="V149" s="25">
        <f t="shared" si="34"/>
        <v>0</v>
      </c>
      <c r="W149" s="26">
        <f t="shared" si="35"/>
        <v>0</v>
      </c>
      <c r="X149" s="25">
        <f t="shared" si="36"/>
        <v>416500.27999999991</v>
      </c>
      <c r="Y149" s="26">
        <f t="shared" si="37"/>
        <v>0.46567280417419643</v>
      </c>
      <c r="AA149" t="str">
        <f t="shared" si="42"/>
        <v>Mount Baker School District</v>
      </c>
      <c r="AB149" s="4">
        <f t="shared" si="43"/>
        <v>894405.42</v>
      </c>
      <c r="AC149" s="4">
        <f t="shared" si="44"/>
        <v>1310905.7</v>
      </c>
      <c r="AD149" s="4">
        <f t="shared" si="45"/>
        <v>416500.27999999991</v>
      </c>
      <c r="AF149" s="4">
        <f t="shared" si="46"/>
        <v>442117.45777370868</v>
      </c>
    </row>
    <row r="150" spans="1:32">
      <c r="A150" t="s">
        <v>790</v>
      </c>
      <c r="B150">
        <v>1</v>
      </c>
      <c r="C150">
        <v>71</v>
      </c>
      <c r="D150">
        <v>0</v>
      </c>
      <c r="E150">
        <f t="shared" si="38"/>
        <v>71</v>
      </c>
      <c r="F150" s="21">
        <v>0</v>
      </c>
      <c r="G150" s="21">
        <v>1</v>
      </c>
      <c r="H150" s="21">
        <v>1</v>
      </c>
      <c r="I150" s="21">
        <v>1</v>
      </c>
      <c r="J150" s="36">
        <v>112</v>
      </c>
      <c r="K150" s="37" t="s">
        <v>643</v>
      </c>
      <c r="L150" s="22"/>
      <c r="M150" s="25">
        <v>25696.57</v>
      </c>
      <c r="N150" s="25">
        <v>55528.18</v>
      </c>
      <c r="O150" s="25">
        <f t="shared" si="39"/>
        <v>-29831.61</v>
      </c>
      <c r="P150" s="26">
        <f t="shared" si="40"/>
        <v>-0.53723370728160014</v>
      </c>
      <c r="Q150" s="22"/>
      <c r="R150" s="22"/>
      <c r="S150" s="25">
        <v>49753.569000000003</v>
      </c>
      <c r="T150" s="25">
        <f t="shared" si="41"/>
        <v>49753.569000000003</v>
      </c>
      <c r="U150" s="25">
        <f t="shared" si="33"/>
        <v>49753.569000000003</v>
      </c>
      <c r="V150" s="25">
        <f t="shared" si="34"/>
        <v>-5774.6109999999971</v>
      </c>
      <c r="W150" s="26">
        <f t="shared" si="35"/>
        <v>-0.10399424220278779</v>
      </c>
      <c r="X150" s="25">
        <f t="shared" si="36"/>
        <v>24056.999000000003</v>
      </c>
      <c r="Y150" s="26">
        <f t="shared" si="37"/>
        <v>0.93619494741905263</v>
      </c>
      <c r="AA150" t="str">
        <f t="shared" si="42"/>
        <v>Mount Pleasant School District</v>
      </c>
      <c r="AB150" s="4">
        <f t="shared" si="43"/>
        <v>25696.57</v>
      </c>
      <c r="AC150" s="4">
        <f t="shared" si="44"/>
        <v>49753.569000000003</v>
      </c>
      <c r="AD150" s="4">
        <f t="shared" si="45"/>
        <v>24056.999000000003</v>
      </c>
      <c r="AF150" s="4">
        <f t="shared" si="46"/>
        <v>25536.643671751324</v>
      </c>
    </row>
    <row r="151" spans="1:32">
      <c r="A151" t="s">
        <v>791</v>
      </c>
      <c r="B151">
        <v>56</v>
      </c>
      <c r="C151">
        <v>2343.5</v>
      </c>
      <c r="D151">
        <v>258</v>
      </c>
      <c r="E151">
        <f t="shared" si="38"/>
        <v>2601.5</v>
      </c>
      <c r="F151" s="21">
        <v>0</v>
      </c>
      <c r="G151" s="21">
        <v>0</v>
      </c>
      <c r="H151" s="21">
        <v>14</v>
      </c>
      <c r="I151" s="21">
        <v>10</v>
      </c>
      <c r="J151" s="36">
        <v>189</v>
      </c>
      <c r="K151" s="37" t="s">
        <v>643</v>
      </c>
      <c r="L151" s="22"/>
      <c r="M151" s="25">
        <v>1104946.8899999999</v>
      </c>
      <c r="N151" s="25">
        <v>1946579.1</v>
      </c>
      <c r="O151" s="25">
        <f t="shared" si="39"/>
        <v>-841632.2100000002</v>
      </c>
      <c r="P151" s="26">
        <f t="shared" si="40"/>
        <v>-0.43236476236696475</v>
      </c>
      <c r="Q151" s="22"/>
      <c r="R151" s="22"/>
      <c r="S151" s="25">
        <v>1639133.3</v>
      </c>
      <c r="T151" s="25">
        <f t="shared" si="41"/>
        <v>1639133.3</v>
      </c>
      <c r="U151" s="25">
        <f t="shared" si="33"/>
        <v>1639133.3</v>
      </c>
      <c r="V151" s="25">
        <f t="shared" si="34"/>
        <v>-307445.80000000005</v>
      </c>
      <c r="W151" s="26">
        <f t="shared" si="35"/>
        <v>-0.15794159096848417</v>
      </c>
      <c r="X151" s="25">
        <f t="shared" si="36"/>
        <v>534186.41000000015</v>
      </c>
      <c r="Y151" s="26">
        <f t="shared" si="37"/>
        <v>0.48344985160327497</v>
      </c>
      <c r="AA151" t="str">
        <f t="shared" si="42"/>
        <v>Mount Vernon School District</v>
      </c>
      <c r="AB151" s="4">
        <f t="shared" si="43"/>
        <v>1104946.8899999999</v>
      </c>
      <c r="AC151" s="4">
        <f t="shared" si="44"/>
        <v>1639133.3</v>
      </c>
      <c r="AD151" s="4">
        <f t="shared" si="45"/>
        <v>534186.41000000015</v>
      </c>
      <c r="AF151" s="4">
        <f t="shared" si="46"/>
        <v>567041.96589367033</v>
      </c>
    </row>
    <row r="152" spans="1:32">
      <c r="A152" t="s">
        <v>792</v>
      </c>
      <c r="B152">
        <v>92</v>
      </c>
      <c r="C152">
        <v>5176</v>
      </c>
      <c r="D152">
        <v>363</v>
      </c>
      <c r="E152">
        <f t="shared" si="38"/>
        <v>5539</v>
      </c>
      <c r="F152" s="21">
        <v>0</v>
      </c>
      <c r="G152" s="21">
        <v>0</v>
      </c>
      <c r="H152" s="21">
        <v>35</v>
      </c>
      <c r="I152" s="21">
        <v>22</v>
      </c>
      <c r="J152" s="36">
        <v>189</v>
      </c>
      <c r="K152" s="37" t="s">
        <v>643</v>
      </c>
      <c r="L152" s="22"/>
      <c r="M152" s="25">
        <v>2449994.87</v>
      </c>
      <c r="N152" s="25">
        <v>4008857.1</v>
      </c>
      <c r="O152" s="25">
        <f t="shared" si="39"/>
        <v>-1558862.23</v>
      </c>
      <c r="P152" s="26">
        <f t="shared" si="40"/>
        <v>-0.38885452664301751</v>
      </c>
      <c r="Q152" s="22"/>
      <c r="R152" s="22"/>
      <c r="S152" s="25">
        <v>4018422.7</v>
      </c>
      <c r="T152" s="25">
        <f t="shared" si="41"/>
        <v>4018422.7</v>
      </c>
      <c r="U152" s="25">
        <f t="shared" si="33"/>
        <v>4008857.1</v>
      </c>
      <c r="V152" s="25">
        <f t="shared" si="34"/>
        <v>0</v>
      </c>
      <c r="W152" s="26">
        <f t="shared" si="35"/>
        <v>0</v>
      </c>
      <c r="X152" s="25">
        <f t="shared" si="36"/>
        <v>1558862.23</v>
      </c>
      <c r="Y152" s="26">
        <f t="shared" si="37"/>
        <v>0.63627163023406652</v>
      </c>
      <c r="AA152" t="str">
        <f t="shared" si="42"/>
        <v>Mukilteo School District</v>
      </c>
      <c r="AB152" s="4">
        <f t="shared" si="43"/>
        <v>2449994.87</v>
      </c>
      <c r="AC152" s="4">
        <f t="shared" si="44"/>
        <v>4008857.1</v>
      </c>
      <c r="AD152" s="4">
        <f t="shared" si="45"/>
        <v>1558862.23</v>
      </c>
      <c r="AF152" s="4">
        <f t="shared" si="46"/>
        <v>1654741.2792785023</v>
      </c>
    </row>
    <row r="153" spans="1:32">
      <c r="A153" t="s">
        <v>793</v>
      </c>
      <c r="B153">
        <v>21</v>
      </c>
      <c r="C153">
        <v>804</v>
      </c>
      <c r="D153">
        <v>13</v>
      </c>
      <c r="E153">
        <f t="shared" si="38"/>
        <v>817</v>
      </c>
      <c r="F153" s="21">
        <v>0</v>
      </c>
      <c r="G153" s="21">
        <v>0</v>
      </c>
      <c r="H153" s="21">
        <v>3</v>
      </c>
      <c r="I153" s="21">
        <v>3</v>
      </c>
      <c r="J153" s="36">
        <v>105</v>
      </c>
      <c r="K153" s="37" t="s">
        <v>646</v>
      </c>
      <c r="L153" s="22"/>
      <c r="M153" s="25">
        <v>516049.16</v>
      </c>
      <c r="N153" s="25">
        <v>582349.82999999996</v>
      </c>
      <c r="O153" s="25">
        <f t="shared" si="39"/>
        <v>-66300.669999999984</v>
      </c>
      <c r="P153" s="26">
        <f t="shared" si="40"/>
        <v>-0.1138502435898367</v>
      </c>
      <c r="Q153" s="22"/>
      <c r="R153" s="22"/>
      <c r="S153" s="25">
        <v>681625.64</v>
      </c>
      <c r="T153" s="25">
        <f t="shared" si="41"/>
        <v>681625.64</v>
      </c>
      <c r="U153" s="25">
        <f t="shared" si="33"/>
        <v>582349.82999999996</v>
      </c>
      <c r="V153" s="25">
        <f t="shared" si="34"/>
        <v>0</v>
      </c>
      <c r="W153" s="26">
        <f t="shared" si="35"/>
        <v>0</v>
      </c>
      <c r="X153" s="25">
        <f t="shared" si="36"/>
        <v>66300.669999999984</v>
      </c>
      <c r="Y153" s="26">
        <f t="shared" si="37"/>
        <v>0.1284774303285369</v>
      </c>
      <c r="AA153" t="str">
        <f t="shared" si="42"/>
        <v>Naches Valley School District</v>
      </c>
      <c r="AB153" s="4">
        <f t="shared" si="43"/>
        <v>516049.16</v>
      </c>
      <c r="AC153" s="4">
        <f t="shared" si="44"/>
        <v>582349.82999999996</v>
      </c>
      <c r="AD153" s="4">
        <f t="shared" si="45"/>
        <v>66300.669999999984</v>
      </c>
      <c r="AF153" s="4">
        <f t="shared" si="46"/>
        <v>70378.544929414187</v>
      </c>
    </row>
    <row r="154" spans="1:32">
      <c r="A154" t="s">
        <v>794</v>
      </c>
      <c r="B154">
        <v>9</v>
      </c>
      <c r="C154">
        <v>255.5</v>
      </c>
      <c r="D154">
        <v>13</v>
      </c>
      <c r="E154">
        <f t="shared" si="38"/>
        <v>268.5</v>
      </c>
      <c r="F154" s="21">
        <v>0</v>
      </c>
      <c r="G154" s="21">
        <v>0</v>
      </c>
      <c r="H154" s="21">
        <v>4</v>
      </c>
      <c r="I154" s="21">
        <v>2</v>
      </c>
      <c r="J154" s="36">
        <v>113</v>
      </c>
      <c r="K154" s="37" t="s">
        <v>643</v>
      </c>
      <c r="L154" s="22"/>
      <c r="M154" s="25">
        <v>142715.44</v>
      </c>
      <c r="N154" s="25">
        <v>179944.32000000001</v>
      </c>
      <c r="O154" s="25">
        <f t="shared" si="39"/>
        <v>-37228.880000000005</v>
      </c>
      <c r="P154" s="26">
        <f t="shared" si="40"/>
        <v>-0.2068911094276274</v>
      </c>
      <c r="Q154" s="22"/>
      <c r="R154" s="22"/>
      <c r="S154" s="25">
        <v>227768.77</v>
      </c>
      <c r="T154" s="25">
        <f t="shared" si="41"/>
        <v>227768.77</v>
      </c>
      <c r="U154" s="25">
        <f t="shared" si="33"/>
        <v>179944.32000000001</v>
      </c>
      <c r="V154" s="25">
        <f t="shared" si="34"/>
        <v>0</v>
      </c>
      <c r="W154" s="26">
        <f t="shared" si="35"/>
        <v>0</v>
      </c>
      <c r="X154" s="25">
        <f t="shared" si="36"/>
        <v>37228.880000000005</v>
      </c>
      <c r="Y154" s="26">
        <f t="shared" si="37"/>
        <v>0.26086091315697868</v>
      </c>
      <c r="AA154" t="str">
        <f t="shared" si="42"/>
        <v>Napavine School District</v>
      </c>
      <c r="AB154" s="4">
        <f t="shared" si="43"/>
        <v>142715.44</v>
      </c>
      <c r="AC154" s="4">
        <f t="shared" si="44"/>
        <v>179944.32000000001</v>
      </c>
      <c r="AD154" s="4">
        <f t="shared" si="45"/>
        <v>37228.880000000005</v>
      </c>
      <c r="AF154" s="4">
        <f t="shared" si="46"/>
        <v>39518.671587357574</v>
      </c>
    </row>
    <row r="155" spans="1:32">
      <c r="A155" t="s">
        <v>795</v>
      </c>
      <c r="B155">
        <v>10</v>
      </c>
      <c r="C155">
        <v>244</v>
      </c>
      <c r="D155">
        <v>0</v>
      </c>
      <c r="E155">
        <f t="shared" si="38"/>
        <v>244</v>
      </c>
      <c r="F155" s="21">
        <v>0</v>
      </c>
      <c r="G155" s="21">
        <v>0</v>
      </c>
      <c r="H155" s="21">
        <v>1</v>
      </c>
      <c r="I155" s="21">
        <v>3</v>
      </c>
      <c r="J155" s="36">
        <v>112</v>
      </c>
      <c r="K155" s="37" t="s">
        <v>643</v>
      </c>
      <c r="L155" s="22"/>
      <c r="M155" s="25">
        <v>193907.58</v>
      </c>
      <c r="N155" s="25">
        <v>248718.3</v>
      </c>
      <c r="O155" s="25">
        <f t="shared" si="39"/>
        <v>-54810.720000000001</v>
      </c>
      <c r="P155" s="26">
        <f t="shared" si="40"/>
        <v>-0.22037268669012294</v>
      </c>
      <c r="Q155" s="22"/>
      <c r="R155" s="22"/>
      <c r="S155" s="25">
        <v>229634.16</v>
      </c>
      <c r="T155" s="25">
        <f t="shared" si="41"/>
        <v>229634.16</v>
      </c>
      <c r="U155" s="25">
        <f t="shared" si="33"/>
        <v>229634.16</v>
      </c>
      <c r="V155" s="25">
        <f t="shared" si="34"/>
        <v>-19084.139999999985</v>
      </c>
      <c r="W155" s="26">
        <f t="shared" si="35"/>
        <v>-7.6729939051529319E-2</v>
      </c>
      <c r="X155" s="25">
        <f t="shared" si="36"/>
        <v>35726.580000000016</v>
      </c>
      <c r="Y155" s="26">
        <f t="shared" si="37"/>
        <v>0.1842454018558739</v>
      </c>
      <c r="AA155" t="str">
        <f t="shared" si="42"/>
        <v>Naselle-Grays River Valley School Dist</v>
      </c>
      <c r="AB155" s="4">
        <f t="shared" si="43"/>
        <v>193907.58</v>
      </c>
      <c r="AC155" s="4">
        <f t="shared" si="44"/>
        <v>229634.16</v>
      </c>
      <c r="AD155" s="4">
        <f t="shared" si="45"/>
        <v>35726.580000000016</v>
      </c>
      <c r="AF155" s="4">
        <f t="shared" si="46"/>
        <v>37923.971442585906</v>
      </c>
    </row>
    <row r="156" spans="1:32">
      <c r="A156" t="s">
        <v>796</v>
      </c>
      <c r="B156">
        <v>9</v>
      </c>
      <c r="C156">
        <v>162</v>
      </c>
      <c r="D156">
        <v>0</v>
      </c>
      <c r="E156">
        <f t="shared" si="38"/>
        <v>162</v>
      </c>
      <c r="F156" s="21">
        <v>1</v>
      </c>
      <c r="G156" s="21">
        <v>0</v>
      </c>
      <c r="H156" s="21">
        <v>3</v>
      </c>
      <c r="I156" s="21">
        <v>1</v>
      </c>
      <c r="J156" s="36">
        <v>171</v>
      </c>
      <c r="K156" s="37" t="s">
        <v>646</v>
      </c>
      <c r="L156" s="22"/>
      <c r="M156" s="25">
        <v>69778.039999999994</v>
      </c>
      <c r="N156" s="25">
        <v>195775.83</v>
      </c>
      <c r="O156" s="25">
        <f t="shared" si="39"/>
        <v>-125997.79</v>
      </c>
      <c r="P156" s="26">
        <f t="shared" si="40"/>
        <v>-0.64358194778180744</v>
      </c>
      <c r="Q156" s="22"/>
      <c r="R156" s="22"/>
      <c r="S156" s="25">
        <v>130236.33</v>
      </c>
      <c r="T156" s="25">
        <f t="shared" si="41"/>
        <v>130236.33</v>
      </c>
      <c r="U156" s="25">
        <f t="shared" si="33"/>
        <v>130236.33</v>
      </c>
      <c r="V156" s="25">
        <f t="shared" si="34"/>
        <v>-65539.499999999985</v>
      </c>
      <c r="W156" s="26">
        <f t="shared" si="35"/>
        <v>-0.33476808654061124</v>
      </c>
      <c r="X156" s="25">
        <f t="shared" si="36"/>
        <v>60458.290000000008</v>
      </c>
      <c r="Y156" s="26">
        <f t="shared" si="37"/>
        <v>0.86643720574553273</v>
      </c>
      <c r="AA156" t="str">
        <f t="shared" si="42"/>
        <v>Nespelem School District</v>
      </c>
      <c r="AB156" s="4">
        <f t="shared" si="43"/>
        <v>69778.039999999994</v>
      </c>
      <c r="AC156" s="4">
        <f t="shared" si="44"/>
        <v>130236.33</v>
      </c>
      <c r="AD156" s="4">
        <f t="shared" si="45"/>
        <v>60458.290000000008</v>
      </c>
      <c r="AF156" s="4">
        <f t="shared" si="46"/>
        <v>64176.824745821643</v>
      </c>
    </row>
    <row r="157" spans="1:32">
      <c r="A157" t="s">
        <v>797</v>
      </c>
      <c r="B157">
        <v>27</v>
      </c>
      <c r="C157">
        <v>493</v>
      </c>
      <c r="D157">
        <v>35</v>
      </c>
      <c r="E157">
        <f t="shared" si="38"/>
        <v>528</v>
      </c>
      <c r="F157" s="21">
        <v>0</v>
      </c>
      <c r="G157" s="21">
        <v>0</v>
      </c>
      <c r="H157" s="21">
        <v>3</v>
      </c>
      <c r="I157" s="21">
        <v>3</v>
      </c>
      <c r="J157" s="36">
        <v>101</v>
      </c>
      <c r="K157" s="37" t="s">
        <v>646</v>
      </c>
      <c r="L157" s="22"/>
      <c r="M157" s="25">
        <v>947030.28</v>
      </c>
      <c r="N157" s="25">
        <v>944448.07</v>
      </c>
      <c r="O157" s="25">
        <f t="shared" si="39"/>
        <v>2582.2100000000792</v>
      </c>
      <c r="P157" s="26">
        <f t="shared" si="40"/>
        <v>2.7340942101772513E-3</v>
      </c>
      <c r="Q157" s="22"/>
      <c r="R157" s="22"/>
      <c r="S157" s="25">
        <v>696039.56</v>
      </c>
      <c r="T157" s="25">
        <f t="shared" si="41"/>
        <v>696039.56</v>
      </c>
      <c r="U157" s="25">
        <f t="shared" si="33"/>
        <v>696039.56</v>
      </c>
      <c r="V157" s="25">
        <f t="shared" si="34"/>
        <v>-248408.50999999989</v>
      </c>
      <c r="W157" s="26">
        <f t="shared" si="35"/>
        <v>-0.26301976560765261</v>
      </c>
      <c r="X157" s="25">
        <f t="shared" si="36"/>
        <v>-250990.71999999997</v>
      </c>
      <c r="Y157" s="26">
        <f t="shared" si="37"/>
        <v>-0.265029244893838</v>
      </c>
      <c r="AA157" t="str">
        <f t="shared" si="42"/>
        <v>Newport School District</v>
      </c>
      <c r="AB157" s="4">
        <f t="shared" si="43"/>
        <v>947030.28</v>
      </c>
      <c r="AC157" s="4">
        <f t="shared" si="44"/>
        <v>696039.56</v>
      </c>
      <c r="AD157" s="4">
        <f t="shared" si="45"/>
        <v>-250990.71999999997</v>
      </c>
      <c r="AF157" s="4">
        <f t="shared" si="46"/>
        <v>-266428.10192394769</v>
      </c>
    </row>
    <row r="158" spans="1:32">
      <c r="A158" t="s">
        <v>798</v>
      </c>
      <c r="B158">
        <v>23</v>
      </c>
      <c r="C158">
        <v>964.5</v>
      </c>
      <c r="D158">
        <v>30</v>
      </c>
      <c r="E158">
        <f t="shared" si="38"/>
        <v>994.5</v>
      </c>
      <c r="F158" s="21">
        <v>0</v>
      </c>
      <c r="G158" s="21">
        <v>0</v>
      </c>
      <c r="H158" s="21">
        <v>4</v>
      </c>
      <c r="I158" s="21">
        <v>5</v>
      </c>
      <c r="J158" s="36">
        <v>101</v>
      </c>
      <c r="K158" s="37" t="s">
        <v>646</v>
      </c>
      <c r="L158" s="22"/>
      <c r="M158" s="25">
        <v>452519.39</v>
      </c>
      <c r="N158" s="25">
        <v>642089.84</v>
      </c>
      <c r="O158" s="25">
        <f t="shared" si="39"/>
        <v>-189570.44999999995</v>
      </c>
      <c r="P158" s="26">
        <f t="shared" si="40"/>
        <v>-0.29523975959501236</v>
      </c>
      <c r="Q158" s="22"/>
      <c r="R158" s="22"/>
      <c r="S158" s="25">
        <v>689438.69</v>
      </c>
      <c r="T158" s="25">
        <f t="shared" si="41"/>
        <v>689438.69</v>
      </c>
      <c r="U158" s="25">
        <f t="shared" si="33"/>
        <v>642089.84</v>
      </c>
      <c r="V158" s="25">
        <f t="shared" si="34"/>
        <v>0</v>
      </c>
      <c r="W158" s="26">
        <f t="shared" si="35"/>
        <v>0</v>
      </c>
      <c r="X158" s="25">
        <f t="shared" si="36"/>
        <v>189570.44999999995</v>
      </c>
      <c r="Y158" s="26">
        <f t="shared" si="37"/>
        <v>0.41892226982803976</v>
      </c>
      <c r="AA158" t="str">
        <f t="shared" si="42"/>
        <v>Nine Mile Falls School District</v>
      </c>
      <c r="AB158" s="4">
        <f t="shared" si="43"/>
        <v>452519.39</v>
      </c>
      <c r="AC158" s="4">
        <f t="shared" si="44"/>
        <v>642089.84</v>
      </c>
      <c r="AD158" s="4">
        <f t="shared" si="45"/>
        <v>189570.44999999995</v>
      </c>
      <c r="AF158" s="4">
        <f t="shared" si="46"/>
        <v>201230.12984053203</v>
      </c>
    </row>
    <row r="159" spans="1:32">
      <c r="A159" t="s">
        <v>799</v>
      </c>
      <c r="B159">
        <v>23</v>
      </c>
      <c r="C159">
        <v>1093</v>
      </c>
      <c r="D159">
        <v>66</v>
      </c>
      <c r="E159">
        <f t="shared" si="38"/>
        <v>1159</v>
      </c>
      <c r="F159" s="21">
        <v>0</v>
      </c>
      <c r="G159" s="21">
        <v>0</v>
      </c>
      <c r="H159" s="21">
        <v>7</v>
      </c>
      <c r="I159" s="21">
        <v>7</v>
      </c>
      <c r="J159" s="36">
        <v>189</v>
      </c>
      <c r="K159" s="37" t="s">
        <v>643</v>
      </c>
      <c r="L159" s="22"/>
      <c r="M159" s="25">
        <v>519120.96</v>
      </c>
      <c r="N159" s="25">
        <v>590849.36</v>
      </c>
      <c r="O159" s="25">
        <f t="shared" si="39"/>
        <v>-71728.399999999965</v>
      </c>
      <c r="P159" s="26">
        <f t="shared" si="40"/>
        <v>-0.12139879444059982</v>
      </c>
      <c r="Q159" s="22"/>
      <c r="R159" s="22"/>
      <c r="S159" s="25">
        <v>834192.04</v>
      </c>
      <c r="T159" s="25">
        <f t="shared" si="41"/>
        <v>834192.04</v>
      </c>
      <c r="U159" s="25">
        <f t="shared" si="33"/>
        <v>590849.36</v>
      </c>
      <c r="V159" s="25">
        <f t="shared" si="34"/>
        <v>0</v>
      </c>
      <c r="W159" s="26">
        <f t="shared" si="35"/>
        <v>0</v>
      </c>
      <c r="X159" s="25">
        <f t="shared" si="36"/>
        <v>71728.399999999965</v>
      </c>
      <c r="Y159" s="26">
        <f t="shared" si="37"/>
        <v>0.13817280658442294</v>
      </c>
      <c r="AA159" t="str">
        <f t="shared" si="42"/>
        <v>Nooksack School District</v>
      </c>
      <c r="AB159" s="4">
        <f t="shared" si="43"/>
        <v>519120.96</v>
      </c>
      <c r="AC159" s="4">
        <f t="shared" si="44"/>
        <v>590849.36</v>
      </c>
      <c r="AD159" s="4">
        <f t="shared" si="45"/>
        <v>71728.399999999965</v>
      </c>
      <c r="AF159" s="4">
        <f t="shared" si="46"/>
        <v>76140.111738161795</v>
      </c>
    </row>
    <row r="160" spans="1:32">
      <c r="A160" t="s">
        <v>800</v>
      </c>
      <c r="B160">
        <v>13</v>
      </c>
      <c r="C160">
        <v>435</v>
      </c>
      <c r="D160">
        <v>0</v>
      </c>
      <c r="E160">
        <f t="shared" si="38"/>
        <v>435</v>
      </c>
      <c r="F160" s="21">
        <v>0</v>
      </c>
      <c r="G160" s="21">
        <v>0</v>
      </c>
      <c r="H160" s="21">
        <v>3</v>
      </c>
      <c r="I160" s="21">
        <v>4</v>
      </c>
      <c r="J160" s="36">
        <v>113</v>
      </c>
      <c r="K160" s="37" t="s">
        <v>643</v>
      </c>
      <c r="L160" s="22"/>
      <c r="M160" s="25">
        <v>177103.87</v>
      </c>
      <c r="N160" s="25">
        <v>362692.16</v>
      </c>
      <c r="O160" s="25">
        <f t="shared" si="39"/>
        <v>-185588.28999999998</v>
      </c>
      <c r="P160" s="26">
        <f t="shared" si="40"/>
        <v>-0.51169644802909442</v>
      </c>
      <c r="Q160" s="22"/>
      <c r="R160" s="22"/>
      <c r="S160" s="25">
        <v>324825.89</v>
      </c>
      <c r="T160" s="25">
        <f t="shared" si="41"/>
        <v>324825.89</v>
      </c>
      <c r="U160" s="25">
        <f t="shared" si="33"/>
        <v>324825.89</v>
      </c>
      <c r="V160" s="25">
        <f t="shared" si="34"/>
        <v>-37866.26999999996</v>
      </c>
      <c r="W160" s="26">
        <f t="shared" si="35"/>
        <v>-0.10440333201577878</v>
      </c>
      <c r="X160" s="25">
        <f t="shared" si="36"/>
        <v>147722.02000000002</v>
      </c>
      <c r="Y160" s="26">
        <f t="shared" si="37"/>
        <v>0.8340982046298594</v>
      </c>
      <c r="AA160" t="str">
        <f t="shared" si="42"/>
        <v>North Beach School District</v>
      </c>
      <c r="AB160" s="4">
        <f t="shared" si="43"/>
        <v>177103.87</v>
      </c>
      <c r="AC160" s="4">
        <f t="shared" si="44"/>
        <v>324825.89</v>
      </c>
      <c r="AD160" s="4">
        <f t="shared" si="45"/>
        <v>147722.02000000002</v>
      </c>
      <c r="AF160" s="4">
        <f t="shared" si="46"/>
        <v>156807.77919188185</v>
      </c>
    </row>
    <row r="161" spans="1:32">
      <c r="A161" t="s">
        <v>801</v>
      </c>
      <c r="B161">
        <v>38</v>
      </c>
      <c r="C161">
        <v>1037.5</v>
      </c>
      <c r="D161">
        <v>19</v>
      </c>
      <c r="E161">
        <f t="shared" si="38"/>
        <v>1056.5</v>
      </c>
      <c r="F161" s="21">
        <v>0</v>
      </c>
      <c r="G161" s="21">
        <v>0</v>
      </c>
      <c r="H161" s="21">
        <v>10</v>
      </c>
      <c r="I161" s="21">
        <v>8</v>
      </c>
      <c r="J161" s="36">
        <v>123</v>
      </c>
      <c r="K161" s="37" t="s">
        <v>646</v>
      </c>
      <c r="L161" s="22"/>
      <c r="M161" s="25">
        <v>1050135.2</v>
      </c>
      <c r="N161" s="25">
        <v>1018310.4</v>
      </c>
      <c r="O161" s="25">
        <f t="shared" si="39"/>
        <v>31824.79999999993</v>
      </c>
      <c r="P161" s="26">
        <f t="shared" si="40"/>
        <v>3.125255324898963E-2</v>
      </c>
      <c r="Q161" s="22"/>
      <c r="R161" s="22"/>
      <c r="S161" s="25">
        <v>1282516.6000000001</v>
      </c>
      <c r="T161" s="25">
        <f t="shared" si="41"/>
        <v>1282516.6000000001</v>
      </c>
      <c r="U161" s="25">
        <f t="shared" si="33"/>
        <v>1018310.4</v>
      </c>
      <c r="V161" s="25">
        <f t="shared" si="34"/>
        <v>0</v>
      </c>
      <c r="W161" s="26">
        <f t="shared" si="35"/>
        <v>0</v>
      </c>
      <c r="X161" s="25">
        <f t="shared" si="36"/>
        <v>-31824.79999999993</v>
      </c>
      <c r="Y161" s="26">
        <f t="shared" si="37"/>
        <v>-3.0305431148293982E-2</v>
      </c>
      <c r="AA161" t="str">
        <f t="shared" si="42"/>
        <v>North Franklin School District</v>
      </c>
      <c r="AB161" s="4">
        <f t="shared" si="43"/>
        <v>1050135.2</v>
      </c>
      <c r="AC161" s="4">
        <f t="shared" si="44"/>
        <v>1018310.4</v>
      </c>
      <c r="AD161" s="4">
        <f t="shared" si="45"/>
        <v>-31824.79999999993</v>
      </c>
      <c r="AF161" s="4">
        <f t="shared" si="46"/>
        <v>-33782.209390487551</v>
      </c>
    </row>
    <row r="162" spans="1:32">
      <c r="A162" t="s">
        <v>802</v>
      </c>
      <c r="B162">
        <v>82</v>
      </c>
      <c r="C162">
        <v>3550.5</v>
      </c>
      <c r="D162">
        <v>131</v>
      </c>
      <c r="E162">
        <f t="shared" si="38"/>
        <v>3681.5</v>
      </c>
      <c r="F162" s="21">
        <v>0</v>
      </c>
      <c r="G162" s="21">
        <v>0</v>
      </c>
      <c r="H162" s="21">
        <v>12</v>
      </c>
      <c r="I162" s="21">
        <v>14</v>
      </c>
      <c r="J162" s="36">
        <v>114</v>
      </c>
      <c r="K162" s="37" t="s">
        <v>643</v>
      </c>
      <c r="L162" s="22"/>
      <c r="M162" s="25">
        <v>1870972.72</v>
      </c>
      <c r="N162" s="25">
        <v>2814899</v>
      </c>
      <c r="O162" s="25">
        <f t="shared" si="39"/>
        <v>-943926.28</v>
      </c>
      <c r="P162" s="26">
        <f t="shared" si="40"/>
        <v>-0.33533220197243313</v>
      </c>
      <c r="Q162" s="22"/>
      <c r="R162" s="22"/>
      <c r="S162" s="25">
        <v>2630150.6</v>
      </c>
      <c r="T162" s="25">
        <f t="shared" si="41"/>
        <v>2630150.6</v>
      </c>
      <c r="U162" s="25">
        <f t="shared" si="33"/>
        <v>2630150.6</v>
      </c>
      <c r="V162" s="25">
        <f t="shared" si="34"/>
        <v>-184748.39999999991</v>
      </c>
      <c r="W162" s="26">
        <f t="shared" si="35"/>
        <v>-6.5632337074971389E-2</v>
      </c>
      <c r="X162" s="25">
        <f t="shared" si="36"/>
        <v>759177.88000000012</v>
      </c>
      <c r="Y162" s="26">
        <f t="shared" si="37"/>
        <v>0.4057664079677229</v>
      </c>
      <c r="AA162" t="str">
        <f t="shared" si="42"/>
        <v>North Kitsap School District</v>
      </c>
      <c r="AB162" s="4">
        <f t="shared" si="43"/>
        <v>1870972.72</v>
      </c>
      <c r="AC162" s="4">
        <f t="shared" si="44"/>
        <v>2630150.6</v>
      </c>
      <c r="AD162" s="4">
        <f t="shared" si="45"/>
        <v>759177.88000000012</v>
      </c>
      <c r="AF162" s="4">
        <f t="shared" si="46"/>
        <v>805871.71346831694</v>
      </c>
    </row>
    <row r="163" spans="1:32">
      <c r="A163" t="s">
        <v>803</v>
      </c>
      <c r="B163">
        <v>40</v>
      </c>
      <c r="C163">
        <v>1478.5</v>
      </c>
      <c r="D163">
        <v>70</v>
      </c>
      <c r="E163">
        <f t="shared" si="38"/>
        <v>1548.5</v>
      </c>
      <c r="F163" s="21">
        <v>0</v>
      </c>
      <c r="G163" s="21">
        <v>0</v>
      </c>
      <c r="H163" s="21">
        <v>9</v>
      </c>
      <c r="I163" s="21">
        <v>6</v>
      </c>
      <c r="J163" s="36">
        <v>114</v>
      </c>
      <c r="K163" s="37" t="s">
        <v>643</v>
      </c>
      <c r="L163" s="22"/>
      <c r="M163" s="25">
        <v>1108837.04</v>
      </c>
      <c r="N163" s="25">
        <v>1371561.7</v>
      </c>
      <c r="O163" s="25">
        <f t="shared" si="39"/>
        <v>-262724.65999999992</v>
      </c>
      <c r="P163" s="26">
        <f t="shared" si="40"/>
        <v>-0.1915514701234366</v>
      </c>
      <c r="Q163" s="22"/>
      <c r="R163" s="22"/>
      <c r="S163" s="25">
        <v>1242178.1000000001</v>
      </c>
      <c r="T163" s="25">
        <f t="shared" si="41"/>
        <v>1242178.1000000001</v>
      </c>
      <c r="U163" s="25">
        <f t="shared" si="33"/>
        <v>1242178.1000000001</v>
      </c>
      <c r="V163" s="25">
        <f t="shared" si="34"/>
        <v>-129383.59999999986</v>
      </c>
      <c r="W163" s="26">
        <f t="shared" si="35"/>
        <v>-9.4333051148920141E-2</v>
      </c>
      <c r="X163" s="25">
        <f t="shared" si="36"/>
        <v>133341.06000000006</v>
      </c>
      <c r="Y163" s="26">
        <f t="shared" si="37"/>
        <v>0.12025307163259991</v>
      </c>
      <c r="AA163" t="str">
        <f t="shared" si="42"/>
        <v>North Mason School District</v>
      </c>
      <c r="AB163" s="4">
        <f t="shared" si="43"/>
        <v>1108837.04</v>
      </c>
      <c r="AC163" s="4">
        <f t="shared" si="44"/>
        <v>1242178.1000000001</v>
      </c>
      <c r="AD163" s="4">
        <f t="shared" si="45"/>
        <v>133341.06000000006</v>
      </c>
      <c r="AF163" s="4">
        <f t="shared" si="46"/>
        <v>141542.30692006159</v>
      </c>
    </row>
    <row r="164" spans="1:32">
      <c r="A164" t="s">
        <v>804</v>
      </c>
      <c r="B164">
        <v>3</v>
      </c>
      <c r="C164">
        <v>54</v>
      </c>
      <c r="D164">
        <v>0</v>
      </c>
      <c r="E164">
        <f t="shared" si="38"/>
        <v>54</v>
      </c>
      <c r="F164" s="21">
        <v>0</v>
      </c>
      <c r="G164" s="21">
        <v>0</v>
      </c>
      <c r="H164" s="21">
        <v>1</v>
      </c>
      <c r="I164" s="21">
        <v>1</v>
      </c>
      <c r="J164" s="36">
        <v>113</v>
      </c>
      <c r="K164" s="37" t="s">
        <v>643</v>
      </c>
      <c r="L164" s="22"/>
      <c r="M164" s="25">
        <v>112244.32</v>
      </c>
      <c r="N164" s="25">
        <v>120486.71</v>
      </c>
      <c r="O164" s="25">
        <f t="shared" si="39"/>
        <v>-8242.39</v>
      </c>
      <c r="P164" s="26">
        <f t="shared" si="40"/>
        <v>-6.8409121636734863E-2</v>
      </c>
      <c r="Q164" s="22"/>
      <c r="R164" s="22"/>
      <c r="S164" s="25">
        <v>96326.808999999994</v>
      </c>
      <c r="T164" s="25">
        <f t="shared" si="41"/>
        <v>96326.808999999994</v>
      </c>
      <c r="U164" s="25">
        <f t="shared" si="33"/>
        <v>96326.808999999994</v>
      </c>
      <c r="V164" s="25">
        <f t="shared" si="34"/>
        <v>-24159.901000000013</v>
      </c>
      <c r="W164" s="26">
        <f t="shared" si="35"/>
        <v>-0.20051921909063672</v>
      </c>
      <c r="X164" s="25">
        <f t="shared" si="36"/>
        <v>-15917.511000000013</v>
      </c>
      <c r="Y164" s="26">
        <f t="shared" si="37"/>
        <v>-0.14181128274464144</v>
      </c>
      <c r="AA164" t="str">
        <f t="shared" si="42"/>
        <v>North River School District</v>
      </c>
      <c r="AB164" s="4">
        <f t="shared" si="43"/>
        <v>112244.32</v>
      </c>
      <c r="AC164" s="4">
        <f t="shared" si="44"/>
        <v>96326.808999999994</v>
      </c>
      <c r="AD164" s="4">
        <f t="shared" si="45"/>
        <v>-15917.511000000013</v>
      </c>
      <c r="AF164" s="4">
        <f t="shared" si="46"/>
        <v>-16896.530051324455</v>
      </c>
    </row>
    <row r="165" spans="1:32">
      <c r="A165" t="s">
        <v>805</v>
      </c>
      <c r="B165">
        <v>131</v>
      </c>
      <c r="C165">
        <v>5901.5</v>
      </c>
      <c r="D165">
        <v>345</v>
      </c>
      <c r="E165">
        <f t="shared" si="38"/>
        <v>6246.5</v>
      </c>
      <c r="F165" s="21">
        <v>0</v>
      </c>
      <c r="G165" s="21">
        <v>0</v>
      </c>
      <c r="H165" s="21">
        <v>18</v>
      </c>
      <c r="I165" s="21">
        <v>19</v>
      </c>
      <c r="J165" s="36">
        <v>113</v>
      </c>
      <c r="K165" s="37" t="s">
        <v>643</v>
      </c>
      <c r="L165" s="22"/>
      <c r="M165" s="25">
        <v>2412862.21</v>
      </c>
      <c r="N165" s="25">
        <v>4081085.9</v>
      </c>
      <c r="O165" s="25">
        <f t="shared" si="39"/>
        <v>-1668223.69</v>
      </c>
      <c r="P165" s="26">
        <f t="shared" si="40"/>
        <v>-0.40876956057210168</v>
      </c>
      <c r="Q165" s="22"/>
      <c r="R165" s="22"/>
      <c r="S165" s="25">
        <v>3604080.5</v>
      </c>
      <c r="T165" s="25">
        <f t="shared" si="41"/>
        <v>3604080.5</v>
      </c>
      <c r="U165" s="25">
        <f t="shared" si="33"/>
        <v>3604080.5</v>
      </c>
      <c r="V165" s="25">
        <f t="shared" si="34"/>
        <v>-477005.39999999991</v>
      </c>
      <c r="W165" s="26">
        <f t="shared" si="35"/>
        <v>-0.11688197986717209</v>
      </c>
      <c r="X165" s="25">
        <f t="shared" si="36"/>
        <v>1191218.29</v>
      </c>
      <c r="Y165" s="26">
        <f t="shared" si="37"/>
        <v>0.49369511655619991</v>
      </c>
      <c r="AA165" t="str">
        <f t="shared" si="42"/>
        <v>North Thurston Public Schools</v>
      </c>
      <c r="AB165" s="4">
        <f t="shared" si="43"/>
        <v>2412862.21</v>
      </c>
      <c r="AC165" s="4">
        <f t="shared" si="44"/>
        <v>3604080.5</v>
      </c>
      <c r="AD165" s="4">
        <f t="shared" si="45"/>
        <v>1191218.29</v>
      </c>
      <c r="AF165" s="4">
        <f t="shared" si="46"/>
        <v>1264485.1091777047</v>
      </c>
    </row>
    <row r="166" spans="1:32">
      <c r="A166" t="s">
        <v>806</v>
      </c>
      <c r="B166">
        <v>11</v>
      </c>
      <c r="C166">
        <v>140</v>
      </c>
      <c r="D166">
        <v>5</v>
      </c>
      <c r="E166">
        <f t="shared" si="38"/>
        <v>145</v>
      </c>
      <c r="F166" s="21">
        <v>0</v>
      </c>
      <c r="G166" s="21">
        <v>0</v>
      </c>
      <c r="H166" s="21">
        <v>1</v>
      </c>
      <c r="I166" s="21">
        <v>2</v>
      </c>
      <c r="J166" s="36">
        <v>101</v>
      </c>
      <c r="K166" s="37" t="s">
        <v>646</v>
      </c>
      <c r="L166" s="22"/>
      <c r="M166" s="25">
        <v>206376.11</v>
      </c>
      <c r="N166" s="25">
        <v>178949.36</v>
      </c>
      <c r="O166" s="25">
        <f t="shared" si="39"/>
        <v>27426.75</v>
      </c>
      <c r="P166" s="26">
        <f t="shared" si="40"/>
        <v>0.15326542659889927</v>
      </c>
      <c r="Q166" s="22"/>
      <c r="R166" s="22"/>
      <c r="S166" s="25">
        <v>215459.05</v>
      </c>
      <c r="T166" s="25">
        <f t="shared" si="41"/>
        <v>215459.05</v>
      </c>
      <c r="U166" s="25">
        <f t="shared" si="33"/>
        <v>178949.36</v>
      </c>
      <c r="V166" s="25">
        <f t="shared" si="34"/>
        <v>0</v>
      </c>
      <c r="W166" s="26">
        <f t="shared" si="35"/>
        <v>0</v>
      </c>
      <c r="X166" s="25">
        <f t="shared" si="36"/>
        <v>-27426.75</v>
      </c>
      <c r="Y166" s="26">
        <f t="shared" si="37"/>
        <v>-0.13289692300140749</v>
      </c>
      <c r="AA166" t="str">
        <f t="shared" si="42"/>
        <v>Northport School District</v>
      </c>
      <c r="AB166" s="4">
        <f t="shared" si="43"/>
        <v>206376.11</v>
      </c>
      <c r="AC166" s="4">
        <f t="shared" si="44"/>
        <v>178949.36</v>
      </c>
      <c r="AD166" s="4">
        <f t="shared" si="45"/>
        <v>-27426.75</v>
      </c>
      <c r="AF166" s="4">
        <f t="shared" si="46"/>
        <v>-29113.653861157229</v>
      </c>
    </row>
    <row r="167" spans="1:32">
      <c r="A167" t="s">
        <v>807</v>
      </c>
      <c r="B167">
        <v>145</v>
      </c>
      <c r="C167">
        <v>9680</v>
      </c>
      <c r="D167">
        <v>529</v>
      </c>
      <c r="E167">
        <f t="shared" si="38"/>
        <v>10209</v>
      </c>
      <c r="F167" s="21">
        <v>0</v>
      </c>
      <c r="G167" s="21">
        <v>0</v>
      </c>
      <c r="H167" s="21">
        <v>38</v>
      </c>
      <c r="I167" s="21">
        <v>35</v>
      </c>
      <c r="J167" s="36">
        <v>121</v>
      </c>
      <c r="K167" s="37" t="s">
        <v>643</v>
      </c>
      <c r="L167" s="22"/>
      <c r="M167" s="25">
        <v>3785100.37</v>
      </c>
      <c r="N167" s="25">
        <v>6904274</v>
      </c>
      <c r="O167" s="25">
        <f t="shared" si="39"/>
        <v>-3119173.63</v>
      </c>
      <c r="P167" s="26">
        <f t="shared" si="40"/>
        <v>-0.45177431110063127</v>
      </c>
      <c r="Q167" s="22"/>
      <c r="R167" s="22"/>
      <c r="S167" s="25">
        <v>7247297.7000000002</v>
      </c>
      <c r="T167" s="25">
        <f t="shared" si="41"/>
        <v>7247297.7000000002</v>
      </c>
      <c r="U167" s="25">
        <f t="shared" si="33"/>
        <v>6904274</v>
      </c>
      <c r="V167" s="25">
        <f t="shared" si="34"/>
        <v>0</v>
      </c>
      <c r="W167" s="26">
        <f t="shared" si="35"/>
        <v>0</v>
      </c>
      <c r="X167" s="25">
        <f t="shared" si="36"/>
        <v>3119173.63</v>
      </c>
      <c r="Y167" s="26">
        <f t="shared" si="37"/>
        <v>0.82406629285764488</v>
      </c>
      <c r="AA167" t="str">
        <f t="shared" si="42"/>
        <v>Northshore School District</v>
      </c>
      <c r="AB167" s="4">
        <f t="shared" si="43"/>
        <v>3785100.37</v>
      </c>
      <c r="AC167" s="4">
        <f t="shared" si="44"/>
        <v>6904274</v>
      </c>
      <c r="AD167" s="4">
        <f t="shared" si="45"/>
        <v>3119173.63</v>
      </c>
      <c r="AF167" s="4">
        <f t="shared" si="46"/>
        <v>3311020.8608992794</v>
      </c>
    </row>
    <row r="168" spans="1:32">
      <c r="A168" t="s">
        <v>808</v>
      </c>
      <c r="B168">
        <v>48</v>
      </c>
      <c r="C168">
        <v>2241.5</v>
      </c>
      <c r="D168">
        <v>168</v>
      </c>
      <c r="E168">
        <f t="shared" si="38"/>
        <v>2409.5</v>
      </c>
      <c r="F168" s="21">
        <v>0</v>
      </c>
      <c r="G168" s="21">
        <v>0</v>
      </c>
      <c r="H168" s="21">
        <v>14</v>
      </c>
      <c r="I168" s="21">
        <v>13</v>
      </c>
      <c r="J168" s="36">
        <v>189</v>
      </c>
      <c r="K168" s="37" t="s">
        <v>643</v>
      </c>
      <c r="L168" s="22"/>
      <c r="M168" s="25">
        <v>1157331.3999999999</v>
      </c>
      <c r="N168" s="25">
        <v>1520088.2</v>
      </c>
      <c r="O168" s="25">
        <f t="shared" si="39"/>
        <v>-362756.80000000005</v>
      </c>
      <c r="P168" s="26">
        <f t="shared" si="40"/>
        <v>-0.23864194196099942</v>
      </c>
      <c r="Q168" s="22"/>
      <c r="R168" s="22"/>
      <c r="S168" s="25">
        <v>1662050.3</v>
      </c>
      <c r="T168" s="25">
        <f t="shared" si="41"/>
        <v>1662050.3</v>
      </c>
      <c r="U168" s="25">
        <f t="shared" si="33"/>
        <v>1520088.2</v>
      </c>
      <c r="V168" s="25">
        <f t="shared" si="34"/>
        <v>0</v>
      </c>
      <c r="W168" s="26">
        <f t="shared" si="35"/>
        <v>0</v>
      </c>
      <c r="X168" s="25">
        <f t="shared" si="36"/>
        <v>362756.80000000005</v>
      </c>
      <c r="Y168" s="26">
        <f t="shared" si="37"/>
        <v>0.31344245909166563</v>
      </c>
      <c r="AA168" t="str">
        <f t="shared" si="42"/>
        <v>Oak Harbor School District</v>
      </c>
      <c r="AB168" s="4">
        <f t="shared" si="43"/>
        <v>1157331.3999999999</v>
      </c>
      <c r="AC168" s="4">
        <f t="shared" si="44"/>
        <v>1520088.2</v>
      </c>
      <c r="AD168" s="4">
        <f t="shared" si="45"/>
        <v>362756.80000000005</v>
      </c>
      <c r="AF168" s="4">
        <f t="shared" si="46"/>
        <v>385068.44270579057</v>
      </c>
    </row>
    <row r="169" spans="1:32">
      <c r="A169" t="s">
        <v>809</v>
      </c>
      <c r="B169">
        <v>6</v>
      </c>
      <c r="C169">
        <v>41.5</v>
      </c>
      <c r="D169">
        <v>0</v>
      </c>
      <c r="E169">
        <f t="shared" si="38"/>
        <v>41.5</v>
      </c>
      <c r="F169" s="21">
        <v>0</v>
      </c>
      <c r="G169" s="21">
        <v>0</v>
      </c>
      <c r="H169" s="21">
        <v>1</v>
      </c>
      <c r="I169" s="21">
        <v>2</v>
      </c>
      <c r="J169" s="36">
        <v>101</v>
      </c>
      <c r="K169" s="37" t="s">
        <v>646</v>
      </c>
      <c r="L169" s="22"/>
      <c r="M169" s="25">
        <v>210708.38</v>
      </c>
      <c r="N169" s="25">
        <v>170627.22</v>
      </c>
      <c r="O169" s="25">
        <f t="shared" si="39"/>
        <v>40081.160000000003</v>
      </c>
      <c r="P169" s="26">
        <f t="shared" si="40"/>
        <v>0.23490484109159138</v>
      </c>
      <c r="Q169" s="22"/>
      <c r="R169" s="22"/>
      <c r="S169" s="25">
        <v>90715.481</v>
      </c>
      <c r="T169" s="25">
        <f t="shared" si="41"/>
        <v>90715.481</v>
      </c>
      <c r="U169" s="25">
        <f t="shared" si="33"/>
        <v>90715.481</v>
      </c>
      <c r="V169" s="25">
        <f t="shared" si="34"/>
        <v>-79911.739000000001</v>
      </c>
      <c r="W169" s="26">
        <f t="shared" si="35"/>
        <v>-0.46834109469755175</v>
      </c>
      <c r="X169" s="25">
        <f t="shared" si="36"/>
        <v>-119992.899</v>
      </c>
      <c r="Y169" s="26">
        <f t="shared" si="37"/>
        <v>-0.56947378647209002</v>
      </c>
      <c r="AA169" t="str">
        <f t="shared" si="42"/>
        <v>Oakesdale School District</v>
      </c>
      <c r="AB169" s="4">
        <f t="shared" si="43"/>
        <v>210708.38</v>
      </c>
      <c r="AC169" s="4">
        <f t="shared" si="44"/>
        <v>90715.481</v>
      </c>
      <c r="AD169" s="4">
        <f t="shared" si="45"/>
        <v>-119992.899</v>
      </c>
      <c r="AF169" s="4">
        <f t="shared" si="46"/>
        <v>-127373.1567642101</v>
      </c>
    </row>
    <row r="170" spans="1:32">
      <c r="A170" t="s">
        <v>810</v>
      </c>
      <c r="B170">
        <v>7</v>
      </c>
      <c r="C170">
        <v>134</v>
      </c>
      <c r="D170">
        <v>4</v>
      </c>
      <c r="E170">
        <f t="shared" si="38"/>
        <v>138</v>
      </c>
      <c r="F170" s="21">
        <v>0</v>
      </c>
      <c r="G170" s="21">
        <v>0</v>
      </c>
      <c r="H170" s="21">
        <v>2</v>
      </c>
      <c r="I170" s="21">
        <v>2</v>
      </c>
      <c r="J170" s="36">
        <v>113</v>
      </c>
      <c r="K170" s="37" t="s">
        <v>643</v>
      </c>
      <c r="L170" s="22"/>
      <c r="M170" s="25">
        <v>123816.28</v>
      </c>
      <c r="N170" s="25">
        <v>156378.12</v>
      </c>
      <c r="O170" s="25">
        <f t="shared" si="39"/>
        <v>-32561.839999999997</v>
      </c>
      <c r="P170" s="26">
        <f t="shared" si="40"/>
        <v>-0.20822503813193302</v>
      </c>
      <c r="Q170" s="22"/>
      <c r="R170" s="22"/>
      <c r="S170" s="25">
        <v>158140.15</v>
      </c>
      <c r="T170" s="25">
        <f t="shared" si="41"/>
        <v>158140.15</v>
      </c>
      <c r="U170" s="25">
        <f t="shared" si="33"/>
        <v>156378.12</v>
      </c>
      <c r="V170" s="25">
        <f t="shared" si="34"/>
        <v>0</v>
      </c>
      <c r="W170" s="26">
        <f t="shared" si="35"/>
        <v>0</v>
      </c>
      <c r="X170" s="25">
        <f t="shared" si="36"/>
        <v>32561.839999999997</v>
      </c>
      <c r="Y170" s="26">
        <f t="shared" si="37"/>
        <v>0.26298512602704588</v>
      </c>
      <c r="AA170" t="str">
        <f t="shared" si="42"/>
        <v>Oakville School District</v>
      </c>
      <c r="AB170" s="4">
        <f t="shared" si="43"/>
        <v>123816.28</v>
      </c>
      <c r="AC170" s="4">
        <f t="shared" si="44"/>
        <v>156378.12</v>
      </c>
      <c r="AD170" s="4">
        <f t="shared" si="45"/>
        <v>32561.839999999997</v>
      </c>
      <c r="AF170" s="4">
        <f t="shared" si="46"/>
        <v>34564.581616209864</v>
      </c>
    </row>
    <row r="171" spans="1:32">
      <c r="A171" t="s">
        <v>811</v>
      </c>
      <c r="B171">
        <v>25</v>
      </c>
      <c r="C171">
        <v>667</v>
      </c>
      <c r="D171">
        <v>39</v>
      </c>
      <c r="E171">
        <f t="shared" si="38"/>
        <v>706</v>
      </c>
      <c r="F171" s="21">
        <v>0</v>
      </c>
      <c r="G171" s="21">
        <v>0</v>
      </c>
      <c r="H171" s="21">
        <v>6</v>
      </c>
      <c r="I171" s="21">
        <v>6</v>
      </c>
      <c r="J171" s="36">
        <v>112</v>
      </c>
      <c r="K171" s="37" t="s">
        <v>643</v>
      </c>
      <c r="L171" s="22"/>
      <c r="M171" s="25">
        <v>541979.04</v>
      </c>
      <c r="N171" s="25">
        <v>627270.38</v>
      </c>
      <c r="O171" s="25">
        <f t="shared" si="39"/>
        <v>-85291.339999999967</v>
      </c>
      <c r="P171" s="26">
        <f t="shared" si="40"/>
        <v>-0.13597221026122733</v>
      </c>
      <c r="Q171" s="22"/>
      <c r="R171" s="22"/>
      <c r="S171" s="25">
        <v>693071.58</v>
      </c>
      <c r="T171" s="25">
        <f t="shared" si="41"/>
        <v>693071.58</v>
      </c>
      <c r="U171" s="25">
        <f t="shared" si="33"/>
        <v>627270.38</v>
      </c>
      <c r="V171" s="25">
        <f t="shared" si="34"/>
        <v>0</v>
      </c>
      <c r="W171" s="26">
        <f t="shared" si="35"/>
        <v>0</v>
      </c>
      <c r="X171" s="25">
        <f t="shared" si="36"/>
        <v>85291.339999999967</v>
      </c>
      <c r="Y171" s="26">
        <f t="shared" si="37"/>
        <v>0.15737018169558728</v>
      </c>
      <c r="AA171" t="str">
        <f t="shared" si="42"/>
        <v>Ocean Beach School District</v>
      </c>
      <c r="AB171" s="4">
        <f t="shared" si="43"/>
        <v>541979.04</v>
      </c>
      <c r="AC171" s="4">
        <f t="shared" si="44"/>
        <v>627270.38</v>
      </c>
      <c r="AD171" s="4">
        <f t="shared" si="45"/>
        <v>85291.339999999967</v>
      </c>
      <c r="AF171" s="4">
        <f t="shared" si="46"/>
        <v>90537.251045576777</v>
      </c>
    </row>
    <row r="172" spans="1:32">
      <c r="A172" t="s">
        <v>812</v>
      </c>
      <c r="B172">
        <v>14</v>
      </c>
      <c r="C172">
        <v>398</v>
      </c>
      <c r="D172">
        <v>22</v>
      </c>
      <c r="E172">
        <f t="shared" si="38"/>
        <v>420</v>
      </c>
      <c r="F172" s="21">
        <v>0</v>
      </c>
      <c r="G172" s="21">
        <v>0</v>
      </c>
      <c r="H172" s="21">
        <v>1</v>
      </c>
      <c r="I172" s="21">
        <v>2</v>
      </c>
      <c r="J172" s="36">
        <v>113</v>
      </c>
      <c r="K172" s="37" t="s">
        <v>643</v>
      </c>
      <c r="L172" s="22"/>
      <c r="M172" s="25">
        <v>307968.39</v>
      </c>
      <c r="N172" s="25">
        <v>298082.53000000003</v>
      </c>
      <c r="O172" s="25">
        <f t="shared" si="39"/>
        <v>9885.859999999986</v>
      </c>
      <c r="P172" s="26">
        <f t="shared" si="40"/>
        <v>3.3164841965075867E-2</v>
      </c>
      <c r="Q172" s="22"/>
      <c r="R172" s="22"/>
      <c r="S172" s="25">
        <v>400924.3</v>
      </c>
      <c r="T172" s="25">
        <f t="shared" si="41"/>
        <v>400924.3</v>
      </c>
      <c r="U172" s="25">
        <f t="shared" si="33"/>
        <v>298082.53000000003</v>
      </c>
      <c r="V172" s="25">
        <f t="shared" si="34"/>
        <v>0</v>
      </c>
      <c r="W172" s="26">
        <f t="shared" si="35"/>
        <v>0</v>
      </c>
      <c r="X172" s="25">
        <f t="shared" si="36"/>
        <v>-9885.859999999986</v>
      </c>
      <c r="Y172" s="26">
        <f t="shared" si="37"/>
        <v>-3.2100242495666474E-2</v>
      </c>
      <c r="AA172" t="str">
        <f t="shared" si="42"/>
        <v>Ocosta School District</v>
      </c>
      <c r="AB172" s="4">
        <f t="shared" si="43"/>
        <v>307968.39</v>
      </c>
      <c r="AC172" s="4">
        <f t="shared" si="44"/>
        <v>298082.53000000003</v>
      </c>
      <c r="AD172" s="4">
        <f t="shared" si="45"/>
        <v>-9885.859999999986</v>
      </c>
      <c r="AF172" s="4">
        <f t="shared" si="46"/>
        <v>-10493.897605799426</v>
      </c>
    </row>
    <row r="173" spans="1:32">
      <c r="A173" t="s">
        <v>813</v>
      </c>
      <c r="B173">
        <v>11</v>
      </c>
      <c r="C173">
        <v>69.5</v>
      </c>
      <c r="D173">
        <v>0</v>
      </c>
      <c r="E173">
        <f t="shared" si="38"/>
        <v>69.5</v>
      </c>
      <c r="F173" s="21">
        <v>0</v>
      </c>
      <c r="G173" s="21">
        <v>0</v>
      </c>
      <c r="H173" s="21">
        <v>1</v>
      </c>
      <c r="I173" s="21">
        <v>2</v>
      </c>
      <c r="J173" s="36">
        <v>101</v>
      </c>
      <c r="K173" s="37" t="s">
        <v>646</v>
      </c>
      <c r="L173" s="22"/>
      <c r="M173" s="25">
        <v>225659.71</v>
      </c>
      <c r="N173" s="25">
        <v>213234.59</v>
      </c>
      <c r="O173" s="25">
        <f t="shared" si="39"/>
        <v>12425.119999999995</v>
      </c>
      <c r="P173" s="26">
        <f t="shared" si="40"/>
        <v>5.8269720686498355E-2</v>
      </c>
      <c r="Q173" s="22"/>
      <c r="R173" s="22"/>
      <c r="S173" s="25">
        <v>141610.64000000001</v>
      </c>
      <c r="T173" s="25">
        <f t="shared" si="41"/>
        <v>141610.64000000001</v>
      </c>
      <c r="U173" s="25">
        <f t="shared" si="33"/>
        <v>141610.64000000001</v>
      </c>
      <c r="V173" s="25">
        <f t="shared" si="34"/>
        <v>-71623.949999999983</v>
      </c>
      <c r="W173" s="26">
        <f t="shared" si="35"/>
        <v>-0.3358927367271885</v>
      </c>
      <c r="X173" s="25">
        <f t="shared" si="36"/>
        <v>-84049.069999999978</v>
      </c>
      <c r="Y173" s="26">
        <f t="shared" si="37"/>
        <v>-0.37245935484008191</v>
      </c>
      <c r="AA173" t="str">
        <f t="shared" si="42"/>
        <v>Odessa School District</v>
      </c>
      <c r="AB173" s="4">
        <f t="shared" si="43"/>
        <v>225659.71</v>
      </c>
      <c r="AC173" s="4">
        <f t="shared" si="44"/>
        <v>141610.64000000001</v>
      </c>
      <c r="AD173" s="4">
        <f t="shared" si="45"/>
        <v>-84049.069999999978</v>
      </c>
      <c r="AF173" s="4">
        <f t="shared" si="46"/>
        <v>-89218.574250765159</v>
      </c>
    </row>
    <row r="174" spans="1:32">
      <c r="A174" t="s">
        <v>814</v>
      </c>
      <c r="B174">
        <v>16</v>
      </c>
      <c r="C174">
        <v>457.5</v>
      </c>
      <c r="D174">
        <v>8</v>
      </c>
      <c r="E174">
        <f t="shared" si="38"/>
        <v>465.5</v>
      </c>
      <c r="F174" s="21">
        <v>0</v>
      </c>
      <c r="G174" s="21">
        <v>0</v>
      </c>
      <c r="H174" s="21">
        <v>3</v>
      </c>
      <c r="I174" s="21">
        <v>4</v>
      </c>
      <c r="J174" s="36">
        <v>171</v>
      </c>
      <c r="K174" s="37" t="s">
        <v>646</v>
      </c>
      <c r="L174" s="22"/>
      <c r="M174" s="25">
        <v>346307.28</v>
      </c>
      <c r="N174" s="25">
        <v>386923.77</v>
      </c>
      <c r="O174" s="25">
        <f t="shared" si="39"/>
        <v>-40616.489999999991</v>
      </c>
      <c r="P174" s="26">
        <f t="shared" si="40"/>
        <v>-0.10497284775241383</v>
      </c>
      <c r="Q174" s="22"/>
      <c r="R174" s="22"/>
      <c r="S174" s="25">
        <v>475744.87</v>
      </c>
      <c r="T174" s="25">
        <f t="shared" si="41"/>
        <v>475744.87</v>
      </c>
      <c r="U174" s="25">
        <f t="shared" si="33"/>
        <v>386923.77</v>
      </c>
      <c r="V174" s="25">
        <f t="shared" si="34"/>
        <v>0</v>
      </c>
      <c r="W174" s="26">
        <f t="shared" si="35"/>
        <v>0</v>
      </c>
      <c r="X174" s="25">
        <f t="shared" si="36"/>
        <v>40616.489999999991</v>
      </c>
      <c r="Y174" s="26">
        <f t="shared" si="37"/>
        <v>0.11728453990340598</v>
      </c>
      <c r="AA174" t="str">
        <f t="shared" si="42"/>
        <v>Okanogan School District</v>
      </c>
      <c r="AB174" s="4">
        <f t="shared" si="43"/>
        <v>346307.28</v>
      </c>
      <c r="AC174" s="4">
        <f t="shared" si="44"/>
        <v>386923.77</v>
      </c>
      <c r="AD174" s="4">
        <f t="shared" si="45"/>
        <v>40616.489999999991</v>
      </c>
      <c r="AF174" s="4">
        <f t="shared" si="46"/>
        <v>43114.639208624925</v>
      </c>
    </row>
    <row r="175" spans="1:32">
      <c r="A175" t="s">
        <v>815</v>
      </c>
      <c r="B175">
        <v>67</v>
      </c>
      <c r="C175">
        <v>2894</v>
      </c>
      <c r="D175">
        <v>210</v>
      </c>
      <c r="E175">
        <f t="shared" si="38"/>
        <v>3104</v>
      </c>
      <c r="F175" s="21">
        <v>0</v>
      </c>
      <c r="G175" s="21">
        <v>0</v>
      </c>
      <c r="H175" s="21">
        <v>19</v>
      </c>
      <c r="I175" s="21">
        <v>18</v>
      </c>
      <c r="J175" s="36">
        <v>113</v>
      </c>
      <c r="K175" s="37" t="s">
        <v>643</v>
      </c>
      <c r="L175" s="22"/>
      <c r="M175" s="25">
        <v>1358961.92</v>
      </c>
      <c r="N175" s="25">
        <v>2599738.7999999998</v>
      </c>
      <c r="O175" s="25">
        <f t="shared" si="39"/>
        <v>-1240776.8799999999</v>
      </c>
      <c r="P175" s="26">
        <f t="shared" si="40"/>
        <v>-0.4772698241838757</v>
      </c>
      <c r="Q175" s="22"/>
      <c r="R175" s="22"/>
      <c r="S175" s="25">
        <v>2077729.5</v>
      </c>
      <c r="T175" s="25">
        <f t="shared" si="41"/>
        <v>2077729.5</v>
      </c>
      <c r="U175" s="25">
        <f t="shared" si="33"/>
        <v>2077729.5</v>
      </c>
      <c r="V175" s="25">
        <f t="shared" si="34"/>
        <v>-522009.29999999981</v>
      </c>
      <c r="W175" s="26">
        <f t="shared" si="35"/>
        <v>-0.20079297966395696</v>
      </c>
      <c r="X175" s="25">
        <f t="shared" si="36"/>
        <v>718767.58000000007</v>
      </c>
      <c r="Y175" s="26">
        <f t="shared" si="37"/>
        <v>0.5289092868768539</v>
      </c>
      <c r="AA175" t="str">
        <f t="shared" si="42"/>
        <v>Olympia School District</v>
      </c>
      <c r="AB175" s="4">
        <f t="shared" si="43"/>
        <v>1358961.92</v>
      </c>
      <c r="AC175" s="4">
        <f t="shared" si="44"/>
        <v>2077729.5</v>
      </c>
      <c r="AD175" s="4">
        <f t="shared" si="45"/>
        <v>718767.58000000007</v>
      </c>
      <c r="AF175" s="4">
        <f t="shared" si="46"/>
        <v>762975.94613804552</v>
      </c>
    </row>
    <row r="176" spans="1:32">
      <c r="A176" t="s">
        <v>816</v>
      </c>
      <c r="B176">
        <v>17</v>
      </c>
      <c r="C176">
        <v>654.5</v>
      </c>
      <c r="D176">
        <v>103</v>
      </c>
      <c r="E176">
        <f t="shared" si="38"/>
        <v>757.5</v>
      </c>
      <c r="F176" s="21">
        <v>0</v>
      </c>
      <c r="G176" s="21">
        <v>0</v>
      </c>
      <c r="H176" s="21">
        <v>4</v>
      </c>
      <c r="I176" s="21">
        <v>6</v>
      </c>
      <c r="J176" s="36">
        <v>171</v>
      </c>
      <c r="K176" s="37" t="s">
        <v>646</v>
      </c>
      <c r="L176" s="22"/>
      <c r="M176" s="25">
        <v>427936.3</v>
      </c>
      <c r="N176" s="25">
        <v>532755.69999999995</v>
      </c>
      <c r="O176" s="25">
        <f t="shared" si="39"/>
        <v>-104819.39999999997</v>
      </c>
      <c r="P176" s="26">
        <f t="shared" si="40"/>
        <v>-0.19674946696956969</v>
      </c>
      <c r="Q176" s="22"/>
      <c r="R176" s="22"/>
      <c r="S176" s="25">
        <v>696915.8</v>
      </c>
      <c r="T176" s="25">
        <f t="shared" si="41"/>
        <v>696915.8</v>
      </c>
      <c r="U176" s="25">
        <f t="shared" si="33"/>
        <v>532755.69999999995</v>
      </c>
      <c r="V176" s="25">
        <f t="shared" si="34"/>
        <v>0</v>
      </c>
      <c r="W176" s="26">
        <f t="shared" si="35"/>
        <v>0</v>
      </c>
      <c r="X176" s="25">
        <f t="shared" si="36"/>
        <v>104819.39999999997</v>
      </c>
      <c r="Y176" s="26">
        <f t="shared" si="37"/>
        <v>0.24494159527948428</v>
      </c>
      <c r="AA176" t="str">
        <f t="shared" si="42"/>
        <v>Omak School District</v>
      </c>
      <c r="AB176" s="4">
        <f t="shared" si="43"/>
        <v>427936.3</v>
      </c>
      <c r="AC176" s="4">
        <f t="shared" si="44"/>
        <v>532755.69999999995</v>
      </c>
      <c r="AD176" s="4">
        <f t="shared" si="45"/>
        <v>104819.39999999997</v>
      </c>
      <c r="AF176" s="4">
        <f t="shared" si="46"/>
        <v>111266.39975695928</v>
      </c>
    </row>
    <row r="177" spans="1:32">
      <c r="A177" t="s">
        <v>817</v>
      </c>
      <c r="B177">
        <v>16</v>
      </c>
      <c r="C177">
        <v>567.5</v>
      </c>
      <c r="D177">
        <v>21</v>
      </c>
      <c r="E177">
        <f t="shared" si="38"/>
        <v>588.5</v>
      </c>
      <c r="F177" s="21">
        <v>0</v>
      </c>
      <c r="G177" s="21">
        <v>0</v>
      </c>
      <c r="H177" s="21">
        <v>1</v>
      </c>
      <c r="I177" s="21">
        <v>2</v>
      </c>
      <c r="J177" s="36">
        <v>113</v>
      </c>
      <c r="K177" s="37" t="s">
        <v>643</v>
      </c>
      <c r="L177" s="22"/>
      <c r="M177" s="25">
        <v>399037.2</v>
      </c>
      <c r="N177" s="25">
        <v>401487.61</v>
      </c>
      <c r="O177" s="25">
        <f t="shared" si="39"/>
        <v>-2450.4099999999744</v>
      </c>
      <c r="P177" s="26">
        <f t="shared" si="40"/>
        <v>-6.1033265758810703E-3</v>
      </c>
      <c r="Q177" s="22"/>
      <c r="R177" s="22"/>
      <c r="S177" s="25">
        <v>524965.81000000006</v>
      </c>
      <c r="T177" s="25">
        <f t="shared" si="41"/>
        <v>524965.81000000006</v>
      </c>
      <c r="U177" s="25">
        <f t="shared" si="33"/>
        <v>401487.61</v>
      </c>
      <c r="V177" s="25">
        <f t="shared" si="34"/>
        <v>0</v>
      </c>
      <c r="W177" s="26">
        <f t="shared" si="35"/>
        <v>0</v>
      </c>
      <c r="X177" s="25">
        <f t="shared" si="36"/>
        <v>2450.4099999999744</v>
      </c>
      <c r="Y177" s="26">
        <f t="shared" si="37"/>
        <v>6.1408059198490121E-3</v>
      </c>
      <c r="AA177" t="str">
        <f t="shared" si="42"/>
        <v>Onalaska School District</v>
      </c>
      <c r="AB177" s="4">
        <f t="shared" si="43"/>
        <v>399037.2</v>
      </c>
      <c r="AC177" s="4">
        <f t="shared" si="44"/>
        <v>401487.61</v>
      </c>
      <c r="AD177" s="4">
        <f t="shared" si="45"/>
        <v>2450.4099999999744</v>
      </c>
      <c r="AF177" s="4">
        <f t="shared" si="46"/>
        <v>2601.1243970910714</v>
      </c>
    </row>
    <row r="178" spans="1:32">
      <c r="A178" t="s">
        <v>818</v>
      </c>
      <c r="B178">
        <v>3</v>
      </c>
      <c r="C178">
        <v>59</v>
      </c>
      <c r="D178">
        <v>0</v>
      </c>
      <c r="E178">
        <f t="shared" si="38"/>
        <v>59</v>
      </c>
      <c r="F178" s="21">
        <v>1</v>
      </c>
      <c r="G178" s="21">
        <v>0</v>
      </c>
      <c r="H178" s="21">
        <v>3</v>
      </c>
      <c r="I178" s="21">
        <v>1</v>
      </c>
      <c r="J178" s="36">
        <v>101</v>
      </c>
      <c r="K178" s="37" t="s">
        <v>646</v>
      </c>
      <c r="L178" s="22"/>
      <c r="M178" s="25">
        <v>117499.41</v>
      </c>
      <c r="N178" s="25">
        <v>91382.12</v>
      </c>
      <c r="O178" s="25">
        <f t="shared" si="39"/>
        <v>26117.290000000008</v>
      </c>
      <c r="P178" s="26">
        <f t="shared" si="40"/>
        <v>0.28580306519481063</v>
      </c>
      <c r="Q178" s="22"/>
      <c r="R178" s="22"/>
      <c r="S178" s="25">
        <v>84616.857000000004</v>
      </c>
      <c r="T178" s="25">
        <f t="shared" si="41"/>
        <v>84616.857000000004</v>
      </c>
      <c r="U178" s="25">
        <f t="shared" si="33"/>
        <v>84616.857000000004</v>
      </c>
      <c r="V178" s="25">
        <f t="shared" si="34"/>
        <v>-6765.2629999999917</v>
      </c>
      <c r="W178" s="26">
        <f t="shared" si="35"/>
        <v>-7.4032677289605359E-2</v>
      </c>
      <c r="X178" s="25">
        <f t="shared" si="36"/>
        <v>-32882.553</v>
      </c>
      <c r="Y178" s="26">
        <f t="shared" si="37"/>
        <v>-0.27985292011253504</v>
      </c>
      <c r="AA178" t="str">
        <f t="shared" si="42"/>
        <v>Onion Creek School District</v>
      </c>
      <c r="AB178" s="4">
        <f t="shared" si="43"/>
        <v>117499.41</v>
      </c>
      <c r="AC178" s="4">
        <f t="shared" si="44"/>
        <v>84616.857000000004</v>
      </c>
      <c r="AD178" s="4">
        <f t="shared" si="45"/>
        <v>-32882.553</v>
      </c>
      <c r="AF178" s="4">
        <f t="shared" si="46"/>
        <v>-34905.020321881275</v>
      </c>
    </row>
    <row r="179" spans="1:32">
      <c r="A179" t="s">
        <v>819</v>
      </c>
      <c r="B179">
        <v>5</v>
      </c>
      <c r="C179">
        <v>157</v>
      </c>
      <c r="D179">
        <v>0</v>
      </c>
      <c r="E179">
        <f t="shared" si="38"/>
        <v>157</v>
      </c>
      <c r="F179" s="21">
        <v>0</v>
      </c>
      <c r="G179" s="21">
        <v>0</v>
      </c>
      <c r="H179" s="21">
        <v>1</v>
      </c>
      <c r="I179" s="21">
        <v>5</v>
      </c>
      <c r="J179" s="36">
        <v>189</v>
      </c>
      <c r="K179" s="37" t="s">
        <v>643</v>
      </c>
      <c r="L179" s="22"/>
      <c r="M179" s="25">
        <v>78985.509999999995</v>
      </c>
      <c r="N179" s="25">
        <v>87840.45</v>
      </c>
      <c r="O179" s="25">
        <f t="shared" si="39"/>
        <v>-8854.9400000000023</v>
      </c>
      <c r="P179" s="26">
        <f t="shared" si="40"/>
        <v>-0.10080708830612779</v>
      </c>
      <c r="Q179" s="22"/>
      <c r="R179" s="22"/>
      <c r="S179" s="25">
        <v>138821.67000000001</v>
      </c>
      <c r="T179" s="25">
        <f t="shared" si="41"/>
        <v>138821.67000000001</v>
      </c>
      <c r="U179" s="25">
        <f t="shared" si="33"/>
        <v>87840.45</v>
      </c>
      <c r="V179" s="25">
        <f t="shared" si="34"/>
        <v>0</v>
      </c>
      <c r="W179" s="26">
        <f t="shared" si="35"/>
        <v>0</v>
      </c>
      <c r="X179" s="25">
        <f t="shared" si="36"/>
        <v>8854.9400000000023</v>
      </c>
      <c r="Y179" s="26">
        <f t="shared" si="37"/>
        <v>0.1121084107705325</v>
      </c>
      <c r="AA179" t="str">
        <f t="shared" si="42"/>
        <v>Orcas Island School District</v>
      </c>
      <c r="AB179" s="4">
        <f t="shared" si="43"/>
        <v>78985.509999999995</v>
      </c>
      <c r="AC179" s="4">
        <f t="shared" si="44"/>
        <v>87840.45</v>
      </c>
      <c r="AD179" s="4">
        <f t="shared" si="45"/>
        <v>8854.9400000000023</v>
      </c>
      <c r="AF179" s="4">
        <f t="shared" si="46"/>
        <v>9399.5700592055437</v>
      </c>
    </row>
    <row r="180" spans="1:32">
      <c r="A180" t="s">
        <v>820</v>
      </c>
      <c r="B180">
        <v>1</v>
      </c>
      <c r="C180">
        <v>65</v>
      </c>
      <c r="D180">
        <v>0</v>
      </c>
      <c r="E180">
        <f t="shared" si="38"/>
        <v>65</v>
      </c>
      <c r="F180" s="21">
        <v>1</v>
      </c>
      <c r="G180" s="21">
        <v>0</v>
      </c>
      <c r="H180" s="21">
        <v>1</v>
      </c>
      <c r="I180" s="21">
        <v>1</v>
      </c>
      <c r="J180" s="36">
        <v>101</v>
      </c>
      <c r="K180" s="37" t="s">
        <v>646</v>
      </c>
      <c r="L180" s="22"/>
      <c r="M180" s="25">
        <v>13023.65</v>
      </c>
      <c r="N180" s="25">
        <v>20099.14</v>
      </c>
      <c r="O180" s="25">
        <f t="shared" si="39"/>
        <v>-7075.49</v>
      </c>
      <c r="P180" s="26">
        <f t="shared" si="40"/>
        <v>-0.35202948981896737</v>
      </c>
      <c r="Q180" s="22"/>
      <c r="R180" s="22"/>
      <c r="S180" s="25">
        <v>41619.519</v>
      </c>
      <c r="T180" s="25">
        <f t="shared" si="41"/>
        <v>41619.519</v>
      </c>
      <c r="U180" s="25">
        <f t="shared" ref="U180:U209" si="47">MIN(T180,N180)</f>
        <v>20099.14</v>
      </c>
      <c r="V180" s="25">
        <f t="shared" ref="V180:V209" si="48">U180-N180</f>
        <v>0</v>
      </c>
      <c r="W180" s="26">
        <f t="shared" ref="W180:W209" si="49">V180/N180</f>
        <v>0</v>
      </c>
      <c r="X180" s="25">
        <f t="shared" ref="X180:X209" si="50">U180-M180</f>
        <v>7075.49</v>
      </c>
      <c r="Y180" s="26">
        <f t="shared" ref="Y180:Y209" si="51">X180/M180</f>
        <v>0.54328010964668128</v>
      </c>
      <c r="AA180" t="str">
        <f t="shared" si="42"/>
        <v>Orchard Prairie School District</v>
      </c>
      <c r="AB180" s="4">
        <f t="shared" si="43"/>
        <v>13023.65</v>
      </c>
      <c r="AC180" s="4">
        <f t="shared" si="44"/>
        <v>20099.14</v>
      </c>
      <c r="AD180" s="4">
        <f t="shared" si="45"/>
        <v>7075.49</v>
      </c>
      <c r="AF180" s="4">
        <f t="shared" si="46"/>
        <v>7510.6735853894224</v>
      </c>
    </row>
    <row r="181" spans="1:32">
      <c r="A181" t="s">
        <v>821</v>
      </c>
      <c r="B181">
        <v>10</v>
      </c>
      <c r="C181">
        <v>105</v>
      </c>
      <c r="D181">
        <v>0</v>
      </c>
      <c r="E181">
        <f t="shared" si="38"/>
        <v>105</v>
      </c>
      <c r="F181" s="21">
        <v>1</v>
      </c>
      <c r="G181" s="21">
        <v>0</v>
      </c>
      <c r="H181" s="21">
        <v>4</v>
      </c>
      <c r="I181" s="21">
        <v>1</v>
      </c>
      <c r="J181" s="36">
        <v>101</v>
      </c>
      <c r="K181" s="37" t="s">
        <v>646</v>
      </c>
      <c r="L181" s="22"/>
      <c r="M181" s="25">
        <v>299626.99</v>
      </c>
      <c r="N181" s="25">
        <v>222172.15</v>
      </c>
      <c r="O181" s="25">
        <f t="shared" si="39"/>
        <v>77454.84</v>
      </c>
      <c r="P181" s="26">
        <f t="shared" si="40"/>
        <v>0.3486253340033843</v>
      </c>
      <c r="Q181" s="22"/>
      <c r="R181" s="22"/>
      <c r="S181" s="25">
        <v>166471.41</v>
      </c>
      <c r="T181" s="25">
        <f t="shared" si="41"/>
        <v>166471.41</v>
      </c>
      <c r="U181" s="25">
        <f t="shared" si="47"/>
        <v>166471.41</v>
      </c>
      <c r="V181" s="25">
        <f t="shared" si="48"/>
        <v>-55700.739999999991</v>
      </c>
      <c r="W181" s="26">
        <f t="shared" si="49"/>
        <v>-0.2507098211904597</v>
      </c>
      <c r="X181" s="25">
        <f t="shared" si="50"/>
        <v>-133155.57999999999</v>
      </c>
      <c r="Y181" s="26">
        <f t="shared" si="51"/>
        <v>-0.44440449106403929</v>
      </c>
      <c r="AA181" t="str">
        <f t="shared" si="42"/>
        <v>Orient School District</v>
      </c>
      <c r="AB181" s="4">
        <f t="shared" si="43"/>
        <v>299626.99</v>
      </c>
      <c r="AC181" s="4">
        <f t="shared" si="44"/>
        <v>166471.41</v>
      </c>
      <c r="AD181" s="4">
        <f t="shared" si="45"/>
        <v>-133155.57999999999</v>
      </c>
      <c r="AF181" s="4">
        <f t="shared" si="46"/>
        <v>-141345.41882657004</v>
      </c>
    </row>
    <row r="182" spans="1:32">
      <c r="A182" t="s">
        <v>822</v>
      </c>
      <c r="B182">
        <v>8</v>
      </c>
      <c r="C182">
        <v>265</v>
      </c>
      <c r="D182">
        <v>2</v>
      </c>
      <c r="E182">
        <f t="shared" si="38"/>
        <v>267</v>
      </c>
      <c r="F182" s="21">
        <v>1</v>
      </c>
      <c r="G182" s="21">
        <v>0</v>
      </c>
      <c r="H182" s="21">
        <v>4</v>
      </c>
      <c r="I182" s="21">
        <v>1</v>
      </c>
      <c r="J182" s="36">
        <v>171</v>
      </c>
      <c r="K182" s="37" t="s">
        <v>646</v>
      </c>
      <c r="L182" s="22"/>
      <c r="M182" s="25">
        <v>202334.01</v>
      </c>
      <c r="N182" s="25">
        <v>180125.71</v>
      </c>
      <c r="O182" s="25">
        <f t="shared" si="39"/>
        <v>22208.300000000017</v>
      </c>
      <c r="P182" s="26">
        <f t="shared" si="40"/>
        <v>0.12329333774728782</v>
      </c>
      <c r="Q182" s="22"/>
      <c r="R182" s="22"/>
      <c r="S182" s="25">
        <v>274508.5</v>
      </c>
      <c r="T182" s="25">
        <f t="shared" si="41"/>
        <v>274508.5</v>
      </c>
      <c r="U182" s="25">
        <f t="shared" si="47"/>
        <v>180125.71</v>
      </c>
      <c r="V182" s="25">
        <f t="shared" si="48"/>
        <v>0</v>
      </c>
      <c r="W182" s="26">
        <f t="shared" si="49"/>
        <v>0</v>
      </c>
      <c r="X182" s="25">
        <f t="shared" si="50"/>
        <v>-22208.300000000017</v>
      </c>
      <c r="Y182" s="26">
        <f t="shared" si="51"/>
        <v>-0.10976058844481962</v>
      </c>
      <c r="AA182" t="str">
        <f t="shared" si="42"/>
        <v>Orondo School District</v>
      </c>
      <c r="AB182" s="4">
        <f t="shared" si="43"/>
        <v>202334.01</v>
      </c>
      <c r="AC182" s="4">
        <f t="shared" si="44"/>
        <v>180125.71</v>
      </c>
      <c r="AD182" s="4">
        <f t="shared" si="45"/>
        <v>-22208.300000000017</v>
      </c>
      <c r="AF182" s="4">
        <f t="shared" si="46"/>
        <v>-23574.238983646934</v>
      </c>
    </row>
    <row r="183" spans="1:32">
      <c r="A183" t="s">
        <v>823</v>
      </c>
      <c r="B183">
        <v>13</v>
      </c>
      <c r="C183">
        <v>243</v>
      </c>
      <c r="D183">
        <v>11</v>
      </c>
      <c r="E183">
        <f t="shared" si="38"/>
        <v>254</v>
      </c>
      <c r="F183" s="21">
        <v>0</v>
      </c>
      <c r="G183" s="21">
        <v>0</v>
      </c>
      <c r="H183" s="21">
        <v>2</v>
      </c>
      <c r="I183" s="21">
        <v>2</v>
      </c>
      <c r="J183" s="36">
        <v>171</v>
      </c>
      <c r="K183" s="37" t="s">
        <v>646</v>
      </c>
      <c r="L183" s="22"/>
      <c r="M183" s="25">
        <v>231574.83</v>
      </c>
      <c r="N183" s="25">
        <v>276914.27</v>
      </c>
      <c r="O183" s="25">
        <f t="shared" si="39"/>
        <v>-45339.440000000031</v>
      </c>
      <c r="P183" s="26">
        <f t="shared" si="40"/>
        <v>-0.1637309626549763</v>
      </c>
      <c r="Q183" s="22"/>
      <c r="R183" s="22"/>
      <c r="S183" s="25">
        <v>296463.52</v>
      </c>
      <c r="T183" s="25">
        <f t="shared" si="41"/>
        <v>296463.52</v>
      </c>
      <c r="U183" s="25">
        <f t="shared" si="47"/>
        <v>276914.27</v>
      </c>
      <c r="V183" s="25">
        <f t="shared" si="48"/>
        <v>0</v>
      </c>
      <c r="W183" s="26">
        <f t="shared" si="49"/>
        <v>0</v>
      </c>
      <c r="X183" s="25">
        <f t="shared" si="50"/>
        <v>45339.440000000031</v>
      </c>
      <c r="Y183" s="26">
        <f t="shared" si="51"/>
        <v>0.19578742646599387</v>
      </c>
      <c r="AA183" t="str">
        <f t="shared" si="42"/>
        <v>Oroville School District</v>
      </c>
      <c r="AB183" s="4">
        <f t="shared" si="43"/>
        <v>231574.83</v>
      </c>
      <c r="AC183" s="4">
        <f t="shared" si="44"/>
        <v>276914.27</v>
      </c>
      <c r="AD183" s="4">
        <f t="shared" si="45"/>
        <v>45339.440000000031</v>
      </c>
      <c r="AF183" s="4">
        <f t="shared" si="46"/>
        <v>48128.077968359627</v>
      </c>
    </row>
    <row r="184" spans="1:32">
      <c r="A184" t="s">
        <v>824</v>
      </c>
      <c r="B184">
        <v>20</v>
      </c>
      <c r="C184">
        <v>1013.5</v>
      </c>
      <c r="D184">
        <v>22</v>
      </c>
      <c r="E184">
        <f t="shared" si="38"/>
        <v>1035.5</v>
      </c>
      <c r="F184" s="21">
        <v>0</v>
      </c>
      <c r="G184" s="21">
        <v>0</v>
      </c>
      <c r="H184" s="21">
        <v>6</v>
      </c>
      <c r="I184" s="21">
        <v>4</v>
      </c>
      <c r="J184" s="36">
        <v>121</v>
      </c>
      <c r="K184" s="37" t="s">
        <v>643</v>
      </c>
      <c r="L184" s="22"/>
      <c r="M184" s="25">
        <v>403301.46</v>
      </c>
      <c r="N184" s="25">
        <v>721499.64</v>
      </c>
      <c r="O184" s="25">
        <f t="shared" si="39"/>
        <v>-318198.18</v>
      </c>
      <c r="P184" s="26">
        <f t="shared" si="40"/>
        <v>-0.44102333855634357</v>
      </c>
      <c r="Q184" s="22"/>
      <c r="R184" s="22"/>
      <c r="S184" s="25">
        <v>696949.93</v>
      </c>
      <c r="T184" s="25">
        <f t="shared" si="41"/>
        <v>696949.93</v>
      </c>
      <c r="U184" s="25">
        <f t="shared" si="47"/>
        <v>696949.93</v>
      </c>
      <c r="V184" s="25">
        <f t="shared" si="48"/>
        <v>-24549.709999999963</v>
      </c>
      <c r="W184" s="26">
        <f t="shared" si="49"/>
        <v>-3.4025949063536558E-2</v>
      </c>
      <c r="X184" s="25">
        <f t="shared" si="50"/>
        <v>293648.47000000003</v>
      </c>
      <c r="Y184" s="26">
        <f t="shared" si="51"/>
        <v>0.72811159671973424</v>
      </c>
      <c r="AA184" t="str">
        <f t="shared" si="42"/>
        <v>Orting School District</v>
      </c>
      <c r="AB184" s="4">
        <f t="shared" si="43"/>
        <v>403301.46</v>
      </c>
      <c r="AC184" s="4">
        <f t="shared" si="44"/>
        <v>696949.93</v>
      </c>
      <c r="AD184" s="4">
        <f t="shared" si="45"/>
        <v>293648.47000000003</v>
      </c>
      <c r="AF184" s="4">
        <f t="shared" si="46"/>
        <v>311709.55043665081</v>
      </c>
    </row>
    <row r="185" spans="1:32">
      <c r="A185" t="s">
        <v>825</v>
      </c>
      <c r="B185">
        <v>31</v>
      </c>
      <c r="C185">
        <v>1235</v>
      </c>
      <c r="D185">
        <v>43</v>
      </c>
      <c r="E185">
        <f t="shared" si="38"/>
        <v>1278</v>
      </c>
      <c r="F185" s="21">
        <v>0</v>
      </c>
      <c r="G185" s="21">
        <v>0</v>
      </c>
      <c r="H185" s="21">
        <v>6</v>
      </c>
      <c r="I185" s="21">
        <v>5</v>
      </c>
      <c r="J185" s="36">
        <v>123</v>
      </c>
      <c r="K185" s="37" t="s">
        <v>646</v>
      </c>
      <c r="L185" s="22"/>
      <c r="M185" s="25">
        <v>690605.41</v>
      </c>
      <c r="N185" s="25">
        <v>704406.78</v>
      </c>
      <c r="O185" s="25">
        <f t="shared" si="39"/>
        <v>-13801.369999999995</v>
      </c>
      <c r="P185" s="26">
        <f t="shared" si="40"/>
        <v>-1.9592897728781082E-2</v>
      </c>
      <c r="Q185" s="22"/>
      <c r="R185" s="22"/>
      <c r="S185" s="25">
        <v>985974.74</v>
      </c>
      <c r="T185" s="25">
        <f t="shared" si="41"/>
        <v>985974.74</v>
      </c>
      <c r="U185" s="25">
        <f t="shared" si="47"/>
        <v>704406.78</v>
      </c>
      <c r="V185" s="25">
        <f t="shared" si="48"/>
        <v>0</v>
      </c>
      <c r="W185" s="26">
        <f t="shared" si="49"/>
        <v>0</v>
      </c>
      <c r="X185" s="25">
        <f t="shared" si="50"/>
        <v>13801.369999999995</v>
      </c>
      <c r="Y185" s="26">
        <f t="shared" si="51"/>
        <v>1.9984451034057198E-2</v>
      </c>
      <c r="AA185" t="str">
        <f t="shared" si="42"/>
        <v>Othello School District</v>
      </c>
      <c r="AB185" s="4">
        <f t="shared" si="43"/>
        <v>690605.41</v>
      </c>
      <c r="AC185" s="4">
        <f t="shared" si="44"/>
        <v>704406.78</v>
      </c>
      <c r="AD185" s="4">
        <f t="shared" si="45"/>
        <v>13801.369999999995</v>
      </c>
      <c r="AF185" s="4">
        <f t="shared" si="46"/>
        <v>14650.234132361997</v>
      </c>
    </row>
    <row r="186" spans="1:32">
      <c r="A186" t="s">
        <v>826</v>
      </c>
      <c r="B186">
        <v>5</v>
      </c>
      <c r="C186">
        <v>85</v>
      </c>
      <c r="D186">
        <v>0</v>
      </c>
      <c r="E186">
        <f t="shared" si="38"/>
        <v>85</v>
      </c>
      <c r="F186" s="21">
        <v>1</v>
      </c>
      <c r="G186" s="21">
        <v>0</v>
      </c>
      <c r="H186" s="21">
        <v>2</v>
      </c>
      <c r="I186" s="21">
        <v>1</v>
      </c>
      <c r="J186" s="36">
        <v>171</v>
      </c>
      <c r="K186" s="37" t="s">
        <v>646</v>
      </c>
      <c r="L186" s="22"/>
      <c r="M186" s="25">
        <v>92492.92</v>
      </c>
      <c r="N186" s="25">
        <v>72260.06</v>
      </c>
      <c r="O186" s="25">
        <f t="shared" si="39"/>
        <v>20232.86</v>
      </c>
      <c r="P186" s="26">
        <f t="shared" si="40"/>
        <v>0.28000059784063286</v>
      </c>
      <c r="Q186" s="22"/>
      <c r="R186" s="22"/>
      <c r="S186" s="25">
        <v>161994.88</v>
      </c>
      <c r="T186" s="25">
        <f t="shared" si="41"/>
        <v>161994.88</v>
      </c>
      <c r="U186" s="25">
        <f t="shared" si="47"/>
        <v>72260.06</v>
      </c>
      <c r="V186" s="25">
        <f t="shared" si="48"/>
        <v>0</v>
      </c>
      <c r="W186" s="26">
        <f t="shared" si="49"/>
        <v>0</v>
      </c>
      <c r="X186" s="25">
        <f t="shared" si="50"/>
        <v>-20232.86</v>
      </c>
      <c r="Y186" s="26">
        <f t="shared" si="51"/>
        <v>-0.21875036489279398</v>
      </c>
      <c r="AA186" t="str">
        <f t="shared" si="42"/>
        <v>Palisades School District</v>
      </c>
      <c r="AB186" s="4">
        <f t="shared" si="43"/>
        <v>92492.92</v>
      </c>
      <c r="AC186" s="4">
        <f t="shared" si="44"/>
        <v>72260.06</v>
      </c>
      <c r="AD186" s="4">
        <f t="shared" si="45"/>
        <v>-20232.86</v>
      </c>
      <c r="AF186" s="4">
        <f t="shared" si="46"/>
        <v>-21477.297990511222</v>
      </c>
    </row>
    <row r="187" spans="1:32">
      <c r="A187" t="s">
        <v>827</v>
      </c>
      <c r="B187">
        <v>105</v>
      </c>
      <c r="C187">
        <v>4228</v>
      </c>
      <c r="D187">
        <v>440</v>
      </c>
      <c r="E187">
        <f t="shared" si="38"/>
        <v>4668</v>
      </c>
      <c r="F187" s="21">
        <v>0</v>
      </c>
      <c r="G187" s="21">
        <v>0</v>
      </c>
      <c r="H187" s="21">
        <v>21</v>
      </c>
      <c r="I187" s="21">
        <v>14</v>
      </c>
      <c r="J187" s="36">
        <v>123</v>
      </c>
      <c r="K187" s="37" t="s">
        <v>646</v>
      </c>
      <c r="L187" s="22"/>
      <c r="M187" s="25">
        <v>2444880.85</v>
      </c>
      <c r="N187" s="25">
        <v>3776126.6</v>
      </c>
      <c r="O187" s="25">
        <f t="shared" si="39"/>
        <v>-1331245.75</v>
      </c>
      <c r="P187" s="26">
        <f t="shared" si="40"/>
        <v>-0.35254266898784592</v>
      </c>
      <c r="Q187" s="22"/>
      <c r="R187" s="22"/>
      <c r="S187" s="25">
        <v>3819961.5</v>
      </c>
      <c r="T187" s="25">
        <f t="shared" si="41"/>
        <v>3819961.5</v>
      </c>
      <c r="U187" s="25">
        <f t="shared" si="47"/>
        <v>3776126.6</v>
      </c>
      <c r="V187" s="25">
        <f t="shared" si="48"/>
        <v>0</v>
      </c>
      <c r="W187" s="26">
        <f t="shared" si="49"/>
        <v>0</v>
      </c>
      <c r="X187" s="25">
        <f t="shared" si="50"/>
        <v>1331245.75</v>
      </c>
      <c r="Y187" s="26">
        <f t="shared" si="51"/>
        <v>0.54450332415994829</v>
      </c>
      <c r="AA187" t="str">
        <f t="shared" si="42"/>
        <v>Pasco School District</v>
      </c>
      <c r="AB187" s="4">
        <f t="shared" si="43"/>
        <v>2444880.85</v>
      </c>
      <c r="AC187" s="4">
        <f t="shared" si="44"/>
        <v>3776126.6</v>
      </c>
      <c r="AD187" s="4">
        <f t="shared" si="45"/>
        <v>1331245.75</v>
      </c>
      <c r="AF187" s="4">
        <f t="shared" si="46"/>
        <v>1413125.0683962428</v>
      </c>
    </row>
    <row r="188" spans="1:32">
      <c r="A188" t="s">
        <v>828</v>
      </c>
      <c r="B188">
        <v>7</v>
      </c>
      <c r="C188">
        <v>129</v>
      </c>
      <c r="D188">
        <v>3</v>
      </c>
      <c r="E188">
        <f t="shared" si="38"/>
        <v>132</v>
      </c>
      <c r="F188" s="21">
        <v>0</v>
      </c>
      <c r="G188" s="21">
        <v>0</v>
      </c>
      <c r="H188" s="21">
        <v>1</v>
      </c>
      <c r="I188" s="21">
        <v>2</v>
      </c>
      <c r="J188" s="36">
        <v>171</v>
      </c>
      <c r="K188" s="37" t="s">
        <v>646</v>
      </c>
      <c r="L188" s="22"/>
      <c r="M188" s="25">
        <v>97915.15</v>
      </c>
      <c r="N188" s="25">
        <v>125291.47</v>
      </c>
      <c r="O188" s="25">
        <f t="shared" si="39"/>
        <v>-27376.320000000007</v>
      </c>
      <c r="P188" s="26">
        <f t="shared" si="40"/>
        <v>-0.21850106794979743</v>
      </c>
      <c r="Q188" s="22"/>
      <c r="R188" s="22"/>
      <c r="S188" s="25">
        <v>142998.82</v>
      </c>
      <c r="T188" s="25">
        <f t="shared" si="41"/>
        <v>142998.82</v>
      </c>
      <c r="U188" s="25">
        <f t="shared" si="47"/>
        <v>125291.47</v>
      </c>
      <c r="V188" s="25">
        <f t="shared" si="48"/>
        <v>0</v>
      </c>
      <c r="W188" s="26">
        <f t="shared" si="49"/>
        <v>0</v>
      </c>
      <c r="X188" s="25">
        <f t="shared" si="50"/>
        <v>27376.320000000007</v>
      </c>
      <c r="Y188" s="26">
        <f t="shared" si="51"/>
        <v>0.2795922796421188</v>
      </c>
      <c r="AA188" t="str">
        <f t="shared" si="42"/>
        <v>Pateros School District</v>
      </c>
      <c r="AB188" s="4">
        <f t="shared" si="43"/>
        <v>97915.15</v>
      </c>
      <c r="AC188" s="4">
        <f t="shared" si="44"/>
        <v>125291.47</v>
      </c>
      <c r="AD188" s="4">
        <f t="shared" si="45"/>
        <v>27376.320000000007</v>
      </c>
      <c r="AF188" s="4">
        <f t="shared" si="46"/>
        <v>29060.122124286547</v>
      </c>
    </row>
    <row r="189" spans="1:32">
      <c r="A189" t="s">
        <v>829</v>
      </c>
      <c r="B189">
        <v>6</v>
      </c>
      <c r="C189">
        <v>142</v>
      </c>
      <c r="D189">
        <v>0</v>
      </c>
      <c r="E189">
        <f t="shared" si="38"/>
        <v>142</v>
      </c>
      <c r="F189" s="21">
        <v>1</v>
      </c>
      <c r="G189" s="21">
        <v>0</v>
      </c>
      <c r="H189" s="21">
        <v>2</v>
      </c>
      <c r="I189" s="21">
        <v>1</v>
      </c>
      <c r="J189" s="36">
        <v>123</v>
      </c>
      <c r="K189" s="37" t="s">
        <v>646</v>
      </c>
      <c r="L189" s="22"/>
      <c r="M189" s="25">
        <v>162770.65</v>
      </c>
      <c r="N189" s="25">
        <v>185942.51</v>
      </c>
      <c r="O189" s="25">
        <f t="shared" si="39"/>
        <v>-23171.860000000015</v>
      </c>
      <c r="P189" s="26">
        <f t="shared" si="40"/>
        <v>-0.12461841028175867</v>
      </c>
      <c r="Q189" s="22"/>
      <c r="R189" s="22"/>
      <c r="S189" s="25">
        <v>210334.64</v>
      </c>
      <c r="T189" s="25">
        <f t="shared" si="41"/>
        <v>210334.64</v>
      </c>
      <c r="U189" s="25">
        <f t="shared" si="47"/>
        <v>185942.51</v>
      </c>
      <c r="V189" s="25">
        <f t="shared" si="48"/>
        <v>0</v>
      </c>
      <c r="W189" s="26">
        <f t="shared" si="49"/>
        <v>0</v>
      </c>
      <c r="X189" s="25">
        <f t="shared" si="50"/>
        <v>23171.860000000015</v>
      </c>
      <c r="Y189" s="26">
        <f t="shared" si="51"/>
        <v>0.14235895721986744</v>
      </c>
      <c r="AA189" t="str">
        <f t="shared" si="42"/>
        <v>Paterson School District</v>
      </c>
      <c r="AB189" s="4">
        <f t="shared" si="43"/>
        <v>162770.65</v>
      </c>
      <c r="AC189" s="4">
        <f t="shared" si="44"/>
        <v>185942.51</v>
      </c>
      <c r="AD189" s="4">
        <f t="shared" si="45"/>
        <v>23171.860000000015</v>
      </c>
      <c r="AF189" s="4">
        <f t="shared" si="46"/>
        <v>24597.063500385397</v>
      </c>
    </row>
    <row r="190" spans="1:32">
      <c r="A190" t="s">
        <v>830</v>
      </c>
      <c r="B190">
        <v>8</v>
      </c>
      <c r="C190">
        <v>216</v>
      </c>
      <c r="D190">
        <v>6</v>
      </c>
      <c r="E190">
        <f t="shared" si="38"/>
        <v>222</v>
      </c>
      <c r="F190" s="21">
        <v>0</v>
      </c>
      <c r="G190" s="21">
        <v>0</v>
      </c>
      <c r="H190" s="21">
        <v>1</v>
      </c>
      <c r="I190" s="21">
        <v>2</v>
      </c>
      <c r="J190" s="36">
        <v>113</v>
      </c>
      <c r="K190" s="37" t="s">
        <v>643</v>
      </c>
      <c r="L190" s="22"/>
      <c r="M190" s="25">
        <v>164376.29</v>
      </c>
      <c r="N190" s="25">
        <v>182100.49</v>
      </c>
      <c r="O190" s="25">
        <f t="shared" si="39"/>
        <v>-17724.199999999983</v>
      </c>
      <c r="P190" s="26">
        <f t="shared" si="40"/>
        <v>-9.733197313197775E-2</v>
      </c>
      <c r="Q190" s="22"/>
      <c r="R190" s="22"/>
      <c r="S190" s="25">
        <v>223669.34</v>
      </c>
      <c r="T190" s="25">
        <f t="shared" si="41"/>
        <v>223669.34</v>
      </c>
      <c r="U190" s="25">
        <f t="shared" si="47"/>
        <v>182100.49</v>
      </c>
      <c r="V190" s="25">
        <f t="shared" si="48"/>
        <v>0</v>
      </c>
      <c r="W190" s="26">
        <f t="shared" si="49"/>
        <v>0</v>
      </c>
      <c r="X190" s="25">
        <f t="shared" si="50"/>
        <v>17724.199999999983</v>
      </c>
      <c r="Y190" s="26">
        <f t="shared" si="51"/>
        <v>0.10782698648326947</v>
      </c>
      <c r="AA190" t="str">
        <f t="shared" si="42"/>
        <v>Pe Ell School District</v>
      </c>
      <c r="AB190" s="4">
        <f t="shared" si="43"/>
        <v>164376.29</v>
      </c>
      <c r="AC190" s="4">
        <f t="shared" si="44"/>
        <v>182100.49</v>
      </c>
      <c r="AD190" s="4">
        <f t="shared" si="45"/>
        <v>17724.199999999983</v>
      </c>
      <c r="AF190" s="4">
        <f t="shared" si="46"/>
        <v>18814.340881290071</v>
      </c>
    </row>
    <row r="191" spans="1:32">
      <c r="A191" t="s">
        <v>831</v>
      </c>
      <c r="B191">
        <v>82</v>
      </c>
      <c r="C191">
        <v>5412</v>
      </c>
      <c r="D191">
        <v>222</v>
      </c>
      <c r="E191">
        <f t="shared" si="38"/>
        <v>5634</v>
      </c>
      <c r="F191" s="21">
        <v>0</v>
      </c>
      <c r="G191" s="21">
        <v>0</v>
      </c>
      <c r="H191" s="21">
        <v>17</v>
      </c>
      <c r="I191" s="21">
        <v>16</v>
      </c>
      <c r="J191" s="36">
        <v>121</v>
      </c>
      <c r="K191" s="37" t="s">
        <v>643</v>
      </c>
      <c r="L191" s="22"/>
      <c r="M191" s="25">
        <v>2581280.36</v>
      </c>
      <c r="N191" s="25">
        <v>3368153</v>
      </c>
      <c r="O191" s="25">
        <f t="shared" si="39"/>
        <v>-786872.64000000013</v>
      </c>
      <c r="P191" s="26">
        <f t="shared" si="40"/>
        <v>-0.23362140615346161</v>
      </c>
      <c r="Q191" s="22"/>
      <c r="R191" s="22"/>
      <c r="S191" s="25">
        <v>3359620.8</v>
      </c>
      <c r="T191" s="25">
        <f t="shared" si="41"/>
        <v>3359620.8</v>
      </c>
      <c r="U191" s="25">
        <f t="shared" si="47"/>
        <v>3359620.8</v>
      </c>
      <c r="V191" s="25">
        <f t="shared" si="48"/>
        <v>-8532.2000000001863</v>
      </c>
      <c r="W191" s="26">
        <f t="shared" si="49"/>
        <v>-2.5331984621839287E-3</v>
      </c>
      <c r="X191" s="25">
        <f t="shared" si="50"/>
        <v>778340.44</v>
      </c>
      <c r="Y191" s="26">
        <f t="shared" si="51"/>
        <v>0.30153270139164579</v>
      </c>
      <c r="AA191" t="str">
        <f t="shared" si="42"/>
        <v>Peninsula School District</v>
      </c>
      <c r="AB191" s="4">
        <f t="shared" si="43"/>
        <v>2581280.36</v>
      </c>
      <c r="AC191" s="4">
        <f t="shared" si="44"/>
        <v>3359620.8</v>
      </c>
      <c r="AD191" s="4">
        <f t="shared" si="45"/>
        <v>778340.44</v>
      </c>
      <c r="AF191" s="4">
        <f t="shared" si="46"/>
        <v>826212.88181431685</v>
      </c>
    </row>
    <row r="192" spans="1:32">
      <c r="A192" t="s">
        <v>832</v>
      </c>
      <c r="B192">
        <v>14</v>
      </c>
      <c r="C192">
        <v>534</v>
      </c>
      <c r="D192">
        <v>42</v>
      </c>
      <c r="E192">
        <f t="shared" si="38"/>
        <v>576</v>
      </c>
      <c r="F192" s="21">
        <v>1</v>
      </c>
      <c r="G192" s="21">
        <v>0</v>
      </c>
      <c r="H192" s="21">
        <v>2</v>
      </c>
      <c r="I192" s="21">
        <v>2</v>
      </c>
      <c r="J192" s="36">
        <v>113</v>
      </c>
      <c r="K192" s="37" t="s">
        <v>643</v>
      </c>
      <c r="L192" s="22"/>
      <c r="M192" s="25">
        <v>303594.84999999998</v>
      </c>
      <c r="N192" s="25">
        <v>418051.92</v>
      </c>
      <c r="O192" s="25">
        <f t="shared" si="39"/>
        <v>-114457.07</v>
      </c>
      <c r="P192" s="26">
        <f t="shared" si="40"/>
        <v>-0.27378673443241214</v>
      </c>
      <c r="Q192" s="22"/>
      <c r="R192" s="22"/>
      <c r="S192" s="25">
        <v>384926.84</v>
      </c>
      <c r="T192" s="25">
        <f t="shared" si="41"/>
        <v>384926.84</v>
      </c>
      <c r="U192" s="25">
        <f t="shared" si="47"/>
        <v>384926.84</v>
      </c>
      <c r="V192" s="25">
        <f t="shared" si="48"/>
        <v>-33125.079999999958</v>
      </c>
      <c r="W192" s="26">
        <f t="shared" si="49"/>
        <v>-7.9236760831046915E-2</v>
      </c>
      <c r="X192" s="25">
        <f t="shared" si="50"/>
        <v>81331.990000000049</v>
      </c>
      <c r="Y192" s="26">
        <f t="shared" si="51"/>
        <v>0.26789647452847126</v>
      </c>
      <c r="AA192" t="str">
        <f t="shared" si="42"/>
        <v>Pioneer School District</v>
      </c>
      <c r="AB192" s="4">
        <f t="shared" si="43"/>
        <v>303594.84999999998</v>
      </c>
      <c r="AC192" s="4">
        <f t="shared" si="44"/>
        <v>384926.84</v>
      </c>
      <c r="AD192" s="4">
        <f t="shared" si="45"/>
        <v>81331.990000000049</v>
      </c>
      <c r="AF192" s="4">
        <f t="shared" si="46"/>
        <v>86334.378105284166</v>
      </c>
    </row>
    <row r="193" spans="1:32">
      <c r="A193" t="s">
        <v>833</v>
      </c>
      <c r="B193">
        <v>10</v>
      </c>
      <c r="C193">
        <v>132</v>
      </c>
      <c r="D193">
        <v>0</v>
      </c>
      <c r="E193">
        <f t="shared" si="38"/>
        <v>132</v>
      </c>
      <c r="F193" s="21">
        <v>0</v>
      </c>
      <c r="G193" s="21">
        <v>0</v>
      </c>
      <c r="H193" s="21">
        <v>1</v>
      </c>
      <c r="I193" s="21">
        <v>2</v>
      </c>
      <c r="J193" s="36">
        <v>123</v>
      </c>
      <c r="K193" s="37" t="s">
        <v>646</v>
      </c>
      <c r="L193" s="22"/>
      <c r="M193" s="25">
        <v>247349.73</v>
      </c>
      <c r="N193" s="25">
        <v>196449.49</v>
      </c>
      <c r="O193" s="25">
        <f t="shared" si="39"/>
        <v>50900.24000000002</v>
      </c>
      <c r="P193" s="26">
        <f t="shared" si="40"/>
        <v>0.25910090171269989</v>
      </c>
      <c r="Q193" s="22"/>
      <c r="R193" s="22"/>
      <c r="S193" s="25">
        <v>192929.73</v>
      </c>
      <c r="T193" s="25">
        <f t="shared" si="41"/>
        <v>192929.73</v>
      </c>
      <c r="U193" s="25">
        <f t="shared" si="47"/>
        <v>192929.73</v>
      </c>
      <c r="V193" s="25">
        <f t="shared" si="48"/>
        <v>-3519.7599999999802</v>
      </c>
      <c r="W193" s="26">
        <f t="shared" si="49"/>
        <v>-1.7916870132877315E-2</v>
      </c>
      <c r="X193" s="25">
        <f t="shared" si="50"/>
        <v>-54420</v>
      </c>
      <c r="Y193" s="26">
        <f t="shared" si="51"/>
        <v>-0.2200123687218094</v>
      </c>
      <c r="AA193" t="str">
        <f t="shared" si="42"/>
        <v>Pomeroy School District</v>
      </c>
      <c r="AB193" s="4">
        <f t="shared" si="43"/>
        <v>247349.73</v>
      </c>
      <c r="AC193" s="4">
        <f t="shared" si="44"/>
        <v>192929.73</v>
      </c>
      <c r="AD193" s="4">
        <f t="shared" si="45"/>
        <v>-54420</v>
      </c>
      <c r="AF193" s="4">
        <f t="shared" si="46"/>
        <v>-57767.144963372484</v>
      </c>
    </row>
    <row r="194" spans="1:32">
      <c r="A194" t="s">
        <v>834</v>
      </c>
      <c r="B194">
        <v>44</v>
      </c>
      <c r="C194">
        <v>1288.5</v>
      </c>
      <c r="D194">
        <v>149</v>
      </c>
      <c r="E194">
        <f t="shared" si="38"/>
        <v>1437.5</v>
      </c>
      <c r="F194" s="21">
        <v>0</v>
      </c>
      <c r="G194" s="21">
        <v>0</v>
      </c>
      <c r="H194" s="21">
        <v>17</v>
      </c>
      <c r="I194" s="21">
        <v>14</v>
      </c>
      <c r="J194" s="36">
        <v>114</v>
      </c>
      <c r="K194" s="37" t="s">
        <v>643</v>
      </c>
      <c r="L194" s="22"/>
      <c r="M194" s="25">
        <v>1028726.16</v>
      </c>
      <c r="N194" s="25">
        <v>1453723.5</v>
      </c>
      <c r="O194" s="25">
        <f t="shared" si="39"/>
        <v>-424997.33999999997</v>
      </c>
      <c r="P194" s="26">
        <f t="shared" si="40"/>
        <v>-0.2923508769033451</v>
      </c>
      <c r="Q194" s="22"/>
      <c r="R194" s="22"/>
      <c r="S194" s="25">
        <v>1199064</v>
      </c>
      <c r="T194" s="25">
        <f t="shared" si="41"/>
        <v>1199064</v>
      </c>
      <c r="U194" s="25">
        <f t="shared" si="47"/>
        <v>1199064</v>
      </c>
      <c r="V194" s="25">
        <f t="shared" si="48"/>
        <v>-254659.5</v>
      </c>
      <c r="W194" s="26">
        <f t="shared" si="49"/>
        <v>-0.17517739790269607</v>
      </c>
      <c r="X194" s="25">
        <f t="shared" si="50"/>
        <v>170337.83999999997</v>
      </c>
      <c r="Y194" s="26">
        <f t="shared" si="51"/>
        <v>0.16558132438276865</v>
      </c>
      <c r="AA194" t="str">
        <f t="shared" si="42"/>
        <v>Port Angeles School District</v>
      </c>
      <c r="AB194" s="4">
        <f t="shared" si="43"/>
        <v>1028726.16</v>
      </c>
      <c r="AC194" s="4">
        <f t="shared" si="44"/>
        <v>1199064</v>
      </c>
      <c r="AD194" s="4">
        <f t="shared" si="45"/>
        <v>170337.83999999997</v>
      </c>
      <c r="AF194" s="4">
        <f t="shared" si="46"/>
        <v>180814.60301410779</v>
      </c>
    </row>
    <row r="195" spans="1:32">
      <c r="A195" t="s">
        <v>835</v>
      </c>
      <c r="B195">
        <v>15</v>
      </c>
      <c r="C195">
        <v>500</v>
      </c>
      <c r="D195">
        <v>29</v>
      </c>
      <c r="E195">
        <f t="shared" si="38"/>
        <v>529</v>
      </c>
      <c r="F195" s="21">
        <v>0</v>
      </c>
      <c r="G195" s="21">
        <v>0</v>
      </c>
      <c r="H195" s="21">
        <v>5</v>
      </c>
      <c r="I195" s="21">
        <v>5</v>
      </c>
      <c r="J195" s="36">
        <v>114</v>
      </c>
      <c r="K195" s="37" t="s">
        <v>643</v>
      </c>
      <c r="L195" s="22"/>
      <c r="M195" s="25">
        <v>310694.03000000003</v>
      </c>
      <c r="N195" s="25">
        <v>509913.48</v>
      </c>
      <c r="O195" s="25">
        <f t="shared" si="39"/>
        <v>-199219.44999999995</v>
      </c>
      <c r="P195" s="26">
        <f t="shared" si="40"/>
        <v>-0.39069265240840456</v>
      </c>
      <c r="Q195" s="22"/>
      <c r="R195" s="22"/>
      <c r="S195" s="25">
        <v>415930.74</v>
      </c>
      <c r="T195" s="25">
        <f t="shared" si="41"/>
        <v>415930.74</v>
      </c>
      <c r="U195" s="25">
        <f t="shared" si="47"/>
        <v>415930.74</v>
      </c>
      <c r="V195" s="25">
        <f t="shared" si="48"/>
        <v>-93982.739999999991</v>
      </c>
      <c r="W195" s="26">
        <f t="shared" si="49"/>
        <v>-0.18431115019748054</v>
      </c>
      <c r="X195" s="25">
        <f t="shared" si="50"/>
        <v>105236.70999999996</v>
      </c>
      <c r="Y195" s="26">
        <f t="shared" si="51"/>
        <v>0.33871494086963932</v>
      </c>
      <c r="AA195" t="str">
        <f t="shared" si="42"/>
        <v>Port Townsend School District</v>
      </c>
      <c r="AB195" s="4">
        <f t="shared" si="43"/>
        <v>310694.03000000003</v>
      </c>
      <c r="AC195" s="4">
        <f t="shared" si="44"/>
        <v>415930.74</v>
      </c>
      <c r="AD195" s="4">
        <f t="shared" si="45"/>
        <v>105236.70999999996</v>
      </c>
      <c r="AF195" s="4">
        <f t="shared" si="46"/>
        <v>111709.37673719936</v>
      </c>
    </row>
    <row r="196" spans="1:32">
      <c r="A196" t="s">
        <v>836</v>
      </c>
      <c r="B196">
        <v>11</v>
      </c>
      <c r="C196">
        <v>168</v>
      </c>
      <c r="D196">
        <v>0</v>
      </c>
      <c r="E196">
        <f t="shared" si="38"/>
        <v>168</v>
      </c>
      <c r="F196" s="21">
        <v>0</v>
      </c>
      <c r="G196" s="21">
        <v>0</v>
      </c>
      <c r="H196" s="21">
        <v>1</v>
      </c>
      <c r="I196" s="21">
        <v>2</v>
      </c>
      <c r="J196" s="36">
        <v>123</v>
      </c>
      <c r="K196" s="37" t="s">
        <v>646</v>
      </c>
      <c r="L196" s="22"/>
      <c r="M196" s="25">
        <v>276424.71999999997</v>
      </c>
      <c r="N196" s="25">
        <v>268346.59999999998</v>
      </c>
      <c r="O196" s="25">
        <f t="shared" si="39"/>
        <v>8078.1199999999953</v>
      </c>
      <c r="P196" s="26">
        <f t="shared" si="40"/>
        <v>3.0103306693656622E-2</v>
      </c>
      <c r="Q196" s="22"/>
      <c r="R196" s="22"/>
      <c r="S196" s="25">
        <v>288043.73</v>
      </c>
      <c r="T196" s="25">
        <f t="shared" si="41"/>
        <v>288043.73</v>
      </c>
      <c r="U196" s="25">
        <f t="shared" si="47"/>
        <v>268346.59999999998</v>
      </c>
      <c r="V196" s="25">
        <f t="shared" si="48"/>
        <v>0</v>
      </c>
      <c r="W196" s="26">
        <f t="shared" si="49"/>
        <v>0</v>
      </c>
      <c r="X196" s="25">
        <f t="shared" si="50"/>
        <v>-8078.1199999999953</v>
      </c>
      <c r="Y196" s="26">
        <f t="shared" si="51"/>
        <v>-2.922358029339777E-2</v>
      </c>
      <c r="AA196" t="str">
        <f t="shared" si="42"/>
        <v>Prescott School District</v>
      </c>
      <c r="AB196" s="4">
        <f t="shared" si="43"/>
        <v>276424.71999999997</v>
      </c>
      <c r="AC196" s="4">
        <f t="shared" si="44"/>
        <v>268346.59999999998</v>
      </c>
      <c r="AD196" s="4">
        <f t="shared" si="45"/>
        <v>-8078.1199999999953</v>
      </c>
      <c r="AF196" s="4">
        <f t="shared" si="46"/>
        <v>-8574.9711332509796</v>
      </c>
    </row>
    <row r="197" spans="1:32">
      <c r="A197" t="s">
        <v>837</v>
      </c>
      <c r="B197">
        <v>36</v>
      </c>
      <c r="C197">
        <v>1278</v>
      </c>
      <c r="D197">
        <v>51</v>
      </c>
      <c r="E197">
        <f t="shared" ref="E197:E260" si="52">C197+D197</f>
        <v>1329</v>
      </c>
      <c r="F197" s="21">
        <v>0</v>
      </c>
      <c r="G197" s="21">
        <v>0</v>
      </c>
      <c r="H197" s="21">
        <v>6</v>
      </c>
      <c r="I197" s="21">
        <v>6</v>
      </c>
      <c r="J197" s="36">
        <v>123</v>
      </c>
      <c r="K197" s="37" t="s">
        <v>646</v>
      </c>
      <c r="L197" s="22"/>
      <c r="M197" s="25">
        <v>802315.42</v>
      </c>
      <c r="N197" s="25">
        <v>979227.63</v>
      </c>
      <c r="O197" s="25">
        <f t="shared" ref="O197:O260" si="53">M197-N197</f>
        <v>-176912.20999999996</v>
      </c>
      <c r="P197" s="26">
        <f t="shared" ref="P197:P260" si="54">O197/N197</f>
        <v>-0.1806650512914959</v>
      </c>
      <c r="Q197" s="22"/>
      <c r="R197" s="22"/>
      <c r="S197" s="25">
        <v>1059520.1000000001</v>
      </c>
      <c r="T197" s="25">
        <f t="shared" ref="T197:T260" si="55">1*S197</f>
        <v>1059520.1000000001</v>
      </c>
      <c r="U197" s="25">
        <f t="shared" si="47"/>
        <v>979227.63</v>
      </c>
      <c r="V197" s="25">
        <f t="shared" si="48"/>
        <v>0</v>
      </c>
      <c r="W197" s="26">
        <f t="shared" si="49"/>
        <v>0</v>
      </c>
      <c r="X197" s="25">
        <f t="shared" si="50"/>
        <v>176912.20999999996</v>
      </c>
      <c r="Y197" s="26">
        <f t="shared" si="51"/>
        <v>0.22050206887460788</v>
      </c>
      <c r="AA197" t="str">
        <f t="shared" ref="AA197:AA260" si="56">A197</f>
        <v>Prosser School District</v>
      </c>
      <c r="AB197" s="4">
        <f t="shared" ref="AB197:AB260" si="57">M197</f>
        <v>802315.42</v>
      </c>
      <c r="AC197" s="4">
        <f t="shared" ref="AC197:AC260" si="58">U197</f>
        <v>979227.63</v>
      </c>
      <c r="AD197" s="4">
        <f t="shared" ref="AD197:AD260" si="59">AC197-AB197</f>
        <v>176912.20999999996</v>
      </c>
      <c r="AF197" s="4">
        <f t="shared" ref="AF197:AF260" si="60">AD197*(1+$AF$2)</f>
        <v>187793.33481919504</v>
      </c>
    </row>
    <row r="198" spans="1:32">
      <c r="A198" t="s">
        <v>838</v>
      </c>
      <c r="B198">
        <v>23</v>
      </c>
      <c r="C198">
        <v>969</v>
      </c>
      <c r="D198">
        <v>13</v>
      </c>
      <c r="E198">
        <f t="shared" si="52"/>
        <v>982</v>
      </c>
      <c r="F198" s="21">
        <v>0</v>
      </c>
      <c r="G198" s="21">
        <v>0</v>
      </c>
      <c r="H198" s="21">
        <v>6</v>
      </c>
      <c r="I198" s="21">
        <v>5</v>
      </c>
      <c r="J198" s="36">
        <v>101</v>
      </c>
      <c r="K198" s="37" t="s">
        <v>646</v>
      </c>
      <c r="L198" s="22"/>
      <c r="M198" s="25">
        <v>532812.65</v>
      </c>
      <c r="N198" s="25">
        <v>606629.69999999995</v>
      </c>
      <c r="O198" s="25">
        <f t="shared" si="53"/>
        <v>-73817.04999999993</v>
      </c>
      <c r="P198" s="26">
        <f t="shared" si="54"/>
        <v>-0.12168387073695854</v>
      </c>
      <c r="Q198" s="22"/>
      <c r="R198" s="22"/>
      <c r="S198" s="25">
        <v>694453.15</v>
      </c>
      <c r="T198" s="25">
        <f t="shared" si="55"/>
        <v>694453.15</v>
      </c>
      <c r="U198" s="25">
        <f t="shared" si="47"/>
        <v>606629.69999999995</v>
      </c>
      <c r="V198" s="25">
        <f t="shared" si="48"/>
        <v>0</v>
      </c>
      <c r="W198" s="26">
        <f t="shared" si="49"/>
        <v>0</v>
      </c>
      <c r="X198" s="25">
        <f t="shared" si="50"/>
        <v>73817.04999999993</v>
      </c>
      <c r="Y198" s="26">
        <f t="shared" si="51"/>
        <v>0.13854222492652893</v>
      </c>
      <c r="AA198" t="str">
        <f t="shared" si="56"/>
        <v>Pullman School District</v>
      </c>
      <c r="AB198" s="4">
        <f t="shared" si="57"/>
        <v>532812.65</v>
      </c>
      <c r="AC198" s="4">
        <f t="shared" si="58"/>
        <v>606629.69999999995</v>
      </c>
      <c r="AD198" s="4">
        <f t="shared" si="59"/>
        <v>73817.04999999993</v>
      </c>
      <c r="AF198" s="4">
        <f t="shared" si="60"/>
        <v>78357.225801516193</v>
      </c>
    </row>
    <row r="199" spans="1:32">
      <c r="A199" t="s">
        <v>839</v>
      </c>
      <c r="B199">
        <v>172</v>
      </c>
      <c r="C199">
        <v>10397.5</v>
      </c>
      <c r="D199">
        <v>560</v>
      </c>
      <c r="E199">
        <f t="shared" si="52"/>
        <v>10957.5</v>
      </c>
      <c r="F199" s="21">
        <v>0</v>
      </c>
      <c r="G199" s="21">
        <v>0</v>
      </c>
      <c r="H199" s="21">
        <v>31</v>
      </c>
      <c r="I199" s="21">
        <v>33</v>
      </c>
      <c r="J199" s="36">
        <v>121</v>
      </c>
      <c r="K199" s="37" t="s">
        <v>643</v>
      </c>
      <c r="L199" s="22"/>
      <c r="M199" s="25">
        <v>4165316.66</v>
      </c>
      <c r="N199" s="25">
        <v>7050314.9000000004</v>
      </c>
      <c r="O199" s="25">
        <f t="shared" si="53"/>
        <v>-2884998.24</v>
      </c>
      <c r="P199" s="26">
        <f t="shared" si="54"/>
        <v>-0.40920133085119365</v>
      </c>
      <c r="Q199" s="22"/>
      <c r="R199" s="22"/>
      <c r="S199" s="25">
        <v>6695513.9000000004</v>
      </c>
      <c r="T199" s="25">
        <f t="shared" si="55"/>
        <v>6695513.9000000004</v>
      </c>
      <c r="U199" s="25">
        <f t="shared" si="47"/>
        <v>6695513.9000000004</v>
      </c>
      <c r="V199" s="25">
        <f t="shared" si="48"/>
        <v>-354801</v>
      </c>
      <c r="W199" s="26">
        <f t="shared" si="49"/>
        <v>-5.0324135167352596E-2</v>
      </c>
      <c r="X199" s="25">
        <f t="shared" si="50"/>
        <v>2530197.2400000002</v>
      </c>
      <c r="Y199" s="26">
        <f t="shared" si="51"/>
        <v>0.60744415047666511</v>
      </c>
      <c r="AA199" t="str">
        <f t="shared" si="56"/>
        <v>Puyallup School District</v>
      </c>
      <c r="AB199" s="4">
        <f t="shared" si="57"/>
        <v>4165316.66</v>
      </c>
      <c r="AC199" s="4">
        <f t="shared" si="58"/>
        <v>6695513.9000000004</v>
      </c>
      <c r="AD199" s="4">
        <f t="shared" si="59"/>
        <v>2530197.2400000002</v>
      </c>
      <c r="AF199" s="4">
        <f t="shared" si="60"/>
        <v>2685819.0141309258</v>
      </c>
    </row>
    <row r="200" spans="1:32">
      <c r="A200" t="s">
        <v>840</v>
      </c>
      <c r="B200">
        <v>2</v>
      </c>
      <c r="C200">
        <v>30</v>
      </c>
      <c r="D200">
        <v>0</v>
      </c>
      <c r="E200">
        <f t="shared" si="52"/>
        <v>30</v>
      </c>
      <c r="F200" s="21">
        <v>1</v>
      </c>
      <c r="G200" s="21">
        <v>0</v>
      </c>
      <c r="H200" s="21">
        <v>1</v>
      </c>
      <c r="I200" s="21">
        <v>1</v>
      </c>
      <c r="J200" s="36">
        <v>114</v>
      </c>
      <c r="K200" s="37" t="s">
        <v>643</v>
      </c>
      <c r="L200" s="22"/>
      <c r="M200" s="25">
        <v>106707.25</v>
      </c>
      <c r="N200" s="25">
        <v>71755.929999999993</v>
      </c>
      <c r="O200" s="25">
        <f t="shared" si="53"/>
        <v>34951.320000000007</v>
      </c>
      <c r="P200" s="26">
        <f t="shared" si="54"/>
        <v>0.48708615441260411</v>
      </c>
      <c r="Q200" s="22"/>
      <c r="R200" s="22"/>
      <c r="S200" s="25">
        <v>93475.016000000003</v>
      </c>
      <c r="T200" s="25">
        <f t="shared" si="55"/>
        <v>93475.016000000003</v>
      </c>
      <c r="U200" s="25">
        <f t="shared" si="47"/>
        <v>71755.929999999993</v>
      </c>
      <c r="V200" s="25">
        <f t="shared" si="48"/>
        <v>0</v>
      </c>
      <c r="W200" s="26">
        <f t="shared" si="49"/>
        <v>0</v>
      </c>
      <c r="X200" s="25">
        <f t="shared" si="50"/>
        <v>-34951.320000000007</v>
      </c>
      <c r="Y200" s="26">
        <f t="shared" si="51"/>
        <v>-0.32754400474194589</v>
      </c>
      <c r="AA200" t="str">
        <f t="shared" si="56"/>
        <v>Queets-Clearwater School District</v>
      </c>
      <c r="AB200" s="4">
        <f t="shared" si="57"/>
        <v>106707.25</v>
      </c>
      <c r="AC200" s="4">
        <f t="shared" si="58"/>
        <v>71755.929999999993</v>
      </c>
      <c r="AD200" s="4">
        <f t="shared" si="59"/>
        <v>-34951.320000000007</v>
      </c>
      <c r="AF200" s="4">
        <f t="shared" si="60"/>
        <v>-37101.028465660063</v>
      </c>
    </row>
    <row r="201" spans="1:32">
      <c r="A201" t="s">
        <v>841</v>
      </c>
      <c r="B201">
        <v>7</v>
      </c>
      <c r="C201">
        <v>165.5</v>
      </c>
      <c r="D201">
        <v>1</v>
      </c>
      <c r="E201">
        <f t="shared" si="52"/>
        <v>166.5</v>
      </c>
      <c r="F201" s="21">
        <v>0</v>
      </c>
      <c r="G201" s="21">
        <v>0</v>
      </c>
      <c r="H201" s="21">
        <v>1</v>
      </c>
      <c r="I201" s="21">
        <v>1</v>
      </c>
      <c r="J201" s="36">
        <v>114</v>
      </c>
      <c r="K201" s="37" t="s">
        <v>643</v>
      </c>
      <c r="L201" s="22"/>
      <c r="M201" s="25">
        <v>155876.74</v>
      </c>
      <c r="N201" s="25">
        <v>139855.60999999999</v>
      </c>
      <c r="O201" s="25">
        <f t="shared" si="53"/>
        <v>16021.130000000005</v>
      </c>
      <c r="P201" s="26">
        <f t="shared" si="54"/>
        <v>0.11455478975780811</v>
      </c>
      <c r="Q201" s="22"/>
      <c r="R201" s="22"/>
      <c r="S201" s="25">
        <v>161258.26999999999</v>
      </c>
      <c r="T201" s="25">
        <f t="shared" si="55"/>
        <v>161258.26999999999</v>
      </c>
      <c r="U201" s="25">
        <f t="shared" si="47"/>
        <v>139855.60999999999</v>
      </c>
      <c r="V201" s="25">
        <f t="shared" si="48"/>
        <v>0</v>
      </c>
      <c r="W201" s="26">
        <f t="shared" si="49"/>
        <v>0</v>
      </c>
      <c r="X201" s="25">
        <f t="shared" si="50"/>
        <v>-16021.130000000005</v>
      </c>
      <c r="Y201" s="26">
        <f t="shared" si="51"/>
        <v>-0.10278076126046776</v>
      </c>
      <c r="AA201" t="str">
        <f t="shared" si="56"/>
        <v>Quilcene School District</v>
      </c>
      <c r="AB201" s="4">
        <f t="shared" si="57"/>
        <v>155876.74</v>
      </c>
      <c r="AC201" s="4">
        <f t="shared" si="58"/>
        <v>139855.60999999999</v>
      </c>
      <c r="AD201" s="4">
        <f t="shared" si="59"/>
        <v>-16021.130000000005</v>
      </c>
      <c r="AF201" s="4">
        <f t="shared" si="60"/>
        <v>-17006.522219533923</v>
      </c>
    </row>
    <row r="202" spans="1:32">
      <c r="A202" t="s">
        <v>842</v>
      </c>
      <c r="B202">
        <v>19</v>
      </c>
      <c r="C202">
        <v>572.5</v>
      </c>
      <c r="D202">
        <v>52</v>
      </c>
      <c r="E202">
        <f t="shared" si="52"/>
        <v>624.5</v>
      </c>
      <c r="F202" s="21">
        <v>0</v>
      </c>
      <c r="G202" s="21">
        <v>0</v>
      </c>
      <c r="H202" s="21">
        <v>4</v>
      </c>
      <c r="I202" s="21">
        <v>6</v>
      </c>
      <c r="J202" s="36">
        <v>114</v>
      </c>
      <c r="K202" s="37" t="s">
        <v>643</v>
      </c>
      <c r="L202" s="22"/>
      <c r="M202" s="25">
        <v>305612.71000000002</v>
      </c>
      <c r="N202" s="25">
        <v>462326.56</v>
      </c>
      <c r="O202" s="25">
        <f t="shared" si="53"/>
        <v>-156713.84999999998</v>
      </c>
      <c r="P202" s="26">
        <f t="shared" si="54"/>
        <v>-0.33896787154084329</v>
      </c>
      <c r="Q202" s="22"/>
      <c r="R202" s="22"/>
      <c r="S202" s="25">
        <v>600632.92000000004</v>
      </c>
      <c r="T202" s="25">
        <f t="shared" si="55"/>
        <v>600632.92000000004</v>
      </c>
      <c r="U202" s="25">
        <f t="shared" si="47"/>
        <v>462326.56</v>
      </c>
      <c r="V202" s="25">
        <f t="shared" si="48"/>
        <v>0</v>
      </c>
      <c r="W202" s="26">
        <f t="shared" si="49"/>
        <v>0</v>
      </c>
      <c r="X202" s="25">
        <f t="shared" si="50"/>
        <v>156713.84999999998</v>
      </c>
      <c r="Y202" s="26">
        <f t="shared" si="51"/>
        <v>0.51278577386392066</v>
      </c>
      <c r="AA202" t="str">
        <f t="shared" si="56"/>
        <v>Quillayute Valley School District</v>
      </c>
      <c r="AB202" s="4">
        <f t="shared" si="57"/>
        <v>305612.71000000002</v>
      </c>
      <c r="AC202" s="4">
        <f t="shared" si="58"/>
        <v>462326.56</v>
      </c>
      <c r="AD202" s="4">
        <f t="shared" si="59"/>
        <v>156713.84999999998</v>
      </c>
      <c r="AF202" s="4">
        <f t="shared" si="60"/>
        <v>166352.65877835741</v>
      </c>
    </row>
    <row r="203" spans="1:32">
      <c r="A203" t="s">
        <v>843</v>
      </c>
      <c r="B203">
        <v>32</v>
      </c>
      <c r="C203">
        <v>1112.5</v>
      </c>
      <c r="D203">
        <v>25</v>
      </c>
      <c r="E203">
        <f t="shared" si="52"/>
        <v>1137.5</v>
      </c>
      <c r="F203" s="21">
        <v>0</v>
      </c>
      <c r="G203" s="21">
        <v>0</v>
      </c>
      <c r="H203" s="21">
        <v>6</v>
      </c>
      <c r="I203" s="21">
        <v>8</v>
      </c>
      <c r="J203" s="36">
        <v>171</v>
      </c>
      <c r="K203" s="37" t="s">
        <v>646</v>
      </c>
      <c r="L203" s="22"/>
      <c r="M203" s="25">
        <v>623916.38</v>
      </c>
      <c r="N203" s="25">
        <v>1092845.1000000001</v>
      </c>
      <c r="O203" s="25">
        <f t="shared" si="53"/>
        <v>-468928.72000000009</v>
      </c>
      <c r="P203" s="26">
        <f t="shared" si="54"/>
        <v>-0.42908983166964837</v>
      </c>
      <c r="Q203" s="22"/>
      <c r="R203" s="22"/>
      <c r="S203" s="25">
        <v>914874.51</v>
      </c>
      <c r="T203" s="25">
        <f t="shared" si="55"/>
        <v>914874.51</v>
      </c>
      <c r="U203" s="25">
        <f t="shared" si="47"/>
        <v>914874.51</v>
      </c>
      <c r="V203" s="25">
        <f t="shared" si="48"/>
        <v>-177970.59000000008</v>
      </c>
      <c r="W203" s="26">
        <f t="shared" si="49"/>
        <v>-0.16285070043320876</v>
      </c>
      <c r="X203" s="25">
        <f t="shared" si="50"/>
        <v>290958.13</v>
      </c>
      <c r="Y203" s="26">
        <f t="shared" si="51"/>
        <v>0.46634154724387905</v>
      </c>
      <c r="AA203" t="str">
        <f t="shared" si="56"/>
        <v>Quincy School District</v>
      </c>
      <c r="AB203" s="4">
        <f t="shared" si="57"/>
        <v>623916.38</v>
      </c>
      <c r="AC203" s="4">
        <f t="shared" si="58"/>
        <v>914874.51</v>
      </c>
      <c r="AD203" s="4">
        <f t="shared" si="59"/>
        <v>290958.13</v>
      </c>
      <c r="AF203" s="4">
        <f t="shared" si="60"/>
        <v>308853.73895593121</v>
      </c>
    </row>
    <row r="204" spans="1:32">
      <c r="A204" t="s">
        <v>844</v>
      </c>
      <c r="B204">
        <v>12</v>
      </c>
      <c r="C204">
        <v>512.5</v>
      </c>
      <c r="D204">
        <v>15</v>
      </c>
      <c r="E204">
        <f t="shared" si="52"/>
        <v>527.5</v>
      </c>
      <c r="F204" s="21">
        <v>0</v>
      </c>
      <c r="G204" s="21">
        <v>0</v>
      </c>
      <c r="H204" s="21">
        <v>3</v>
      </c>
      <c r="I204" s="21">
        <v>3</v>
      </c>
      <c r="J204" s="36">
        <v>113</v>
      </c>
      <c r="K204" s="37" t="s">
        <v>643</v>
      </c>
      <c r="L204" s="22"/>
      <c r="M204" s="25">
        <v>179852.2</v>
      </c>
      <c r="N204" s="25">
        <v>374262.91</v>
      </c>
      <c r="O204" s="25">
        <f t="shared" si="53"/>
        <v>-194410.70999999996</v>
      </c>
      <c r="P204" s="26">
        <f t="shared" si="54"/>
        <v>-0.51944957623505883</v>
      </c>
      <c r="Q204" s="22"/>
      <c r="R204" s="22"/>
      <c r="S204" s="25">
        <v>382155.37</v>
      </c>
      <c r="T204" s="25">
        <f t="shared" si="55"/>
        <v>382155.37</v>
      </c>
      <c r="U204" s="25">
        <f t="shared" si="47"/>
        <v>374262.91</v>
      </c>
      <c r="V204" s="25">
        <f t="shared" si="48"/>
        <v>0</v>
      </c>
      <c r="W204" s="26">
        <f t="shared" si="49"/>
        <v>0</v>
      </c>
      <c r="X204" s="25">
        <f t="shared" si="50"/>
        <v>194410.70999999996</v>
      </c>
      <c r="Y204" s="26">
        <f t="shared" si="51"/>
        <v>1.0809470776559862</v>
      </c>
      <c r="AA204" t="str">
        <f t="shared" si="56"/>
        <v>Rainier School District</v>
      </c>
      <c r="AB204" s="4">
        <f t="shared" si="57"/>
        <v>179852.2</v>
      </c>
      <c r="AC204" s="4">
        <f t="shared" si="58"/>
        <v>374262.91</v>
      </c>
      <c r="AD204" s="4">
        <f t="shared" si="59"/>
        <v>194410.70999999996</v>
      </c>
      <c r="AF204" s="4">
        <f t="shared" si="60"/>
        <v>206368.09384421475</v>
      </c>
    </row>
    <row r="205" spans="1:32">
      <c r="A205" t="s">
        <v>845</v>
      </c>
      <c r="B205">
        <v>14</v>
      </c>
      <c r="C205">
        <v>389</v>
      </c>
      <c r="D205">
        <v>7</v>
      </c>
      <c r="E205">
        <f t="shared" si="52"/>
        <v>396</v>
      </c>
      <c r="F205" s="21">
        <v>0</v>
      </c>
      <c r="G205" s="21">
        <v>0</v>
      </c>
      <c r="H205" s="21">
        <v>3</v>
      </c>
      <c r="I205" s="21">
        <v>4</v>
      </c>
      <c r="J205" s="36">
        <v>113</v>
      </c>
      <c r="K205" s="37" t="s">
        <v>643</v>
      </c>
      <c r="L205" s="22"/>
      <c r="M205" s="25">
        <v>331537.96000000002</v>
      </c>
      <c r="N205" s="25">
        <v>293333.78999999998</v>
      </c>
      <c r="O205" s="25">
        <f t="shared" si="53"/>
        <v>38204.170000000042</v>
      </c>
      <c r="P205" s="26">
        <f t="shared" si="54"/>
        <v>0.13024128587436193</v>
      </c>
      <c r="Q205" s="22"/>
      <c r="R205" s="22"/>
      <c r="S205" s="25">
        <v>303785.74</v>
      </c>
      <c r="T205" s="25">
        <f t="shared" si="55"/>
        <v>303785.74</v>
      </c>
      <c r="U205" s="25">
        <f t="shared" si="47"/>
        <v>293333.78999999998</v>
      </c>
      <c r="V205" s="25">
        <f t="shared" si="48"/>
        <v>0</v>
      </c>
      <c r="W205" s="26">
        <f t="shared" si="49"/>
        <v>0</v>
      </c>
      <c r="X205" s="25">
        <f t="shared" si="50"/>
        <v>-38204.170000000042</v>
      </c>
      <c r="Y205" s="26">
        <f t="shared" si="51"/>
        <v>-0.11523316967987629</v>
      </c>
      <c r="AA205" t="str">
        <f t="shared" si="56"/>
        <v>Raymond School District</v>
      </c>
      <c r="AB205" s="4">
        <f t="shared" si="57"/>
        <v>331537.96000000002</v>
      </c>
      <c r="AC205" s="4">
        <f t="shared" si="58"/>
        <v>293333.78999999998</v>
      </c>
      <c r="AD205" s="4">
        <f t="shared" si="59"/>
        <v>-38204.170000000042</v>
      </c>
      <c r="AF205" s="4">
        <f t="shared" si="60"/>
        <v>-40553.947566985094</v>
      </c>
    </row>
    <row r="206" spans="1:32">
      <c r="A206" t="s">
        <v>846</v>
      </c>
      <c r="B206">
        <v>25</v>
      </c>
      <c r="C206">
        <v>440</v>
      </c>
      <c r="D206">
        <v>11</v>
      </c>
      <c r="E206">
        <f t="shared" si="52"/>
        <v>451</v>
      </c>
      <c r="F206" s="21">
        <v>0</v>
      </c>
      <c r="G206" s="21">
        <v>0</v>
      </c>
      <c r="H206" s="21">
        <v>2</v>
      </c>
      <c r="I206" s="21">
        <v>2</v>
      </c>
      <c r="J206" s="36">
        <v>101</v>
      </c>
      <c r="K206" s="37" t="s">
        <v>646</v>
      </c>
      <c r="L206" s="22"/>
      <c r="M206" s="25">
        <v>587813.53</v>
      </c>
      <c r="N206" s="25">
        <v>589638.63</v>
      </c>
      <c r="O206" s="25">
        <f t="shared" si="53"/>
        <v>-1825.0999999999767</v>
      </c>
      <c r="P206" s="26">
        <f t="shared" si="54"/>
        <v>-3.095285666748084E-3</v>
      </c>
      <c r="Q206" s="22"/>
      <c r="R206" s="22"/>
      <c r="S206" s="25">
        <v>743380.84</v>
      </c>
      <c r="T206" s="25">
        <f t="shared" si="55"/>
        <v>743380.84</v>
      </c>
      <c r="U206" s="25">
        <f t="shared" si="47"/>
        <v>589638.63</v>
      </c>
      <c r="V206" s="25">
        <f t="shared" si="48"/>
        <v>0</v>
      </c>
      <c r="W206" s="26">
        <f t="shared" si="49"/>
        <v>0</v>
      </c>
      <c r="X206" s="25">
        <f t="shared" si="50"/>
        <v>1825.0999999999767</v>
      </c>
      <c r="Y206" s="26">
        <f t="shared" si="51"/>
        <v>3.1048962074758241E-3</v>
      </c>
      <c r="AA206" t="str">
        <f t="shared" si="56"/>
        <v>Reardan-Edwall School District</v>
      </c>
      <c r="AB206" s="4">
        <f t="shared" si="57"/>
        <v>587813.53</v>
      </c>
      <c r="AC206" s="4">
        <f t="shared" si="58"/>
        <v>589638.63</v>
      </c>
      <c r="AD206" s="4">
        <f t="shared" si="59"/>
        <v>1825.0999999999767</v>
      </c>
      <c r="AF206" s="4">
        <f t="shared" si="60"/>
        <v>1937.354213021863</v>
      </c>
    </row>
    <row r="207" spans="1:32">
      <c r="A207" t="s">
        <v>847</v>
      </c>
      <c r="B207">
        <v>91</v>
      </c>
      <c r="C207">
        <v>4434.5</v>
      </c>
      <c r="D207">
        <v>430</v>
      </c>
      <c r="E207">
        <f t="shared" si="52"/>
        <v>4864.5</v>
      </c>
      <c r="F207" s="21">
        <v>0</v>
      </c>
      <c r="G207" s="21">
        <v>0</v>
      </c>
      <c r="H207" s="21">
        <v>29</v>
      </c>
      <c r="I207" s="21">
        <v>26</v>
      </c>
      <c r="J207" s="36">
        <v>121</v>
      </c>
      <c r="K207" s="37" t="s">
        <v>643</v>
      </c>
      <c r="L207" s="22"/>
      <c r="M207" s="25">
        <v>2317304.7599999998</v>
      </c>
      <c r="N207" s="25">
        <v>4161058.3</v>
      </c>
      <c r="O207" s="25">
        <f t="shared" si="53"/>
        <v>-1843753.54</v>
      </c>
      <c r="P207" s="26">
        <f t="shared" si="54"/>
        <v>-0.44309726205951022</v>
      </c>
      <c r="Q207" s="22"/>
      <c r="R207" s="22"/>
      <c r="S207" s="25">
        <v>3499657</v>
      </c>
      <c r="T207" s="25">
        <f t="shared" si="55"/>
        <v>3499657</v>
      </c>
      <c r="U207" s="25">
        <f t="shared" si="47"/>
        <v>3499657</v>
      </c>
      <c r="V207" s="25">
        <f t="shared" si="48"/>
        <v>-661401.29999999981</v>
      </c>
      <c r="W207" s="26">
        <f t="shared" si="49"/>
        <v>-0.15895026032199544</v>
      </c>
      <c r="X207" s="25">
        <f t="shared" si="50"/>
        <v>1182352.2400000002</v>
      </c>
      <c r="Y207" s="26">
        <f t="shared" si="51"/>
        <v>0.5102273384187932</v>
      </c>
      <c r="AA207" t="str">
        <f t="shared" si="56"/>
        <v>Renton School District</v>
      </c>
      <c r="AB207" s="4">
        <f t="shared" si="57"/>
        <v>2317304.7599999998</v>
      </c>
      <c r="AC207" s="4">
        <f t="shared" si="58"/>
        <v>3499657</v>
      </c>
      <c r="AD207" s="4">
        <f t="shared" si="59"/>
        <v>1182352.2400000002</v>
      </c>
      <c r="AF207" s="4">
        <f t="shared" si="60"/>
        <v>1255073.7457891987</v>
      </c>
    </row>
    <row r="208" spans="1:32">
      <c r="A208" t="s">
        <v>848</v>
      </c>
      <c r="B208">
        <v>12</v>
      </c>
      <c r="C208">
        <v>197</v>
      </c>
      <c r="D208">
        <v>1</v>
      </c>
      <c r="E208">
        <f t="shared" si="52"/>
        <v>198</v>
      </c>
      <c r="F208" s="21">
        <v>0</v>
      </c>
      <c r="G208" s="21">
        <v>0</v>
      </c>
      <c r="H208" s="21">
        <v>1</v>
      </c>
      <c r="I208" s="21">
        <v>3</v>
      </c>
      <c r="J208" s="36">
        <v>101</v>
      </c>
      <c r="K208" s="37" t="s">
        <v>646</v>
      </c>
      <c r="L208" s="22"/>
      <c r="M208" s="25">
        <v>182585.81</v>
      </c>
      <c r="N208" s="25">
        <v>196596.24</v>
      </c>
      <c r="O208" s="25">
        <f t="shared" si="53"/>
        <v>-14010.429999999993</v>
      </c>
      <c r="P208" s="26">
        <f t="shared" si="54"/>
        <v>-7.1264994691658368E-2</v>
      </c>
      <c r="Q208" s="22"/>
      <c r="R208" s="22"/>
      <c r="S208" s="25">
        <v>212933.97</v>
      </c>
      <c r="T208" s="25">
        <f t="shared" si="55"/>
        <v>212933.97</v>
      </c>
      <c r="U208" s="25">
        <f t="shared" si="47"/>
        <v>196596.24</v>
      </c>
      <c r="V208" s="25">
        <f t="shared" si="48"/>
        <v>0</v>
      </c>
      <c r="W208" s="26">
        <f t="shared" si="49"/>
        <v>0</v>
      </c>
      <c r="X208" s="25">
        <f t="shared" si="50"/>
        <v>14010.429999999993</v>
      </c>
      <c r="Y208" s="26">
        <f t="shared" si="51"/>
        <v>7.6733400038042354E-2</v>
      </c>
      <c r="AA208" t="str">
        <f t="shared" si="56"/>
        <v>Republic School District</v>
      </c>
      <c r="AB208" s="4">
        <f t="shared" si="57"/>
        <v>182585.81</v>
      </c>
      <c r="AC208" s="4">
        <f t="shared" si="58"/>
        <v>196596.24</v>
      </c>
      <c r="AD208" s="4">
        <f t="shared" si="59"/>
        <v>14010.429999999993</v>
      </c>
      <c r="AF208" s="4">
        <f t="shared" si="60"/>
        <v>14872.152532326027</v>
      </c>
    </row>
    <row r="209" spans="1:32">
      <c r="A209" t="s">
        <v>849</v>
      </c>
      <c r="B209">
        <v>71</v>
      </c>
      <c r="C209">
        <v>2662.5</v>
      </c>
      <c r="D209">
        <v>292</v>
      </c>
      <c r="E209">
        <f t="shared" si="52"/>
        <v>2954.5</v>
      </c>
      <c r="F209" s="21">
        <v>0</v>
      </c>
      <c r="G209" s="21">
        <v>0</v>
      </c>
      <c r="H209" s="21">
        <v>17</v>
      </c>
      <c r="I209" s="21">
        <v>14</v>
      </c>
      <c r="J209" s="36">
        <v>123</v>
      </c>
      <c r="K209" s="37" t="s">
        <v>646</v>
      </c>
      <c r="L209" s="22"/>
      <c r="M209" s="25">
        <v>1921767.59</v>
      </c>
      <c r="N209" s="25">
        <v>2418219.6</v>
      </c>
      <c r="O209" s="25">
        <f t="shared" si="53"/>
        <v>-496452.01</v>
      </c>
      <c r="P209" s="26">
        <f t="shared" si="54"/>
        <v>-0.2052964958186593</v>
      </c>
      <c r="Q209" s="22"/>
      <c r="R209" s="22"/>
      <c r="S209" s="25">
        <v>2140359.6</v>
      </c>
      <c r="T209" s="25">
        <f t="shared" si="55"/>
        <v>2140359.6</v>
      </c>
      <c r="U209" s="25">
        <f t="shared" si="47"/>
        <v>2140359.6</v>
      </c>
      <c r="V209" s="25">
        <f t="shared" si="48"/>
        <v>-277860</v>
      </c>
      <c r="W209" s="26">
        <f t="shared" si="49"/>
        <v>-0.11490271603124877</v>
      </c>
      <c r="X209" s="25">
        <f t="shared" si="50"/>
        <v>218592.01</v>
      </c>
      <c r="Y209" s="26">
        <f t="shared" si="51"/>
        <v>0.11374528904403056</v>
      </c>
      <c r="AA209" t="str">
        <f t="shared" si="56"/>
        <v>Richland School District</v>
      </c>
      <c r="AB209" s="4">
        <f t="shared" si="57"/>
        <v>1921767.59</v>
      </c>
      <c r="AC209" s="4">
        <f t="shared" si="58"/>
        <v>2140359.6</v>
      </c>
      <c r="AD209" s="4">
        <f t="shared" si="59"/>
        <v>218592.01</v>
      </c>
      <c r="AF209" s="4">
        <f t="shared" si="60"/>
        <v>232036.68374687558</v>
      </c>
    </row>
    <row r="210" spans="1:32">
      <c r="A210" t="s">
        <v>850</v>
      </c>
      <c r="F210" s="21"/>
      <c r="G210" s="21"/>
      <c r="H210" s="21">
        <v>3</v>
      </c>
      <c r="I210" s="21">
        <v>4</v>
      </c>
      <c r="J210" s="36">
        <v>112</v>
      </c>
      <c r="K210" s="37" t="s">
        <v>643</v>
      </c>
      <c r="L210" s="22"/>
      <c r="M210" s="25"/>
      <c r="N210" s="25"/>
      <c r="O210" s="25"/>
      <c r="P210" s="26"/>
      <c r="Q210" s="22"/>
      <c r="R210" s="22"/>
      <c r="S210" s="25"/>
      <c r="T210" s="25">
        <f t="shared" si="55"/>
        <v>0</v>
      </c>
      <c r="U210" s="25"/>
      <c r="V210" s="25"/>
      <c r="X210" s="25"/>
      <c r="AA210" t="str">
        <f t="shared" si="56"/>
        <v>Ridgefield School District</v>
      </c>
      <c r="AB210" s="4">
        <f t="shared" si="57"/>
        <v>0</v>
      </c>
      <c r="AC210" s="4">
        <f t="shared" si="58"/>
        <v>0</v>
      </c>
      <c r="AD210" s="4">
        <f t="shared" si="59"/>
        <v>0</v>
      </c>
      <c r="AF210" s="4">
        <f t="shared" si="60"/>
        <v>0</v>
      </c>
    </row>
    <row r="211" spans="1:32">
      <c r="A211" t="s">
        <v>851</v>
      </c>
      <c r="B211">
        <v>16</v>
      </c>
      <c r="C211">
        <v>117</v>
      </c>
      <c r="D211">
        <v>2</v>
      </c>
      <c r="E211">
        <f t="shared" si="52"/>
        <v>119</v>
      </c>
      <c r="F211" s="21">
        <v>0</v>
      </c>
      <c r="G211" s="21">
        <v>0</v>
      </c>
      <c r="H211" s="21">
        <v>2</v>
      </c>
      <c r="I211" s="21">
        <v>2</v>
      </c>
      <c r="J211" s="36">
        <v>101</v>
      </c>
      <c r="K211" s="37" t="s">
        <v>646</v>
      </c>
      <c r="L211" s="22"/>
      <c r="M211" s="25">
        <v>333926.59000000003</v>
      </c>
      <c r="N211" s="25">
        <v>338396.88</v>
      </c>
      <c r="O211" s="25">
        <f t="shared" si="53"/>
        <v>-4470.289999999979</v>
      </c>
      <c r="P211" s="26">
        <f t="shared" si="54"/>
        <v>-1.3210198628308804E-2</v>
      </c>
      <c r="Q211" s="22"/>
      <c r="R211" s="22"/>
      <c r="S211" s="25">
        <v>218468.36</v>
      </c>
      <c r="T211" s="25">
        <f t="shared" si="55"/>
        <v>218468.36</v>
      </c>
      <c r="U211" s="25">
        <f t="shared" ref="U211:U274" si="61">MIN(T211,N211)</f>
        <v>218468.36</v>
      </c>
      <c r="V211" s="25">
        <f t="shared" ref="V211:V274" si="62">U211-N211</f>
        <v>-119928.52000000002</v>
      </c>
      <c r="W211" s="26">
        <f t="shared" ref="W211:W274" si="63">V211/N211</f>
        <v>-0.35440196729946216</v>
      </c>
      <c r="X211" s="25">
        <f t="shared" ref="X211:X274" si="64">U211-M211</f>
        <v>-115458.23000000004</v>
      </c>
      <c r="Y211" s="26">
        <f t="shared" ref="Y211:Y274" si="65">X211/M211</f>
        <v>-0.34575931793871229</v>
      </c>
      <c r="AA211" t="str">
        <f t="shared" si="56"/>
        <v>Ritzville School District</v>
      </c>
      <c r="AB211" s="4">
        <f t="shared" si="57"/>
        <v>333926.59000000003</v>
      </c>
      <c r="AC211" s="4">
        <f t="shared" si="58"/>
        <v>218468.36</v>
      </c>
      <c r="AD211" s="4">
        <f t="shared" si="59"/>
        <v>-115458.23000000004</v>
      </c>
      <c r="AF211" s="4">
        <f t="shared" si="60"/>
        <v>-122559.57937567813</v>
      </c>
    </row>
    <row r="212" spans="1:32">
      <c r="A212" t="s">
        <v>852</v>
      </c>
      <c r="B212">
        <v>41</v>
      </c>
      <c r="C212">
        <v>1032</v>
      </c>
      <c r="D212">
        <v>37</v>
      </c>
      <c r="E212">
        <f t="shared" si="52"/>
        <v>1069</v>
      </c>
      <c r="F212" s="21">
        <v>0</v>
      </c>
      <c r="G212" s="21">
        <v>0</v>
      </c>
      <c r="H212" s="21">
        <v>3</v>
      </c>
      <c r="I212" s="21">
        <v>6</v>
      </c>
      <c r="J212" s="36">
        <v>101</v>
      </c>
      <c r="K212" s="37" t="s">
        <v>646</v>
      </c>
      <c r="L212" s="22"/>
      <c r="M212" s="25">
        <v>1267716.54</v>
      </c>
      <c r="N212" s="25">
        <v>1150111.7</v>
      </c>
      <c r="O212" s="25">
        <f t="shared" si="53"/>
        <v>117604.84000000008</v>
      </c>
      <c r="P212" s="26">
        <f t="shared" si="54"/>
        <v>0.10225514617406299</v>
      </c>
      <c r="Q212" s="22"/>
      <c r="R212" s="22"/>
      <c r="S212" s="25">
        <v>945136.6</v>
      </c>
      <c r="T212" s="25">
        <f t="shared" si="55"/>
        <v>945136.6</v>
      </c>
      <c r="U212" s="25">
        <f t="shared" si="61"/>
        <v>945136.6</v>
      </c>
      <c r="V212" s="25">
        <f t="shared" si="62"/>
        <v>-204975.09999999998</v>
      </c>
      <c r="W212" s="26">
        <f t="shared" si="63"/>
        <v>-0.17822190662002654</v>
      </c>
      <c r="X212" s="25">
        <f t="shared" si="64"/>
        <v>-322579.94000000006</v>
      </c>
      <c r="Y212" s="26">
        <f t="shared" si="65"/>
        <v>-0.25445746728207874</v>
      </c>
      <c r="AA212" t="str">
        <f t="shared" si="56"/>
        <v>Riverside School District</v>
      </c>
      <c r="AB212" s="4">
        <f t="shared" si="57"/>
        <v>1267716.54</v>
      </c>
      <c r="AC212" s="4">
        <f t="shared" si="58"/>
        <v>945136.6</v>
      </c>
      <c r="AD212" s="4">
        <f t="shared" si="59"/>
        <v>-322579.94000000006</v>
      </c>
      <c r="AF212" s="4">
        <f t="shared" si="60"/>
        <v>-342420.47328658588</v>
      </c>
    </row>
    <row r="213" spans="1:32">
      <c r="A213" t="s">
        <v>853</v>
      </c>
      <c r="B213">
        <v>41</v>
      </c>
      <c r="C213">
        <v>1748.5</v>
      </c>
      <c r="D213">
        <v>115</v>
      </c>
      <c r="E213">
        <f t="shared" si="52"/>
        <v>1863.5</v>
      </c>
      <c r="F213" s="21">
        <v>0</v>
      </c>
      <c r="G213" s="21">
        <v>0</v>
      </c>
      <c r="H213" s="21">
        <v>13</v>
      </c>
      <c r="I213" s="21">
        <v>8</v>
      </c>
      <c r="J213" s="36">
        <v>121</v>
      </c>
      <c r="K213" s="37" t="s">
        <v>643</v>
      </c>
      <c r="L213" s="22"/>
      <c r="M213" s="25">
        <v>1022791.46</v>
      </c>
      <c r="N213" s="25">
        <v>1454152.7</v>
      </c>
      <c r="O213" s="25">
        <f t="shared" si="53"/>
        <v>-431361.24</v>
      </c>
      <c r="P213" s="26">
        <f t="shared" si="54"/>
        <v>-0.29664095111881994</v>
      </c>
      <c r="Q213" s="22"/>
      <c r="R213" s="22"/>
      <c r="S213" s="25">
        <v>1471445.1</v>
      </c>
      <c r="T213" s="25">
        <f t="shared" si="55"/>
        <v>1471445.1</v>
      </c>
      <c r="U213" s="25">
        <f t="shared" si="61"/>
        <v>1454152.7</v>
      </c>
      <c r="V213" s="25">
        <f t="shared" si="62"/>
        <v>0</v>
      </c>
      <c r="W213" s="26">
        <f t="shared" si="63"/>
        <v>0</v>
      </c>
      <c r="X213" s="25">
        <f t="shared" si="64"/>
        <v>431361.24</v>
      </c>
      <c r="Y213" s="26">
        <f t="shared" si="65"/>
        <v>0.4217489653267148</v>
      </c>
      <c r="AA213" t="str">
        <f t="shared" si="56"/>
        <v>Riverview School District</v>
      </c>
      <c r="AB213" s="4">
        <f t="shared" si="57"/>
        <v>1022791.46</v>
      </c>
      <c r="AC213" s="4">
        <f t="shared" si="58"/>
        <v>1454152.7</v>
      </c>
      <c r="AD213" s="4">
        <f t="shared" si="59"/>
        <v>431361.24</v>
      </c>
      <c r="AF213" s="4">
        <f t="shared" si="60"/>
        <v>457892.45282359631</v>
      </c>
    </row>
    <row r="214" spans="1:32">
      <c r="A214" t="s">
        <v>854</v>
      </c>
      <c r="B214">
        <v>42</v>
      </c>
      <c r="C214">
        <v>1259</v>
      </c>
      <c r="D214">
        <v>58</v>
      </c>
      <c r="E214">
        <f t="shared" si="52"/>
        <v>1317</v>
      </c>
      <c r="F214" s="21">
        <v>0</v>
      </c>
      <c r="G214" s="21">
        <v>0</v>
      </c>
      <c r="H214" s="21">
        <v>6</v>
      </c>
      <c r="I214" s="21">
        <v>5</v>
      </c>
      <c r="J214" s="36">
        <v>113</v>
      </c>
      <c r="K214" s="37" t="s">
        <v>643</v>
      </c>
      <c r="L214" s="22"/>
      <c r="M214" s="25">
        <v>1035158.04</v>
      </c>
      <c r="N214" s="25">
        <v>1254002.7</v>
      </c>
      <c r="O214" s="25">
        <f t="shared" si="53"/>
        <v>-218844.65999999992</v>
      </c>
      <c r="P214" s="26">
        <f t="shared" si="54"/>
        <v>-0.17451689697318828</v>
      </c>
      <c r="Q214" s="22"/>
      <c r="R214" s="22"/>
      <c r="S214" s="25">
        <v>977217.48</v>
      </c>
      <c r="T214" s="25">
        <f t="shared" si="55"/>
        <v>977217.48</v>
      </c>
      <c r="U214" s="25">
        <f t="shared" si="61"/>
        <v>977217.48</v>
      </c>
      <c r="V214" s="25">
        <f t="shared" si="62"/>
        <v>-276785.21999999997</v>
      </c>
      <c r="W214" s="26">
        <f t="shared" si="63"/>
        <v>-0.22072139079126382</v>
      </c>
      <c r="X214" s="25">
        <f t="shared" si="64"/>
        <v>-57940.560000000056</v>
      </c>
      <c r="Y214" s="26">
        <f t="shared" si="65"/>
        <v>-5.597267060786202E-2</v>
      </c>
      <c r="AA214" t="str">
        <f t="shared" si="56"/>
        <v>Rochester School District</v>
      </c>
      <c r="AB214" s="4">
        <f t="shared" si="57"/>
        <v>1035158.04</v>
      </c>
      <c r="AC214" s="4">
        <f t="shared" si="58"/>
        <v>977217.48</v>
      </c>
      <c r="AD214" s="4">
        <f t="shared" si="59"/>
        <v>-57940.560000000056</v>
      </c>
      <c r="AF214" s="4">
        <f t="shared" si="60"/>
        <v>-61504.239779106661</v>
      </c>
    </row>
    <row r="215" spans="1:32">
      <c r="A215" t="s">
        <v>855</v>
      </c>
      <c r="B215">
        <v>4</v>
      </c>
      <c r="C215">
        <v>47.5</v>
      </c>
      <c r="D215">
        <v>0</v>
      </c>
      <c r="E215">
        <f t="shared" si="52"/>
        <v>47.5</v>
      </c>
      <c r="F215" s="21">
        <v>1</v>
      </c>
      <c r="G215" s="21">
        <v>0</v>
      </c>
      <c r="H215" s="21">
        <v>2</v>
      </c>
      <c r="I215" s="21">
        <v>1</v>
      </c>
      <c r="J215" s="36">
        <v>112</v>
      </c>
      <c r="K215" s="37" t="s">
        <v>643</v>
      </c>
      <c r="L215" s="22"/>
      <c r="M215" s="25">
        <v>72017.73</v>
      </c>
      <c r="N215" s="25">
        <v>60435.74</v>
      </c>
      <c r="O215" s="25">
        <f t="shared" si="53"/>
        <v>11581.989999999998</v>
      </c>
      <c r="P215" s="26">
        <f t="shared" si="54"/>
        <v>0.19164140291820697</v>
      </c>
      <c r="Q215" s="22"/>
      <c r="R215" s="22"/>
      <c r="S215" s="25">
        <v>91356.153999999995</v>
      </c>
      <c r="T215" s="25">
        <f t="shared" si="55"/>
        <v>91356.153999999995</v>
      </c>
      <c r="U215" s="25">
        <f t="shared" si="61"/>
        <v>60435.74</v>
      </c>
      <c r="V215" s="25">
        <f t="shared" si="62"/>
        <v>0</v>
      </c>
      <c r="W215" s="26">
        <f t="shared" si="63"/>
        <v>0</v>
      </c>
      <c r="X215" s="25">
        <f t="shared" si="64"/>
        <v>-11581.989999999998</v>
      </c>
      <c r="Y215" s="26">
        <f t="shared" si="65"/>
        <v>-0.16082136995986959</v>
      </c>
      <c r="AA215" t="str">
        <f t="shared" si="56"/>
        <v>Roosevelt School District</v>
      </c>
      <c r="AB215" s="4">
        <f t="shared" si="57"/>
        <v>72017.73</v>
      </c>
      <c r="AC215" s="4">
        <f t="shared" si="58"/>
        <v>60435.74</v>
      </c>
      <c r="AD215" s="4">
        <f t="shared" si="59"/>
        <v>-11581.989999999998</v>
      </c>
      <c r="AF215" s="4">
        <f t="shared" si="60"/>
        <v>-12294.349417389387</v>
      </c>
    </row>
    <row r="216" spans="1:32">
      <c r="A216" t="s">
        <v>856</v>
      </c>
      <c r="B216">
        <v>8</v>
      </c>
      <c r="C216">
        <v>114</v>
      </c>
      <c r="D216">
        <v>1</v>
      </c>
      <c r="E216">
        <f t="shared" si="52"/>
        <v>115</v>
      </c>
      <c r="F216" s="21">
        <v>0</v>
      </c>
      <c r="G216" s="21">
        <v>0</v>
      </c>
      <c r="H216" s="21">
        <v>2</v>
      </c>
      <c r="I216" s="21">
        <v>1</v>
      </c>
      <c r="J216" s="36">
        <v>101</v>
      </c>
      <c r="K216" s="37" t="s">
        <v>646</v>
      </c>
      <c r="L216" s="22"/>
      <c r="M216" s="25">
        <v>172681.42</v>
      </c>
      <c r="N216" s="25">
        <v>150970.66</v>
      </c>
      <c r="O216" s="25">
        <f t="shared" si="53"/>
        <v>21710.760000000009</v>
      </c>
      <c r="P216" s="26">
        <f t="shared" si="54"/>
        <v>0.14380781007382501</v>
      </c>
      <c r="Q216" s="22"/>
      <c r="R216" s="22"/>
      <c r="S216" s="25">
        <v>162838.07999999999</v>
      </c>
      <c r="T216" s="25">
        <f t="shared" si="55"/>
        <v>162838.07999999999</v>
      </c>
      <c r="U216" s="25">
        <f t="shared" si="61"/>
        <v>150970.66</v>
      </c>
      <c r="V216" s="25">
        <f t="shared" si="62"/>
        <v>0</v>
      </c>
      <c r="W216" s="26">
        <f t="shared" si="63"/>
        <v>0</v>
      </c>
      <c r="X216" s="25">
        <f t="shared" si="64"/>
        <v>-21710.760000000009</v>
      </c>
      <c r="Y216" s="26">
        <f t="shared" si="65"/>
        <v>-0.1257272496369326</v>
      </c>
      <c r="AA216" t="str">
        <f t="shared" si="56"/>
        <v>Rosalia School District</v>
      </c>
      <c r="AB216" s="4">
        <f t="shared" si="57"/>
        <v>172681.42</v>
      </c>
      <c r="AC216" s="4">
        <f t="shared" si="58"/>
        <v>150970.66</v>
      </c>
      <c r="AD216" s="4">
        <f t="shared" si="59"/>
        <v>-21710.760000000009</v>
      </c>
      <c r="AF216" s="4">
        <f t="shared" si="60"/>
        <v>-23046.097394064487</v>
      </c>
    </row>
    <row r="217" spans="1:32">
      <c r="A217" t="s">
        <v>857</v>
      </c>
      <c r="B217">
        <v>21</v>
      </c>
      <c r="C217">
        <v>957</v>
      </c>
      <c r="D217">
        <v>12</v>
      </c>
      <c r="E217">
        <f t="shared" si="52"/>
        <v>969</v>
      </c>
      <c r="F217" s="21">
        <v>0</v>
      </c>
      <c r="G217" s="21">
        <v>0</v>
      </c>
      <c r="H217" s="21">
        <v>1</v>
      </c>
      <c r="I217" s="21">
        <v>3</v>
      </c>
      <c r="J217" s="36">
        <v>105</v>
      </c>
      <c r="K217" s="37" t="s">
        <v>646</v>
      </c>
      <c r="L217" s="22"/>
      <c r="M217" s="25">
        <v>435039.52</v>
      </c>
      <c r="N217" s="25">
        <v>731546.64</v>
      </c>
      <c r="O217" s="25">
        <f t="shared" si="53"/>
        <v>-296507.12</v>
      </c>
      <c r="P217" s="26">
        <f t="shared" si="54"/>
        <v>-0.40531540135294719</v>
      </c>
      <c r="Q217" s="22"/>
      <c r="R217" s="22"/>
      <c r="S217" s="25">
        <v>868688.99</v>
      </c>
      <c r="T217" s="25">
        <f t="shared" si="55"/>
        <v>868688.99</v>
      </c>
      <c r="U217" s="25">
        <f t="shared" si="61"/>
        <v>731546.64</v>
      </c>
      <c r="V217" s="25">
        <f t="shared" si="62"/>
        <v>0</v>
      </c>
      <c r="W217" s="26">
        <f t="shared" si="63"/>
        <v>0</v>
      </c>
      <c r="X217" s="25">
        <f t="shared" si="64"/>
        <v>296507.12</v>
      </c>
      <c r="Y217" s="26">
        <f t="shared" si="65"/>
        <v>0.68156364276974191</v>
      </c>
      <c r="AA217" t="str">
        <f t="shared" si="56"/>
        <v>Royal School District</v>
      </c>
      <c r="AB217" s="4">
        <f t="shared" si="57"/>
        <v>435039.52</v>
      </c>
      <c r="AC217" s="4">
        <f t="shared" si="58"/>
        <v>731546.64</v>
      </c>
      <c r="AD217" s="4">
        <f t="shared" si="59"/>
        <v>296507.12</v>
      </c>
      <c r="AF217" s="4">
        <f t="shared" si="60"/>
        <v>314744.02395648806</v>
      </c>
    </row>
    <row r="218" spans="1:32">
      <c r="A218" t="s">
        <v>858</v>
      </c>
      <c r="B218">
        <v>9</v>
      </c>
      <c r="C218">
        <v>306.5</v>
      </c>
      <c r="D218">
        <v>4</v>
      </c>
      <c r="E218">
        <f t="shared" si="52"/>
        <v>310.5</v>
      </c>
      <c r="F218" s="21">
        <v>0</v>
      </c>
      <c r="G218" s="21">
        <v>0</v>
      </c>
      <c r="H218" s="21">
        <v>5</v>
      </c>
      <c r="I218" s="21">
        <v>5</v>
      </c>
      <c r="J218" s="36">
        <v>189</v>
      </c>
      <c r="K218" s="37" t="s">
        <v>643</v>
      </c>
      <c r="L218" s="22"/>
      <c r="M218" s="25">
        <v>119279.5</v>
      </c>
      <c r="N218" s="25">
        <v>194636.27</v>
      </c>
      <c r="O218" s="25">
        <f t="shared" si="53"/>
        <v>-75356.76999999999</v>
      </c>
      <c r="P218" s="26">
        <f t="shared" si="54"/>
        <v>-0.3871671502952661</v>
      </c>
      <c r="Q218" s="22"/>
      <c r="R218" s="22"/>
      <c r="S218" s="25">
        <v>269329.15000000002</v>
      </c>
      <c r="T218" s="25">
        <f t="shared" si="55"/>
        <v>269329.15000000002</v>
      </c>
      <c r="U218" s="25">
        <f t="shared" si="61"/>
        <v>194636.27</v>
      </c>
      <c r="V218" s="25">
        <f t="shared" si="62"/>
        <v>0</v>
      </c>
      <c r="W218" s="26">
        <f t="shared" si="63"/>
        <v>0</v>
      </c>
      <c r="X218" s="25">
        <f t="shared" si="64"/>
        <v>75356.76999999999</v>
      </c>
      <c r="Y218" s="26">
        <f t="shared" si="65"/>
        <v>0.6317663135744197</v>
      </c>
      <c r="AA218" t="str">
        <f t="shared" si="56"/>
        <v>San Juan Island School District</v>
      </c>
      <c r="AB218" s="4">
        <f t="shared" si="57"/>
        <v>119279.5</v>
      </c>
      <c r="AC218" s="4">
        <f t="shared" si="58"/>
        <v>194636.27</v>
      </c>
      <c r="AD218" s="4">
        <f t="shared" si="59"/>
        <v>75356.76999999999</v>
      </c>
      <c r="AF218" s="4">
        <f t="shared" si="60"/>
        <v>79991.647492861419</v>
      </c>
    </row>
    <row r="219" spans="1:32">
      <c r="A219" t="s">
        <v>859</v>
      </c>
      <c r="B219">
        <v>490</v>
      </c>
      <c r="C219">
        <v>18686.5</v>
      </c>
      <c r="D219">
        <v>1920</v>
      </c>
      <c r="E219">
        <f t="shared" si="52"/>
        <v>20606.5</v>
      </c>
      <c r="F219" s="21">
        <v>0</v>
      </c>
      <c r="G219" s="21">
        <v>0</v>
      </c>
      <c r="H219" s="21">
        <v>121</v>
      </c>
      <c r="I219" s="21">
        <v>128</v>
      </c>
      <c r="J219" s="36">
        <v>121</v>
      </c>
      <c r="K219" s="37" t="s">
        <v>643</v>
      </c>
      <c r="L219" s="22"/>
      <c r="M219" s="25">
        <v>15488048.17</v>
      </c>
      <c r="N219" s="25">
        <v>26698291</v>
      </c>
      <c r="O219" s="25">
        <f t="shared" si="53"/>
        <v>-11210242.83</v>
      </c>
      <c r="P219" s="26">
        <f t="shared" si="54"/>
        <v>-0.41988615788179101</v>
      </c>
      <c r="Q219" s="22"/>
      <c r="R219" s="22"/>
      <c r="S219" s="25">
        <v>32076282</v>
      </c>
      <c r="T219" s="25">
        <f t="shared" si="55"/>
        <v>32076282</v>
      </c>
      <c r="U219" s="25">
        <f t="shared" si="61"/>
        <v>26698291</v>
      </c>
      <c r="V219" s="25">
        <f t="shared" si="62"/>
        <v>0</v>
      </c>
      <c r="W219" s="26">
        <f t="shared" si="63"/>
        <v>0</v>
      </c>
      <c r="X219" s="25">
        <f t="shared" si="64"/>
        <v>11210242.83</v>
      </c>
      <c r="Y219" s="26">
        <f t="shared" si="65"/>
        <v>0.72379958448954129</v>
      </c>
      <c r="AA219" t="str">
        <f t="shared" si="56"/>
        <v>Seattle Public Schools</v>
      </c>
      <c r="AB219" s="4">
        <f t="shared" si="57"/>
        <v>15488048.17</v>
      </c>
      <c r="AC219" s="4">
        <f t="shared" si="58"/>
        <v>26698291</v>
      </c>
      <c r="AD219" s="4">
        <f t="shared" si="59"/>
        <v>11210242.83</v>
      </c>
      <c r="AF219" s="4">
        <f t="shared" si="60"/>
        <v>11899737.644895572</v>
      </c>
    </row>
    <row r="220" spans="1:32">
      <c r="A220" t="s">
        <v>860</v>
      </c>
      <c r="B220">
        <v>43</v>
      </c>
      <c r="C220">
        <v>1757.5</v>
      </c>
      <c r="D220">
        <v>63</v>
      </c>
      <c r="E220">
        <f t="shared" si="52"/>
        <v>1820.5</v>
      </c>
      <c r="F220" s="21">
        <v>0</v>
      </c>
      <c r="G220" s="21">
        <v>0</v>
      </c>
      <c r="H220" s="21">
        <v>27</v>
      </c>
      <c r="I220" s="21">
        <v>11</v>
      </c>
      <c r="J220" s="36">
        <v>189</v>
      </c>
      <c r="K220" s="37" t="s">
        <v>643</v>
      </c>
      <c r="L220" s="22"/>
      <c r="M220" s="25">
        <v>829798.54</v>
      </c>
      <c r="N220" s="25">
        <v>1554218.1</v>
      </c>
      <c r="O220" s="25">
        <f t="shared" si="53"/>
        <v>-724419.56</v>
      </c>
      <c r="P220" s="26">
        <f t="shared" si="54"/>
        <v>-0.46609903719432944</v>
      </c>
      <c r="Q220" s="22"/>
      <c r="R220" s="22"/>
      <c r="S220" s="25">
        <v>1957011.1</v>
      </c>
      <c r="T220" s="25">
        <f t="shared" si="55"/>
        <v>1957011.1</v>
      </c>
      <c r="U220" s="25">
        <f t="shared" si="61"/>
        <v>1554218.1</v>
      </c>
      <c r="V220" s="25">
        <f t="shared" si="62"/>
        <v>0</v>
      </c>
      <c r="W220" s="26">
        <f t="shared" si="63"/>
        <v>0</v>
      </c>
      <c r="X220" s="25">
        <f t="shared" si="64"/>
        <v>724419.56</v>
      </c>
      <c r="Y220" s="26">
        <f t="shared" si="65"/>
        <v>0.87300654927640631</v>
      </c>
      <c r="AA220" t="str">
        <f t="shared" si="56"/>
        <v>Sedro-Woolley School District</v>
      </c>
      <c r="AB220" s="4">
        <f t="shared" si="57"/>
        <v>829798.54</v>
      </c>
      <c r="AC220" s="4">
        <f t="shared" si="58"/>
        <v>1554218.1</v>
      </c>
      <c r="AD220" s="4">
        <f t="shared" si="59"/>
        <v>724419.56</v>
      </c>
      <c r="AF220" s="4">
        <f t="shared" si="60"/>
        <v>768975.55561967136</v>
      </c>
    </row>
    <row r="221" spans="1:32">
      <c r="A221" t="s">
        <v>861</v>
      </c>
      <c r="B221">
        <v>25</v>
      </c>
      <c r="C221">
        <v>1334</v>
      </c>
      <c r="D221">
        <v>47</v>
      </c>
      <c r="E221">
        <f t="shared" si="52"/>
        <v>1381</v>
      </c>
      <c r="F221" s="21">
        <v>0</v>
      </c>
      <c r="G221" s="21">
        <v>0</v>
      </c>
      <c r="H221" s="21">
        <v>4</v>
      </c>
      <c r="I221" s="21">
        <v>8</v>
      </c>
      <c r="J221" s="36">
        <v>105</v>
      </c>
      <c r="K221" s="37" t="s">
        <v>646</v>
      </c>
      <c r="L221" s="22"/>
      <c r="M221" s="25">
        <v>528376.37</v>
      </c>
      <c r="N221" s="25">
        <v>804490.59</v>
      </c>
      <c r="O221" s="25">
        <f t="shared" si="53"/>
        <v>-276114.21999999997</v>
      </c>
      <c r="P221" s="26">
        <f t="shared" si="54"/>
        <v>-0.34321622083858055</v>
      </c>
      <c r="Q221" s="22"/>
      <c r="R221" s="22"/>
      <c r="S221" s="25">
        <v>840151.1</v>
      </c>
      <c r="T221" s="25">
        <f t="shared" si="55"/>
        <v>840151.1</v>
      </c>
      <c r="U221" s="25">
        <f t="shared" si="61"/>
        <v>804490.59</v>
      </c>
      <c r="V221" s="25">
        <f t="shared" si="62"/>
        <v>0</v>
      </c>
      <c r="W221" s="26">
        <f t="shared" si="63"/>
        <v>0</v>
      </c>
      <c r="X221" s="25">
        <f t="shared" si="64"/>
        <v>276114.21999999997</v>
      </c>
      <c r="Y221" s="26">
        <f t="shared" si="65"/>
        <v>0.52257109832523352</v>
      </c>
      <c r="AA221" t="str">
        <f t="shared" si="56"/>
        <v>Selah School District</v>
      </c>
      <c r="AB221" s="4">
        <f t="shared" si="57"/>
        <v>528376.37</v>
      </c>
      <c r="AC221" s="4">
        <f t="shared" si="58"/>
        <v>804490.59</v>
      </c>
      <c r="AD221" s="4">
        <f t="shared" si="59"/>
        <v>276114.21999999997</v>
      </c>
      <c r="AF221" s="4">
        <f t="shared" si="60"/>
        <v>293096.84257972293</v>
      </c>
    </row>
    <row r="222" spans="1:32">
      <c r="A222" t="s">
        <v>862</v>
      </c>
      <c r="B222">
        <v>11</v>
      </c>
      <c r="C222">
        <v>282</v>
      </c>
      <c r="D222">
        <v>7</v>
      </c>
      <c r="E222">
        <f t="shared" si="52"/>
        <v>289</v>
      </c>
      <c r="F222" s="21">
        <v>0</v>
      </c>
      <c r="G222" s="21">
        <v>0</v>
      </c>
      <c r="H222" s="21">
        <v>2</v>
      </c>
      <c r="I222" s="21">
        <v>3</v>
      </c>
      <c r="J222" s="36">
        <v>101</v>
      </c>
      <c r="K222" s="37" t="s">
        <v>646</v>
      </c>
      <c r="L222" s="22"/>
      <c r="M222" s="25">
        <v>317003.84999999998</v>
      </c>
      <c r="N222" s="25">
        <v>245094.98</v>
      </c>
      <c r="O222" s="25">
        <f t="shared" si="53"/>
        <v>71908.869999999966</v>
      </c>
      <c r="P222" s="26">
        <f t="shared" si="54"/>
        <v>0.2933918515997348</v>
      </c>
      <c r="Q222" s="22"/>
      <c r="R222" s="22"/>
      <c r="S222" s="25">
        <v>343364.36</v>
      </c>
      <c r="T222" s="25">
        <f t="shared" si="55"/>
        <v>343364.36</v>
      </c>
      <c r="U222" s="25">
        <f t="shared" si="61"/>
        <v>245094.98</v>
      </c>
      <c r="V222" s="25">
        <f t="shared" si="62"/>
        <v>0</v>
      </c>
      <c r="W222" s="26">
        <f t="shared" si="63"/>
        <v>0</v>
      </c>
      <c r="X222" s="25">
        <f t="shared" si="64"/>
        <v>-71908.869999999966</v>
      </c>
      <c r="Y222" s="26">
        <f t="shared" si="65"/>
        <v>-0.2268391062127478</v>
      </c>
      <c r="AA222" t="str">
        <f t="shared" si="56"/>
        <v>Selkirk School District</v>
      </c>
      <c r="AB222" s="4">
        <f t="shared" si="57"/>
        <v>317003.84999999998</v>
      </c>
      <c r="AC222" s="4">
        <f t="shared" si="58"/>
        <v>245094.98</v>
      </c>
      <c r="AD222" s="4">
        <f t="shared" si="59"/>
        <v>-71908.869999999966</v>
      </c>
      <c r="AF222" s="4">
        <f t="shared" si="60"/>
        <v>-76331.681687657197</v>
      </c>
    </row>
    <row r="223" spans="1:32">
      <c r="A223" t="s">
        <v>863</v>
      </c>
      <c r="B223">
        <v>31</v>
      </c>
      <c r="C223">
        <v>910.5</v>
      </c>
      <c r="D223">
        <v>20</v>
      </c>
      <c r="E223">
        <f t="shared" si="52"/>
        <v>930.5</v>
      </c>
      <c r="F223" s="21">
        <v>0</v>
      </c>
      <c r="G223" s="21">
        <v>0</v>
      </c>
      <c r="H223" s="21">
        <v>5</v>
      </c>
      <c r="I223" s="21">
        <v>5</v>
      </c>
      <c r="J223" s="36">
        <v>114</v>
      </c>
      <c r="K223" s="37" t="s">
        <v>643</v>
      </c>
      <c r="L223" s="22"/>
      <c r="M223" s="25">
        <v>629843.18999999994</v>
      </c>
      <c r="N223" s="25">
        <v>707028.65</v>
      </c>
      <c r="O223" s="25">
        <f t="shared" si="53"/>
        <v>-77185.460000000079</v>
      </c>
      <c r="P223" s="26">
        <f t="shared" si="54"/>
        <v>-0.10916878686599203</v>
      </c>
      <c r="Q223" s="22"/>
      <c r="R223" s="22"/>
      <c r="S223" s="25">
        <v>698925.56</v>
      </c>
      <c r="T223" s="25">
        <f t="shared" si="55"/>
        <v>698925.56</v>
      </c>
      <c r="U223" s="25">
        <f t="shared" si="61"/>
        <v>698925.56</v>
      </c>
      <c r="V223" s="25">
        <f t="shared" si="62"/>
        <v>-8103.0899999999674</v>
      </c>
      <c r="W223" s="26">
        <f t="shared" si="63"/>
        <v>-1.1460766123126647E-2</v>
      </c>
      <c r="X223" s="25">
        <f t="shared" si="64"/>
        <v>69082.370000000112</v>
      </c>
      <c r="Y223" s="26">
        <f t="shared" si="65"/>
        <v>0.10968185589178175</v>
      </c>
      <c r="AA223" t="str">
        <f t="shared" si="56"/>
        <v>Sequim School District</v>
      </c>
      <c r="AB223" s="4">
        <f t="shared" si="57"/>
        <v>629843.18999999994</v>
      </c>
      <c r="AC223" s="4">
        <f t="shared" si="58"/>
        <v>698925.56</v>
      </c>
      <c r="AD223" s="4">
        <f t="shared" si="59"/>
        <v>69082.370000000112</v>
      </c>
      <c r="AF223" s="4">
        <f t="shared" si="60"/>
        <v>73331.3355788927</v>
      </c>
    </row>
    <row r="224" spans="1:32">
      <c r="A224" t="s">
        <v>864</v>
      </c>
      <c r="B224">
        <v>42</v>
      </c>
      <c r="C224">
        <v>1866</v>
      </c>
      <c r="D224">
        <v>182</v>
      </c>
      <c r="E224">
        <f t="shared" si="52"/>
        <v>2048</v>
      </c>
      <c r="F224" s="21">
        <v>0</v>
      </c>
      <c r="G224" s="21">
        <v>0</v>
      </c>
      <c r="H224" s="21">
        <v>16</v>
      </c>
      <c r="I224" s="21">
        <v>9</v>
      </c>
      <c r="J224" s="36">
        <v>113</v>
      </c>
      <c r="K224" s="37" t="s">
        <v>643</v>
      </c>
      <c r="L224" s="22"/>
      <c r="M224" s="25">
        <v>1047102.72</v>
      </c>
      <c r="N224" s="25">
        <v>2304220.6</v>
      </c>
      <c r="O224" s="25">
        <f t="shared" si="53"/>
        <v>-1257117.8800000001</v>
      </c>
      <c r="P224" s="26">
        <f t="shared" si="54"/>
        <v>-0.54557184325146646</v>
      </c>
      <c r="Q224" s="22"/>
      <c r="R224" s="22"/>
      <c r="S224" s="25">
        <v>1692956.2</v>
      </c>
      <c r="T224" s="25">
        <f t="shared" si="55"/>
        <v>1692956.2</v>
      </c>
      <c r="U224" s="25">
        <f t="shared" si="61"/>
        <v>1692956.2</v>
      </c>
      <c r="V224" s="25">
        <f t="shared" si="62"/>
        <v>-611264.40000000014</v>
      </c>
      <c r="W224" s="26">
        <f t="shared" si="63"/>
        <v>-0.26528032949622971</v>
      </c>
      <c r="X224" s="25">
        <f t="shared" si="64"/>
        <v>645853.48</v>
      </c>
      <c r="Y224" s="26">
        <f t="shared" si="65"/>
        <v>0.6168004988087511</v>
      </c>
      <c r="AA224" t="str">
        <f t="shared" si="56"/>
        <v>Shelton School District</v>
      </c>
      <c r="AB224" s="4">
        <f t="shared" si="57"/>
        <v>1047102.72</v>
      </c>
      <c r="AC224" s="4">
        <f t="shared" si="58"/>
        <v>1692956.2</v>
      </c>
      <c r="AD224" s="4">
        <f t="shared" si="59"/>
        <v>645853.48</v>
      </c>
      <c r="AF224" s="4">
        <f t="shared" si="60"/>
        <v>685577.20698747877</v>
      </c>
    </row>
    <row r="225" spans="1:32">
      <c r="A225" t="s">
        <v>865</v>
      </c>
      <c r="B225">
        <v>77</v>
      </c>
      <c r="C225">
        <v>3610</v>
      </c>
      <c r="D225">
        <v>498</v>
      </c>
      <c r="E225">
        <f t="shared" si="52"/>
        <v>4108</v>
      </c>
      <c r="F225" s="21">
        <v>0</v>
      </c>
      <c r="G225" s="21">
        <v>0</v>
      </c>
      <c r="H225" s="21">
        <v>40</v>
      </c>
      <c r="I225" s="21">
        <v>21</v>
      </c>
      <c r="J225" s="36">
        <v>121</v>
      </c>
      <c r="K225" s="37" t="s">
        <v>643</v>
      </c>
      <c r="L225" s="22"/>
      <c r="M225" s="25">
        <v>1695992.03</v>
      </c>
      <c r="N225" s="25">
        <v>3062020</v>
      </c>
      <c r="O225" s="25">
        <f t="shared" si="53"/>
        <v>-1366027.97</v>
      </c>
      <c r="P225" s="26">
        <f t="shared" si="54"/>
        <v>-0.44611987184930207</v>
      </c>
      <c r="Q225" s="22"/>
      <c r="R225" s="22"/>
      <c r="S225" s="25">
        <v>3208128</v>
      </c>
      <c r="T225" s="25">
        <f t="shared" si="55"/>
        <v>3208128</v>
      </c>
      <c r="U225" s="25">
        <f t="shared" si="61"/>
        <v>3062020</v>
      </c>
      <c r="V225" s="25">
        <f t="shared" si="62"/>
        <v>0</v>
      </c>
      <c r="W225" s="26">
        <f t="shared" si="63"/>
        <v>0</v>
      </c>
      <c r="X225" s="25">
        <f t="shared" si="64"/>
        <v>1366027.97</v>
      </c>
      <c r="Y225" s="26">
        <f t="shared" si="65"/>
        <v>0.80544480506786342</v>
      </c>
      <c r="AA225" t="str">
        <f t="shared" si="56"/>
        <v>Shoreline School District</v>
      </c>
      <c r="AB225" s="4">
        <f t="shared" si="57"/>
        <v>1695992.03</v>
      </c>
      <c r="AC225" s="4">
        <f t="shared" si="58"/>
        <v>3062020</v>
      </c>
      <c r="AD225" s="4">
        <f t="shared" si="59"/>
        <v>1366027.97</v>
      </c>
      <c r="AF225" s="4">
        <f t="shared" si="60"/>
        <v>1450046.5962332129</v>
      </c>
    </row>
    <row r="226" spans="1:32">
      <c r="A226" t="s">
        <v>866</v>
      </c>
      <c r="B226">
        <v>4</v>
      </c>
      <c r="C226">
        <v>57</v>
      </c>
      <c r="D226">
        <v>0</v>
      </c>
      <c r="E226">
        <f t="shared" si="52"/>
        <v>57</v>
      </c>
      <c r="F226" s="21">
        <v>1</v>
      </c>
      <c r="G226" s="21">
        <v>0</v>
      </c>
      <c r="H226" s="21">
        <v>2</v>
      </c>
      <c r="I226" s="21">
        <v>1</v>
      </c>
      <c r="J226" s="36">
        <v>112</v>
      </c>
      <c r="K226" s="37" t="s">
        <v>643</v>
      </c>
      <c r="L226" s="22"/>
      <c r="M226" s="25">
        <v>71258.42</v>
      </c>
      <c r="N226" s="25">
        <v>60224.2</v>
      </c>
      <c r="O226" s="25">
        <f t="shared" si="53"/>
        <v>11034.220000000001</v>
      </c>
      <c r="P226" s="26">
        <f t="shared" si="54"/>
        <v>0.18321903819394864</v>
      </c>
      <c r="Q226" s="22"/>
      <c r="R226" s="22"/>
      <c r="S226" s="25">
        <v>60996.016000000003</v>
      </c>
      <c r="T226" s="25">
        <f t="shared" si="55"/>
        <v>60996.016000000003</v>
      </c>
      <c r="U226" s="25">
        <f t="shared" si="61"/>
        <v>60224.2</v>
      </c>
      <c r="V226" s="25">
        <f t="shared" si="62"/>
        <v>0</v>
      </c>
      <c r="W226" s="26">
        <f t="shared" si="63"/>
        <v>0</v>
      </c>
      <c r="X226" s="25">
        <f t="shared" si="64"/>
        <v>-11034.220000000001</v>
      </c>
      <c r="Y226" s="26">
        <f t="shared" si="65"/>
        <v>-0.1548479463900547</v>
      </c>
      <c r="AA226" t="str">
        <f t="shared" si="56"/>
        <v>Skamania School District</v>
      </c>
      <c r="AB226" s="4">
        <f t="shared" si="57"/>
        <v>71258.42</v>
      </c>
      <c r="AC226" s="4">
        <f t="shared" si="58"/>
        <v>60224.2</v>
      </c>
      <c r="AD226" s="4">
        <f t="shared" si="59"/>
        <v>-11034.220000000001</v>
      </c>
      <c r="AF226" s="4">
        <f t="shared" si="60"/>
        <v>-11712.88839209379</v>
      </c>
    </row>
    <row r="227" spans="1:32">
      <c r="A227" t="s">
        <v>867</v>
      </c>
      <c r="B227">
        <v>3</v>
      </c>
      <c r="C227">
        <v>41</v>
      </c>
      <c r="D227">
        <v>5</v>
      </c>
      <c r="E227">
        <f t="shared" si="52"/>
        <v>46</v>
      </c>
      <c r="F227" s="21">
        <v>0</v>
      </c>
      <c r="G227" s="21">
        <v>0</v>
      </c>
      <c r="H227" s="21">
        <v>4</v>
      </c>
      <c r="I227" s="21">
        <v>2</v>
      </c>
      <c r="J227" s="36">
        <v>121</v>
      </c>
      <c r="K227" s="37" t="s">
        <v>643</v>
      </c>
      <c r="L227" s="22"/>
      <c r="M227" s="25">
        <v>93865.42</v>
      </c>
      <c r="N227" s="25">
        <v>75531.009999999995</v>
      </c>
      <c r="O227" s="25">
        <f t="shared" si="53"/>
        <v>18334.410000000003</v>
      </c>
      <c r="P227" s="26">
        <f t="shared" si="54"/>
        <v>0.24274016725051081</v>
      </c>
      <c r="Q227" s="22"/>
      <c r="R227" s="22"/>
      <c r="S227" s="25">
        <v>79301.692999999999</v>
      </c>
      <c r="T227" s="25">
        <f t="shared" si="55"/>
        <v>79301.692999999999</v>
      </c>
      <c r="U227" s="25">
        <f t="shared" si="61"/>
        <v>75531.009999999995</v>
      </c>
      <c r="V227" s="25">
        <f t="shared" si="62"/>
        <v>0</v>
      </c>
      <c r="W227" s="26">
        <f t="shared" si="63"/>
        <v>0</v>
      </c>
      <c r="X227" s="25">
        <f t="shared" si="64"/>
        <v>-18334.410000000003</v>
      </c>
      <c r="Y227" s="26">
        <f t="shared" si="65"/>
        <v>-0.19532656435138737</v>
      </c>
      <c r="AA227" t="str">
        <f t="shared" si="56"/>
        <v>Skykomish School District</v>
      </c>
      <c r="AB227" s="4">
        <f t="shared" si="57"/>
        <v>93865.42</v>
      </c>
      <c r="AC227" s="4">
        <f t="shared" si="58"/>
        <v>75531.009999999995</v>
      </c>
      <c r="AD227" s="4">
        <f t="shared" si="59"/>
        <v>-18334.410000000003</v>
      </c>
      <c r="AF227" s="4">
        <f t="shared" si="60"/>
        <v>-19462.082327965938</v>
      </c>
    </row>
    <row r="228" spans="1:32">
      <c r="A228" t="s">
        <v>868</v>
      </c>
      <c r="B228">
        <v>108</v>
      </c>
      <c r="C228">
        <v>5759.5</v>
      </c>
      <c r="D228">
        <v>193</v>
      </c>
      <c r="E228">
        <f t="shared" si="52"/>
        <v>5952.5</v>
      </c>
      <c r="F228" s="21">
        <v>0</v>
      </c>
      <c r="G228" s="21">
        <v>0</v>
      </c>
      <c r="H228" s="21">
        <v>12</v>
      </c>
      <c r="I228" s="21">
        <v>20</v>
      </c>
      <c r="J228" s="36">
        <v>189</v>
      </c>
      <c r="K228" s="37" t="s">
        <v>643</v>
      </c>
      <c r="L228" s="22"/>
      <c r="M228" s="25">
        <v>2716268.79</v>
      </c>
      <c r="N228" s="25">
        <v>4411416.8</v>
      </c>
      <c r="O228" s="25">
        <f t="shared" si="53"/>
        <v>-1695148.0099999998</v>
      </c>
      <c r="P228" s="26">
        <f t="shared" si="54"/>
        <v>-0.38426385146830827</v>
      </c>
      <c r="Q228" s="22"/>
      <c r="R228" s="22"/>
      <c r="S228" s="25">
        <v>3576880.4</v>
      </c>
      <c r="T228" s="25">
        <f t="shared" si="55"/>
        <v>3576880.4</v>
      </c>
      <c r="U228" s="25">
        <f t="shared" si="61"/>
        <v>3576880.4</v>
      </c>
      <c r="V228" s="25">
        <f t="shared" si="62"/>
        <v>-834536.39999999991</v>
      </c>
      <c r="W228" s="26">
        <f t="shared" si="63"/>
        <v>-0.18917650220672869</v>
      </c>
      <c r="X228" s="25">
        <f t="shared" si="64"/>
        <v>860611.60999999987</v>
      </c>
      <c r="Y228" s="26">
        <f t="shared" si="65"/>
        <v>0.31683595274825505</v>
      </c>
      <c r="AA228" t="str">
        <f t="shared" si="56"/>
        <v>Snohomish School District</v>
      </c>
      <c r="AB228" s="4">
        <f t="shared" si="57"/>
        <v>2716268.79</v>
      </c>
      <c r="AC228" s="4">
        <f t="shared" si="58"/>
        <v>3576880.4</v>
      </c>
      <c r="AD228" s="4">
        <f t="shared" si="59"/>
        <v>860611.60999999987</v>
      </c>
      <c r="AF228" s="4">
        <f t="shared" si="60"/>
        <v>913544.20492523664</v>
      </c>
    </row>
    <row r="229" spans="1:32">
      <c r="A229" t="s">
        <v>869</v>
      </c>
      <c r="B229">
        <v>55</v>
      </c>
      <c r="C229">
        <v>3002.5</v>
      </c>
      <c r="D229">
        <v>82</v>
      </c>
      <c r="E229">
        <f t="shared" si="52"/>
        <v>3084.5</v>
      </c>
      <c r="F229" s="21">
        <v>0</v>
      </c>
      <c r="G229" s="21">
        <v>0</v>
      </c>
      <c r="H229" s="21">
        <v>8</v>
      </c>
      <c r="I229" s="21">
        <v>8</v>
      </c>
      <c r="J229" s="36">
        <v>121</v>
      </c>
      <c r="K229" s="37" t="s">
        <v>643</v>
      </c>
      <c r="L229" s="22"/>
      <c r="M229" s="25">
        <v>1289737.77</v>
      </c>
      <c r="N229" s="25">
        <v>2099021.6</v>
      </c>
      <c r="O229" s="25">
        <f t="shared" si="53"/>
        <v>-809283.83000000007</v>
      </c>
      <c r="P229" s="26">
        <f t="shared" si="54"/>
        <v>-0.38555288330525045</v>
      </c>
      <c r="Q229" s="22"/>
      <c r="R229" s="22"/>
      <c r="S229" s="25">
        <v>1743708.3</v>
      </c>
      <c r="T229" s="25">
        <f t="shared" si="55"/>
        <v>1743708.3</v>
      </c>
      <c r="U229" s="25">
        <f t="shared" si="61"/>
        <v>1743708.3</v>
      </c>
      <c r="V229" s="25">
        <f t="shared" si="62"/>
        <v>-355313.30000000005</v>
      </c>
      <c r="W229" s="26">
        <f t="shared" si="63"/>
        <v>-0.16927567586727074</v>
      </c>
      <c r="X229" s="25">
        <f t="shared" si="64"/>
        <v>453970.53</v>
      </c>
      <c r="Y229" s="26">
        <f t="shared" si="65"/>
        <v>0.35198669106201336</v>
      </c>
      <c r="AA229" t="str">
        <f t="shared" si="56"/>
        <v>Snoqualmie Valley School District</v>
      </c>
      <c r="AB229" s="4">
        <f t="shared" si="57"/>
        <v>1289737.77</v>
      </c>
      <c r="AC229" s="4">
        <f t="shared" si="58"/>
        <v>1743708.3</v>
      </c>
      <c r="AD229" s="4">
        <f t="shared" si="59"/>
        <v>453970.53</v>
      </c>
      <c r="AF229" s="4">
        <f t="shared" si="60"/>
        <v>481892.34501302906</v>
      </c>
    </row>
    <row r="230" spans="1:32">
      <c r="A230" t="s">
        <v>870</v>
      </c>
      <c r="B230">
        <v>10</v>
      </c>
      <c r="C230">
        <v>253</v>
      </c>
      <c r="D230">
        <v>3</v>
      </c>
      <c r="E230">
        <f t="shared" si="52"/>
        <v>256</v>
      </c>
      <c r="F230" s="21">
        <v>0</v>
      </c>
      <c r="G230" s="21">
        <v>0</v>
      </c>
      <c r="H230" s="21">
        <v>8</v>
      </c>
      <c r="I230" s="21">
        <v>3</v>
      </c>
      <c r="J230" s="36">
        <v>171</v>
      </c>
      <c r="K230" s="37" t="s">
        <v>646</v>
      </c>
      <c r="L230" s="22"/>
      <c r="M230" s="25">
        <v>159954.74</v>
      </c>
      <c r="N230" s="25">
        <v>207038.24</v>
      </c>
      <c r="O230" s="25">
        <f t="shared" si="53"/>
        <v>-47083.5</v>
      </c>
      <c r="P230" s="26">
        <f t="shared" si="54"/>
        <v>-0.22741451047883715</v>
      </c>
      <c r="Q230" s="22"/>
      <c r="R230" s="22"/>
      <c r="S230" s="25">
        <v>232098.68</v>
      </c>
      <c r="T230" s="25">
        <f t="shared" si="55"/>
        <v>232098.68</v>
      </c>
      <c r="U230" s="25">
        <f t="shared" si="61"/>
        <v>207038.24</v>
      </c>
      <c r="V230" s="25">
        <f t="shared" si="62"/>
        <v>0</v>
      </c>
      <c r="W230" s="26">
        <f t="shared" si="63"/>
        <v>0</v>
      </c>
      <c r="X230" s="25">
        <f t="shared" si="64"/>
        <v>47083.5</v>
      </c>
      <c r="Y230" s="26">
        <f t="shared" si="65"/>
        <v>0.29435514071042845</v>
      </c>
      <c r="AA230" t="str">
        <f t="shared" si="56"/>
        <v>Soap Lake School District</v>
      </c>
      <c r="AB230" s="4">
        <f t="shared" si="57"/>
        <v>159954.74</v>
      </c>
      <c r="AC230" s="4">
        <f t="shared" si="58"/>
        <v>207038.24</v>
      </c>
      <c r="AD230" s="4">
        <f t="shared" si="59"/>
        <v>47083.5</v>
      </c>
      <c r="AF230" s="4">
        <f t="shared" si="60"/>
        <v>49979.40775235113</v>
      </c>
    </row>
    <row r="231" spans="1:32">
      <c r="A231" t="s">
        <v>871</v>
      </c>
      <c r="B231">
        <v>11</v>
      </c>
      <c r="C231">
        <v>346</v>
      </c>
      <c r="D231">
        <v>1</v>
      </c>
      <c r="E231">
        <f t="shared" si="52"/>
        <v>347</v>
      </c>
      <c r="F231" s="21">
        <v>0</v>
      </c>
      <c r="G231" s="21">
        <v>0</v>
      </c>
      <c r="H231" s="21">
        <v>1</v>
      </c>
      <c r="I231" s="21">
        <v>3</v>
      </c>
      <c r="J231" s="36">
        <v>113</v>
      </c>
      <c r="K231" s="37" t="s">
        <v>643</v>
      </c>
      <c r="L231" s="22"/>
      <c r="M231" s="25">
        <v>282063.95</v>
      </c>
      <c r="N231" s="25">
        <v>313056.02</v>
      </c>
      <c r="O231" s="25">
        <f t="shared" si="53"/>
        <v>-30992.070000000007</v>
      </c>
      <c r="P231" s="26">
        <f t="shared" si="54"/>
        <v>-9.8998479569247719E-2</v>
      </c>
      <c r="Q231" s="22"/>
      <c r="R231" s="22"/>
      <c r="S231" s="25">
        <v>274838.51</v>
      </c>
      <c r="T231" s="25">
        <f t="shared" si="55"/>
        <v>274838.51</v>
      </c>
      <c r="U231" s="25">
        <f t="shared" si="61"/>
        <v>274838.51</v>
      </c>
      <c r="V231" s="25">
        <f t="shared" si="62"/>
        <v>-38217.510000000009</v>
      </c>
      <c r="W231" s="26">
        <f t="shared" si="63"/>
        <v>-0.12207882154765785</v>
      </c>
      <c r="X231" s="25">
        <f t="shared" si="64"/>
        <v>-7225.4400000000023</v>
      </c>
      <c r="Y231" s="26">
        <f t="shared" si="65"/>
        <v>-2.5616318568891919E-2</v>
      </c>
      <c r="AA231" t="str">
        <f t="shared" si="56"/>
        <v>South Bend School District</v>
      </c>
      <c r="AB231" s="4">
        <f t="shared" si="57"/>
        <v>282063.95</v>
      </c>
      <c r="AC231" s="4">
        <f t="shared" si="58"/>
        <v>274838.51</v>
      </c>
      <c r="AD231" s="4">
        <f t="shared" si="59"/>
        <v>-7225.4400000000023</v>
      </c>
      <c r="AF231" s="4">
        <f t="shared" si="60"/>
        <v>-7669.846378246054</v>
      </c>
    </row>
    <row r="232" spans="1:32">
      <c r="A232" t="s">
        <v>872</v>
      </c>
      <c r="B232">
        <v>91</v>
      </c>
      <c r="C232">
        <v>5513</v>
      </c>
      <c r="D232">
        <v>217</v>
      </c>
      <c r="E232">
        <f t="shared" si="52"/>
        <v>5730</v>
      </c>
      <c r="F232" s="21">
        <v>0</v>
      </c>
      <c r="G232" s="21">
        <v>0</v>
      </c>
      <c r="H232" s="21">
        <v>20</v>
      </c>
      <c r="I232" s="21">
        <v>17</v>
      </c>
      <c r="J232" s="36">
        <v>114</v>
      </c>
      <c r="K232" s="37" t="s">
        <v>643</v>
      </c>
      <c r="L232" s="22"/>
      <c r="M232" s="25">
        <v>2679009</v>
      </c>
      <c r="N232" s="25">
        <v>4077748.4</v>
      </c>
      <c r="O232" s="25">
        <f t="shared" si="53"/>
        <v>-1398739.4</v>
      </c>
      <c r="P232" s="26">
        <f t="shared" si="54"/>
        <v>-0.34301758293866291</v>
      </c>
      <c r="Q232" s="22"/>
      <c r="R232" s="22"/>
      <c r="S232" s="25">
        <v>3815327.3</v>
      </c>
      <c r="T232" s="25">
        <f t="shared" si="55"/>
        <v>3815327.3</v>
      </c>
      <c r="U232" s="25">
        <f t="shared" si="61"/>
        <v>3815327.3</v>
      </c>
      <c r="V232" s="25">
        <f t="shared" si="62"/>
        <v>-262421.10000000009</v>
      </c>
      <c r="W232" s="26">
        <f t="shared" si="63"/>
        <v>-6.4354411861212449E-2</v>
      </c>
      <c r="X232" s="25">
        <f t="shared" si="64"/>
        <v>1136318.2999999998</v>
      </c>
      <c r="Y232" s="26">
        <f t="shared" si="65"/>
        <v>0.42415620850844465</v>
      </c>
      <c r="AA232" t="str">
        <f t="shared" si="56"/>
        <v>South Kitsap School District</v>
      </c>
      <c r="AB232" s="4">
        <f t="shared" si="57"/>
        <v>2679009</v>
      </c>
      <c r="AC232" s="4">
        <f t="shared" si="58"/>
        <v>3815327.3</v>
      </c>
      <c r="AD232" s="4">
        <f t="shared" si="59"/>
        <v>1136318.2999999998</v>
      </c>
      <c r="AF232" s="4">
        <f t="shared" si="60"/>
        <v>1206208.4520513227</v>
      </c>
    </row>
    <row r="233" spans="1:32">
      <c r="A233" t="s">
        <v>873</v>
      </c>
      <c r="B233">
        <v>24</v>
      </c>
      <c r="C233">
        <v>1056</v>
      </c>
      <c r="D233">
        <v>28</v>
      </c>
      <c r="E233">
        <f t="shared" si="52"/>
        <v>1084</v>
      </c>
      <c r="F233" s="21">
        <v>0</v>
      </c>
      <c r="G233" s="21">
        <v>0</v>
      </c>
      <c r="H233" s="21">
        <v>7</v>
      </c>
      <c r="I233" s="21">
        <v>7</v>
      </c>
      <c r="J233" s="36">
        <v>189</v>
      </c>
      <c r="K233" s="37" t="s">
        <v>643</v>
      </c>
      <c r="L233" s="22"/>
      <c r="M233" s="25">
        <v>556084.86</v>
      </c>
      <c r="N233" s="25">
        <v>917879.35</v>
      </c>
      <c r="O233" s="25">
        <f t="shared" si="53"/>
        <v>-361794.49</v>
      </c>
      <c r="P233" s="26">
        <f t="shared" si="54"/>
        <v>-0.39416344860574543</v>
      </c>
      <c r="Q233" s="22"/>
      <c r="R233" s="22"/>
      <c r="S233" s="25">
        <v>856875.8</v>
      </c>
      <c r="T233" s="25">
        <f t="shared" si="55"/>
        <v>856875.8</v>
      </c>
      <c r="U233" s="25">
        <f t="shared" si="61"/>
        <v>856875.8</v>
      </c>
      <c r="V233" s="25">
        <f t="shared" si="62"/>
        <v>-61003.54999999993</v>
      </c>
      <c r="W233" s="26">
        <f t="shared" si="63"/>
        <v>-6.6461403669229438E-2</v>
      </c>
      <c r="X233" s="25">
        <f t="shared" si="64"/>
        <v>300790.94000000006</v>
      </c>
      <c r="Y233" s="26">
        <f t="shared" si="65"/>
        <v>0.54090834265834908</v>
      </c>
      <c r="AA233" t="str">
        <f t="shared" si="56"/>
        <v>South Whidbey School District</v>
      </c>
      <c r="AB233" s="4">
        <f t="shared" si="57"/>
        <v>556084.86</v>
      </c>
      <c r="AC233" s="4">
        <f t="shared" si="58"/>
        <v>856875.8</v>
      </c>
      <c r="AD233" s="4">
        <f t="shared" si="59"/>
        <v>300790.94000000006</v>
      </c>
      <c r="AF233" s="4">
        <f t="shared" si="60"/>
        <v>319291.32367969642</v>
      </c>
    </row>
    <row r="234" spans="1:32">
      <c r="A234" t="s">
        <v>874</v>
      </c>
      <c r="B234">
        <v>2</v>
      </c>
      <c r="C234">
        <v>111</v>
      </c>
      <c r="D234">
        <v>0</v>
      </c>
      <c r="E234">
        <f t="shared" si="52"/>
        <v>111</v>
      </c>
      <c r="F234" s="21">
        <v>1</v>
      </c>
      <c r="G234" s="21">
        <v>0</v>
      </c>
      <c r="H234" s="21">
        <v>1</v>
      </c>
      <c r="I234" s="21">
        <v>1</v>
      </c>
      <c r="J234" s="36">
        <v>113</v>
      </c>
      <c r="K234" s="37" t="s">
        <v>643</v>
      </c>
      <c r="L234" s="22"/>
      <c r="M234" s="25">
        <v>39551.519999999997</v>
      </c>
      <c r="N234" s="25">
        <v>74265.94</v>
      </c>
      <c r="O234" s="25">
        <f t="shared" si="53"/>
        <v>-34714.420000000006</v>
      </c>
      <c r="P234" s="26">
        <f t="shared" si="54"/>
        <v>-0.46743392731580591</v>
      </c>
      <c r="Q234" s="22"/>
      <c r="R234" s="22"/>
      <c r="S234" s="25">
        <v>65433.1</v>
      </c>
      <c r="T234" s="25">
        <f t="shared" si="55"/>
        <v>65433.1</v>
      </c>
      <c r="U234" s="25">
        <f t="shared" si="61"/>
        <v>65433.1</v>
      </c>
      <c r="V234" s="25">
        <f t="shared" si="62"/>
        <v>-8832.8400000000038</v>
      </c>
      <c r="W234" s="26">
        <f t="shared" si="63"/>
        <v>-0.11893527503994433</v>
      </c>
      <c r="X234" s="25">
        <f t="shared" si="64"/>
        <v>25881.58</v>
      </c>
      <c r="Y234" s="26">
        <f t="shared" si="65"/>
        <v>0.65437636783617936</v>
      </c>
      <c r="AA234" t="str">
        <f t="shared" si="56"/>
        <v>Southside School District</v>
      </c>
      <c r="AB234" s="4">
        <f t="shared" si="57"/>
        <v>39551.519999999997</v>
      </c>
      <c r="AC234" s="4">
        <f t="shared" si="58"/>
        <v>65433.1</v>
      </c>
      <c r="AD234" s="4">
        <f t="shared" si="59"/>
        <v>25881.58</v>
      </c>
      <c r="AF234" s="4">
        <f t="shared" si="60"/>
        <v>27473.446963269427</v>
      </c>
    </row>
    <row r="235" spans="1:32">
      <c r="A235" t="s">
        <v>875</v>
      </c>
      <c r="B235">
        <v>193</v>
      </c>
      <c r="C235">
        <v>6349.5</v>
      </c>
      <c r="D235">
        <v>643</v>
      </c>
      <c r="E235">
        <f t="shared" si="52"/>
        <v>6992.5</v>
      </c>
      <c r="F235" s="21">
        <v>0</v>
      </c>
      <c r="G235" s="21">
        <v>0</v>
      </c>
      <c r="H235" s="21">
        <v>56</v>
      </c>
      <c r="I235" s="21">
        <v>66</v>
      </c>
      <c r="J235" s="36">
        <v>101</v>
      </c>
      <c r="K235" s="37" t="s">
        <v>646</v>
      </c>
      <c r="L235" s="22"/>
      <c r="M235" s="25">
        <v>5377727.3300000001</v>
      </c>
      <c r="N235" s="25">
        <v>7007027.2999999998</v>
      </c>
      <c r="O235" s="25">
        <f t="shared" si="53"/>
        <v>-1629299.9699999997</v>
      </c>
      <c r="P235" s="26">
        <f t="shared" si="54"/>
        <v>-0.23252370802094632</v>
      </c>
      <c r="Q235" s="22"/>
      <c r="R235" s="22"/>
      <c r="S235" s="25">
        <v>6455367.7000000002</v>
      </c>
      <c r="T235" s="25">
        <f t="shared" si="55"/>
        <v>6455367.7000000002</v>
      </c>
      <c r="U235" s="25">
        <f t="shared" si="61"/>
        <v>6455367.7000000002</v>
      </c>
      <c r="V235" s="25">
        <f t="shared" si="62"/>
        <v>-551659.59999999963</v>
      </c>
      <c r="W235" s="26">
        <f t="shared" si="63"/>
        <v>-7.8729477762987971E-2</v>
      </c>
      <c r="X235" s="25">
        <f t="shared" si="64"/>
        <v>1077640.3700000001</v>
      </c>
      <c r="Y235" s="26">
        <f t="shared" si="65"/>
        <v>0.20038955191876567</v>
      </c>
      <c r="AA235" t="str">
        <f t="shared" si="56"/>
        <v>Spokane School District</v>
      </c>
      <c r="AB235" s="4">
        <f t="shared" si="57"/>
        <v>5377727.3300000001</v>
      </c>
      <c r="AC235" s="4">
        <f t="shared" si="58"/>
        <v>6455367.7000000002</v>
      </c>
      <c r="AD235" s="4">
        <f t="shared" si="59"/>
        <v>1077640.3700000001</v>
      </c>
      <c r="AF235" s="4">
        <f t="shared" si="60"/>
        <v>1143921.4897495841</v>
      </c>
    </row>
    <row r="236" spans="1:32">
      <c r="A236" t="s">
        <v>876</v>
      </c>
      <c r="B236">
        <v>6</v>
      </c>
      <c r="C236">
        <v>54</v>
      </c>
      <c r="D236">
        <v>0</v>
      </c>
      <c r="E236">
        <f t="shared" si="52"/>
        <v>54</v>
      </c>
      <c r="F236" s="21">
        <v>0</v>
      </c>
      <c r="G236" s="21">
        <v>0</v>
      </c>
      <c r="H236" s="21">
        <v>2</v>
      </c>
      <c r="I236" s="21">
        <v>2</v>
      </c>
      <c r="J236" s="36">
        <v>101</v>
      </c>
      <c r="K236" s="37" t="s">
        <v>646</v>
      </c>
      <c r="L236" s="22"/>
      <c r="M236" s="25">
        <v>103290.08</v>
      </c>
      <c r="N236" s="25">
        <v>126521.8</v>
      </c>
      <c r="O236" s="25">
        <f t="shared" si="53"/>
        <v>-23231.72</v>
      </c>
      <c r="P236" s="26">
        <f t="shared" si="54"/>
        <v>-0.1836183171595725</v>
      </c>
      <c r="Q236" s="22"/>
      <c r="R236" s="22"/>
      <c r="S236" s="25">
        <v>94638.264999999999</v>
      </c>
      <c r="T236" s="25">
        <f t="shared" si="55"/>
        <v>94638.264999999999</v>
      </c>
      <c r="U236" s="25">
        <f t="shared" si="61"/>
        <v>94638.264999999999</v>
      </c>
      <c r="V236" s="25">
        <f t="shared" si="62"/>
        <v>-31883.535000000003</v>
      </c>
      <c r="W236" s="26">
        <f t="shared" si="63"/>
        <v>-0.25200032721633742</v>
      </c>
      <c r="X236" s="25">
        <f t="shared" si="64"/>
        <v>-8651.8150000000023</v>
      </c>
      <c r="Y236" s="26">
        <f t="shared" si="65"/>
        <v>-8.3762303214403575E-2</v>
      </c>
      <c r="AA236" t="str">
        <f t="shared" si="56"/>
        <v>Sprague School District</v>
      </c>
      <c r="AB236" s="4">
        <f t="shared" si="57"/>
        <v>103290.08</v>
      </c>
      <c r="AC236" s="4">
        <f t="shared" si="58"/>
        <v>94638.264999999999</v>
      </c>
      <c r="AD236" s="4">
        <f t="shared" si="59"/>
        <v>-8651.8150000000023</v>
      </c>
      <c r="AF236" s="4">
        <f t="shared" si="60"/>
        <v>-9183.9516960911551</v>
      </c>
    </row>
    <row r="237" spans="1:32">
      <c r="A237" t="s">
        <v>877</v>
      </c>
      <c r="B237">
        <v>17</v>
      </c>
      <c r="C237">
        <v>144</v>
      </c>
      <c r="D237">
        <v>0</v>
      </c>
      <c r="E237">
        <f t="shared" si="52"/>
        <v>144</v>
      </c>
      <c r="F237" s="21">
        <v>0</v>
      </c>
      <c r="G237" s="21">
        <v>0</v>
      </c>
      <c r="H237" s="21">
        <v>3</v>
      </c>
      <c r="I237" s="21">
        <v>2</v>
      </c>
      <c r="J237" s="36">
        <v>101</v>
      </c>
      <c r="K237" s="37" t="s">
        <v>646</v>
      </c>
      <c r="L237" s="22"/>
      <c r="M237" s="25">
        <v>353244.34</v>
      </c>
      <c r="N237" s="25">
        <v>292997.57</v>
      </c>
      <c r="O237" s="25">
        <f t="shared" si="53"/>
        <v>60246.770000000019</v>
      </c>
      <c r="P237" s="26">
        <f t="shared" si="54"/>
        <v>0.20562208075650598</v>
      </c>
      <c r="Q237" s="22"/>
      <c r="R237" s="22"/>
      <c r="S237" s="25">
        <v>219189</v>
      </c>
      <c r="T237" s="25">
        <f t="shared" si="55"/>
        <v>219189</v>
      </c>
      <c r="U237" s="25">
        <f t="shared" si="61"/>
        <v>219189</v>
      </c>
      <c r="V237" s="25">
        <f t="shared" si="62"/>
        <v>-73808.570000000007</v>
      </c>
      <c r="W237" s="26">
        <f t="shared" si="63"/>
        <v>-0.2519084714593367</v>
      </c>
      <c r="X237" s="25">
        <f t="shared" si="64"/>
        <v>-134055.34000000003</v>
      </c>
      <c r="Y237" s="26">
        <f t="shared" si="65"/>
        <v>-0.37949748890527168</v>
      </c>
      <c r="AA237" t="str">
        <f t="shared" si="56"/>
        <v>St. John School District</v>
      </c>
      <c r="AB237" s="4">
        <f t="shared" si="57"/>
        <v>353244.34</v>
      </c>
      <c r="AC237" s="4">
        <f t="shared" si="58"/>
        <v>219189</v>
      </c>
      <c r="AD237" s="4">
        <f t="shared" si="59"/>
        <v>-134055.34000000003</v>
      </c>
      <c r="AF237" s="4">
        <f t="shared" si="60"/>
        <v>-142300.51927405712</v>
      </c>
    </row>
    <row r="238" spans="1:32">
      <c r="A238" t="s">
        <v>878</v>
      </c>
      <c r="B238">
        <v>56</v>
      </c>
      <c r="C238">
        <v>2709</v>
      </c>
      <c r="D238">
        <v>96</v>
      </c>
      <c r="E238">
        <f t="shared" si="52"/>
        <v>2805</v>
      </c>
      <c r="F238" s="21">
        <v>0</v>
      </c>
      <c r="G238" s="21">
        <v>0</v>
      </c>
      <c r="H238" s="21">
        <v>8</v>
      </c>
      <c r="I238" s="21">
        <v>9</v>
      </c>
      <c r="J238" s="36">
        <v>189</v>
      </c>
      <c r="K238" s="37" t="s">
        <v>643</v>
      </c>
      <c r="L238" s="22"/>
      <c r="M238" s="25">
        <v>1484179.64</v>
      </c>
      <c r="N238" s="25">
        <v>2090112.5</v>
      </c>
      <c r="O238" s="25">
        <f t="shared" si="53"/>
        <v>-605932.8600000001</v>
      </c>
      <c r="P238" s="26">
        <f t="shared" si="54"/>
        <v>-0.2899044238049388</v>
      </c>
      <c r="Q238" s="22"/>
      <c r="R238" s="22"/>
      <c r="S238" s="25">
        <v>1960770.5</v>
      </c>
      <c r="T238" s="25">
        <f t="shared" si="55"/>
        <v>1960770.5</v>
      </c>
      <c r="U238" s="25">
        <f t="shared" si="61"/>
        <v>1960770.5</v>
      </c>
      <c r="V238" s="25">
        <f t="shared" si="62"/>
        <v>-129342</v>
      </c>
      <c r="W238" s="26">
        <f t="shared" si="63"/>
        <v>-6.1882793390307937E-2</v>
      </c>
      <c r="X238" s="25">
        <f t="shared" si="64"/>
        <v>476590.8600000001</v>
      </c>
      <c r="Y238" s="26">
        <f t="shared" si="65"/>
        <v>0.32111399938082974</v>
      </c>
      <c r="AA238" t="str">
        <f t="shared" si="56"/>
        <v>Stanwood-Camano School District</v>
      </c>
      <c r="AB238" s="4">
        <f t="shared" si="57"/>
        <v>1484179.64</v>
      </c>
      <c r="AC238" s="4">
        <f t="shared" si="58"/>
        <v>1960770.5</v>
      </c>
      <c r="AD238" s="4">
        <f t="shared" si="59"/>
        <v>476590.8600000001</v>
      </c>
      <c r="AF238" s="4">
        <f t="shared" si="60"/>
        <v>505903.95622635738</v>
      </c>
    </row>
    <row r="239" spans="1:32">
      <c r="A239" t="s">
        <v>879</v>
      </c>
      <c r="B239">
        <v>4</v>
      </c>
      <c r="C239">
        <v>22</v>
      </c>
      <c r="D239">
        <v>0</v>
      </c>
      <c r="E239">
        <f t="shared" si="52"/>
        <v>22</v>
      </c>
      <c r="F239" s="21">
        <v>1</v>
      </c>
      <c r="G239" s="21">
        <v>0</v>
      </c>
      <c r="H239" s="21">
        <v>2</v>
      </c>
      <c r="I239" s="21">
        <v>1</v>
      </c>
      <c r="J239" s="36">
        <v>123</v>
      </c>
      <c r="K239" s="37" t="s">
        <v>646</v>
      </c>
      <c r="L239" s="22"/>
      <c r="M239" s="25">
        <v>66202.83</v>
      </c>
      <c r="N239" s="25">
        <v>73544.5</v>
      </c>
      <c r="O239" s="25">
        <f t="shared" si="53"/>
        <v>-7341.6699999999983</v>
      </c>
      <c r="P239" s="26">
        <f t="shared" si="54"/>
        <v>-9.9826227658084535E-2</v>
      </c>
      <c r="Q239" s="22"/>
      <c r="R239" s="22"/>
      <c r="S239" s="25">
        <v>41148.091999999997</v>
      </c>
      <c r="T239" s="25">
        <f t="shared" si="55"/>
        <v>41148.091999999997</v>
      </c>
      <c r="U239" s="25">
        <f t="shared" si="61"/>
        <v>41148.091999999997</v>
      </c>
      <c r="V239" s="25">
        <f t="shared" si="62"/>
        <v>-32396.408000000003</v>
      </c>
      <c r="W239" s="26">
        <f t="shared" si="63"/>
        <v>-0.44050075804444933</v>
      </c>
      <c r="X239" s="25">
        <f t="shared" si="64"/>
        <v>-25054.738000000005</v>
      </c>
      <c r="Y239" s="26">
        <f t="shared" si="65"/>
        <v>-0.37845418390724389</v>
      </c>
      <c r="AA239" t="str">
        <f t="shared" si="56"/>
        <v>Star School District</v>
      </c>
      <c r="AB239" s="4">
        <f t="shared" si="57"/>
        <v>66202.83</v>
      </c>
      <c r="AC239" s="4">
        <f t="shared" si="58"/>
        <v>41148.091999999997</v>
      </c>
      <c r="AD239" s="4">
        <f t="shared" si="59"/>
        <v>-25054.738000000005</v>
      </c>
      <c r="AF239" s="4">
        <f t="shared" si="60"/>
        <v>-26595.749394805542</v>
      </c>
    </row>
    <row r="240" spans="1:32">
      <c r="A240" t="s">
        <v>880</v>
      </c>
      <c r="B240">
        <v>5</v>
      </c>
      <c r="C240">
        <v>14.5</v>
      </c>
      <c r="D240">
        <v>0</v>
      </c>
      <c r="E240">
        <f t="shared" si="52"/>
        <v>14.5</v>
      </c>
      <c r="F240" s="21">
        <v>1</v>
      </c>
      <c r="G240" s="21">
        <v>0</v>
      </c>
      <c r="H240" s="21">
        <v>1</v>
      </c>
      <c r="I240" s="21">
        <v>1</v>
      </c>
      <c r="J240" s="36">
        <v>123</v>
      </c>
      <c r="K240" s="37" t="s">
        <v>646</v>
      </c>
      <c r="L240" s="22"/>
      <c r="M240" s="25">
        <v>107551.28</v>
      </c>
      <c r="N240" s="25">
        <v>53829.94</v>
      </c>
      <c r="O240" s="25">
        <f t="shared" si="53"/>
        <v>53721.34</v>
      </c>
      <c r="P240" s="26">
        <f t="shared" si="54"/>
        <v>0.9979825353697217</v>
      </c>
      <c r="Q240" s="22"/>
      <c r="R240" s="22"/>
      <c r="S240" s="25">
        <v>53916.582000000002</v>
      </c>
      <c r="T240" s="25">
        <f t="shared" si="55"/>
        <v>53916.582000000002</v>
      </c>
      <c r="U240" s="25">
        <f t="shared" si="61"/>
        <v>53829.94</v>
      </c>
      <c r="V240" s="25">
        <f t="shared" si="62"/>
        <v>0</v>
      </c>
      <c r="W240" s="26">
        <f t="shared" si="63"/>
        <v>0</v>
      </c>
      <c r="X240" s="25">
        <f t="shared" si="64"/>
        <v>-53721.34</v>
      </c>
      <c r="Y240" s="26">
        <f t="shared" si="65"/>
        <v>-0.49949512455825723</v>
      </c>
      <c r="AA240" t="str">
        <f t="shared" si="56"/>
        <v>Starbuck School District</v>
      </c>
      <c r="AB240" s="4">
        <f t="shared" si="57"/>
        <v>107551.28</v>
      </c>
      <c r="AC240" s="4">
        <f t="shared" si="58"/>
        <v>53829.94</v>
      </c>
      <c r="AD240" s="4">
        <f t="shared" si="59"/>
        <v>-53721.34</v>
      </c>
      <c r="AF240" s="4">
        <f t="shared" si="60"/>
        <v>-57025.513329779875</v>
      </c>
    </row>
    <row r="241" spans="1:32">
      <c r="A241" t="s">
        <v>881</v>
      </c>
      <c r="B241">
        <v>32</v>
      </c>
      <c r="C241">
        <v>1093</v>
      </c>
      <c r="D241">
        <v>51</v>
      </c>
      <c r="E241">
        <f t="shared" si="52"/>
        <v>1144</v>
      </c>
      <c r="F241" s="21">
        <v>0</v>
      </c>
      <c r="G241" s="21">
        <v>0</v>
      </c>
      <c r="H241" s="21">
        <v>13</v>
      </c>
      <c r="I241" s="21">
        <v>7</v>
      </c>
      <c r="J241" s="36">
        <v>121</v>
      </c>
      <c r="K241" s="37" t="s">
        <v>643</v>
      </c>
      <c r="L241" s="22"/>
      <c r="M241" s="25">
        <v>659555.11</v>
      </c>
      <c r="N241" s="25">
        <v>871522.61</v>
      </c>
      <c r="O241" s="25">
        <f t="shared" si="53"/>
        <v>-211967.5</v>
      </c>
      <c r="P241" s="26">
        <f t="shared" si="54"/>
        <v>-0.24321514733851829</v>
      </c>
      <c r="Q241" s="22"/>
      <c r="R241" s="22"/>
      <c r="S241" s="25">
        <v>821835.29</v>
      </c>
      <c r="T241" s="25">
        <f t="shared" si="55"/>
        <v>821835.29</v>
      </c>
      <c r="U241" s="25">
        <f t="shared" si="61"/>
        <v>821835.29</v>
      </c>
      <c r="V241" s="25">
        <f t="shared" si="62"/>
        <v>-49687.319999999949</v>
      </c>
      <c r="W241" s="26">
        <f t="shared" si="63"/>
        <v>-5.7012083714041512E-2</v>
      </c>
      <c r="X241" s="25">
        <f t="shared" si="64"/>
        <v>162280.18000000005</v>
      </c>
      <c r="Y241" s="26">
        <f t="shared" si="65"/>
        <v>0.24604491351753768</v>
      </c>
      <c r="AA241" t="str">
        <f t="shared" si="56"/>
        <v>Steilacoom Hist. School District</v>
      </c>
      <c r="AB241" s="4">
        <f t="shared" si="57"/>
        <v>659555.11</v>
      </c>
      <c r="AC241" s="4">
        <f t="shared" si="58"/>
        <v>821835.29</v>
      </c>
      <c r="AD241" s="4">
        <f t="shared" si="59"/>
        <v>162280.18000000005</v>
      </c>
      <c r="AF241" s="4">
        <f t="shared" si="60"/>
        <v>172261.35028927203</v>
      </c>
    </row>
    <row r="242" spans="1:32">
      <c r="A242" t="s">
        <v>882</v>
      </c>
      <c r="B242">
        <v>3</v>
      </c>
      <c r="C242">
        <v>44</v>
      </c>
      <c r="D242">
        <v>0</v>
      </c>
      <c r="E242">
        <f t="shared" si="52"/>
        <v>44</v>
      </c>
      <c r="F242" s="21">
        <v>1</v>
      </c>
      <c r="G242" s="21">
        <v>0</v>
      </c>
      <c r="H242" s="21">
        <v>1</v>
      </c>
      <c r="I242" s="21">
        <v>1</v>
      </c>
      <c r="J242" s="36">
        <v>101</v>
      </c>
      <c r="K242" s="37" t="s">
        <v>646</v>
      </c>
      <c r="L242" s="22"/>
      <c r="M242" s="25">
        <v>46030.1</v>
      </c>
      <c r="N242" s="25">
        <v>59126.21</v>
      </c>
      <c r="O242" s="25">
        <f t="shared" si="53"/>
        <v>-13096.11</v>
      </c>
      <c r="P242" s="26">
        <f t="shared" si="54"/>
        <v>-0.22149415631409489</v>
      </c>
      <c r="Q242" s="22"/>
      <c r="R242" s="22"/>
      <c r="S242" s="25">
        <v>52266.108999999997</v>
      </c>
      <c r="T242" s="25">
        <f t="shared" si="55"/>
        <v>52266.108999999997</v>
      </c>
      <c r="U242" s="25">
        <f t="shared" si="61"/>
        <v>52266.108999999997</v>
      </c>
      <c r="V242" s="25">
        <f t="shared" si="62"/>
        <v>-6860.1010000000024</v>
      </c>
      <c r="W242" s="26">
        <f t="shared" si="63"/>
        <v>-0.11602470376504773</v>
      </c>
      <c r="X242" s="25">
        <f t="shared" si="64"/>
        <v>6236.0089999999982</v>
      </c>
      <c r="Y242" s="26">
        <f t="shared" si="65"/>
        <v>0.13547676411739271</v>
      </c>
      <c r="AA242" t="str">
        <f t="shared" si="56"/>
        <v>Steptoe School District</v>
      </c>
      <c r="AB242" s="4">
        <f t="shared" si="57"/>
        <v>46030.1</v>
      </c>
      <c r="AC242" s="4">
        <f t="shared" si="58"/>
        <v>52266.108999999997</v>
      </c>
      <c r="AD242" s="4">
        <f t="shared" si="59"/>
        <v>6236.0089999999982</v>
      </c>
      <c r="AF242" s="4">
        <f t="shared" si="60"/>
        <v>6619.559645275549</v>
      </c>
    </row>
    <row r="243" spans="1:32">
      <c r="A243" t="s">
        <v>883</v>
      </c>
      <c r="B243">
        <v>12</v>
      </c>
      <c r="C243">
        <v>386.5</v>
      </c>
      <c r="D243">
        <v>14</v>
      </c>
      <c r="E243">
        <f t="shared" si="52"/>
        <v>400.5</v>
      </c>
      <c r="F243" s="21">
        <v>0</v>
      </c>
      <c r="G243" s="21">
        <v>0</v>
      </c>
      <c r="H243" s="21">
        <v>4</v>
      </c>
      <c r="I243" s="21">
        <v>5</v>
      </c>
      <c r="J243" s="36">
        <v>112</v>
      </c>
      <c r="K243" s="37" t="s">
        <v>643</v>
      </c>
      <c r="L243" s="22"/>
      <c r="M243" s="25">
        <v>216915.98</v>
      </c>
      <c r="N243" s="25">
        <v>352755.49</v>
      </c>
      <c r="O243" s="25">
        <f t="shared" si="53"/>
        <v>-135839.50999999998</v>
      </c>
      <c r="P243" s="26">
        <f t="shared" si="54"/>
        <v>-0.38508120738248464</v>
      </c>
      <c r="Q243" s="22"/>
      <c r="R243" s="22"/>
      <c r="S243" s="25">
        <v>279727.98</v>
      </c>
      <c r="T243" s="25">
        <f t="shared" si="55"/>
        <v>279727.98</v>
      </c>
      <c r="U243" s="25">
        <f t="shared" si="61"/>
        <v>279727.98</v>
      </c>
      <c r="V243" s="25">
        <f t="shared" si="62"/>
        <v>-73027.510000000009</v>
      </c>
      <c r="W243" s="26">
        <f t="shared" si="63"/>
        <v>-0.20702019407267058</v>
      </c>
      <c r="X243" s="25">
        <f t="shared" si="64"/>
        <v>62811.999999999971</v>
      </c>
      <c r="Y243" s="26">
        <f t="shared" si="65"/>
        <v>0.28956833885636257</v>
      </c>
      <c r="AA243" t="str">
        <f t="shared" si="56"/>
        <v>Stevenson-Carson School District</v>
      </c>
      <c r="AB243" s="4">
        <f t="shared" si="57"/>
        <v>216915.98</v>
      </c>
      <c r="AC243" s="4">
        <f t="shared" si="58"/>
        <v>279727.98</v>
      </c>
      <c r="AD243" s="4">
        <f t="shared" si="59"/>
        <v>62811.999999999971</v>
      </c>
      <c r="AF243" s="4">
        <f t="shared" si="60"/>
        <v>66675.301533247912</v>
      </c>
    </row>
    <row r="244" spans="1:32">
      <c r="A244" t="s">
        <v>884</v>
      </c>
      <c r="B244">
        <v>30</v>
      </c>
      <c r="C244">
        <v>1100</v>
      </c>
      <c r="D244">
        <v>43</v>
      </c>
      <c r="E244">
        <f t="shared" si="52"/>
        <v>1143</v>
      </c>
      <c r="F244" s="21">
        <v>0</v>
      </c>
      <c r="G244" s="21">
        <v>0</v>
      </c>
      <c r="H244" s="21">
        <v>6</v>
      </c>
      <c r="I244" s="21">
        <v>5</v>
      </c>
      <c r="J244" s="36">
        <v>189</v>
      </c>
      <c r="K244" s="37" t="s">
        <v>643</v>
      </c>
      <c r="L244" s="22"/>
      <c r="M244" s="25">
        <v>653086.56000000006</v>
      </c>
      <c r="N244" s="25">
        <v>940861.94</v>
      </c>
      <c r="O244" s="25">
        <f t="shared" si="53"/>
        <v>-287775.37999999989</v>
      </c>
      <c r="P244" s="26">
        <f t="shared" si="54"/>
        <v>-0.30586355740992127</v>
      </c>
      <c r="Q244" s="22"/>
      <c r="R244" s="22"/>
      <c r="S244" s="25">
        <v>991195.38</v>
      </c>
      <c r="T244" s="25">
        <f t="shared" si="55"/>
        <v>991195.38</v>
      </c>
      <c r="U244" s="25">
        <f t="shared" si="61"/>
        <v>940861.94</v>
      </c>
      <c r="V244" s="25">
        <f t="shared" si="62"/>
        <v>0</v>
      </c>
      <c r="W244" s="26">
        <f t="shared" si="63"/>
        <v>0</v>
      </c>
      <c r="X244" s="25">
        <f t="shared" si="64"/>
        <v>287775.37999999989</v>
      </c>
      <c r="Y244" s="26">
        <f t="shared" si="65"/>
        <v>0.44063895603670034</v>
      </c>
      <c r="AA244" t="str">
        <f t="shared" si="56"/>
        <v>Sultan School District</v>
      </c>
      <c r="AB244" s="4">
        <f t="shared" si="57"/>
        <v>653086.56000000006</v>
      </c>
      <c r="AC244" s="4">
        <f t="shared" si="58"/>
        <v>940861.94</v>
      </c>
      <c r="AD244" s="4">
        <f t="shared" si="59"/>
        <v>287775.37999999989</v>
      </c>
      <c r="AF244" s="4">
        <f t="shared" si="60"/>
        <v>305475.23141031968</v>
      </c>
    </row>
    <row r="245" spans="1:32">
      <c r="A245" t="s">
        <v>885</v>
      </c>
      <c r="B245">
        <v>3</v>
      </c>
      <c r="C245">
        <v>47</v>
      </c>
      <c r="D245">
        <v>0</v>
      </c>
      <c r="E245">
        <f t="shared" si="52"/>
        <v>47</v>
      </c>
      <c r="F245" s="21">
        <v>1</v>
      </c>
      <c r="G245" s="21">
        <v>0</v>
      </c>
      <c r="H245" s="21">
        <v>1</v>
      </c>
      <c r="I245" s="21">
        <v>1</v>
      </c>
      <c r="J245" s="36">
        <v>101</v>
      </c>
      <c r="K245" s="37" t="s">
        <v>646</v>
      </c>
      <c r="L245" s="22"/>
      <c r="M245" s="25">
        <v>51964.800000000003</v>
      </c>
      <c r="N245" s="25">
        <v>45330.96</v>
      </c>
      <c r="O245" s="25">
        <f t="shared" si="53"/>
        <v>6633.8400000000038</v>
      </c>
      <c r="P245" s="26">
        <f t="shared" si="54"/>
        <v>0.14634236733570177</v>
      </c>
      <c r="Q245" s="22"/>
      <c r="R245" s="22"/>
      <c r="S245" s="25">
        <v>51223.279000000002</v>
      </c>
      <c r="T245" s="25">
        <f t="shared" si="55"/>
        <v>51223.279000000002</v>
      </c>
      <c r="U245" s="25">
        <f t="shared" si="61"/>
        <v>45330.96</v>
      </c>
      <c r="V245" s="25">
        <f t="shared" si="62"/>
        <v>0</v>
      </c>
      <c r="W245" s="26">
        <f t="shared" si="63"/>
        <v>0</v>
      </c>
      <c r="X245" s="25">
        <f t="shared" si="64"/>
        <v>-6633.8400000000038</v>
      </c>
      <c r="Y245" s="26">
        <f t="shared" si="65"/>
        <v>-0.12766026233142441</v>
      </c>
      <c r="AA245" t="str">
        <f t="shared" si="56"/>
        <v>Summit Valley School District</v>
      </c>
      <c r="AB245" s="4">
        <f t="shared" si="57"/>
        <v>51964.800000000003</v>
      </c>
      <c r="AC245" s="4">
        <f t="shared" si="58"/>
        <v>45330.96</v>
      </c>
      <c r="AD245" s="4">
        <f t="shared" si="59"/>
        <v>-6633.8400000000038</v>
      </c>
      <c r="AF245" s="4">
        <f t="shared" si="60"/>
        <v>-7041.8595542781914</v>
      </c>
    </row>
    <row r="246" spans="1:32">
      <c r="A246" t="s">
        <v>886</v>
      </c>
      <c r="B246">
        <v>79</v>
      </c>
      <c r="C246">
        <v>4235.5</v>
      </c>
      <c r="D246">
        <v>169</v>
      </c>
      <c r="E246">
        <f t="shared" si="52"/>
        <v>4404.5</v>
      </c>
      <c r="F246" s="21">
        <v>0</v>
      </c>
      <c r="G246" s="21">
        <v>0</v>
      </c>
      <c r="H246" s="21">
        <v>11</v>
      </c>
      <c r="I246" s="21">
        <v>13</v>
      </c>
      <c r="J246" s="36">
        <v>121</v>
      </c>
      <c r="K246" s="37" t="s">
        <v>643</v>
      </c>
      <c r="L246" s="22"/>
      <c r="M246" s="25">
        <v>1409127.06</v>
      </c>
      <c r="N246" s="25">
        <v>2880286.8</v>
      </c>
      <c r="O246" s="25">
        <f t="shared" si="53"/>
        <v>-1471159.7399999998</v>
      </c>
      <c r="P246" s="26">
        <f t="shared" si="54"/>
        <v>-0.51076849013785708</v>
      </c>
      <c r="Q246" s="22"/>
      <c r="R246" s="22"/>
      <c r="S246" s="25">
        <v>2210980.5</v>
      </c>
      <c r="T246" s="25">
        <f t="shared" si="55"/>
        <v>2210980.5</v>
      </c>
      <c r="U246" s="25">
        <f t="shared" si="61"/>
        <v>2210980.5</v>
      </c>
      <c r="V246" s="25">
        <f t="shared" si="62"/>
        <v>-669306.29999999981</v>
      </c>
      <c r="W246" s="26">
        <f t="shared" si="63"/>
        <v>-0.2323748801681832</v>
      </c>
      <c r="X246" s="25">
        <f t="shared" si="64"/>
        <v>801853.43999999994</v>
      </c>
      <c r="Y246" s="26">
        <f t="shared" si="65"/>
        <v>0.56904268093467736</v>
      </c>
      <c r="AA246" t="str">
        <f t="shared" si="56"/>
        <v>Sumner School District</v>
      </c>
      <c r="AB246" s="4">
        <f t="shared" si="57"/>
        <v>1409127.06</v>
      </c>
      <c r="AC246" s="4">
        <f t="shared" si="58"/>
        <v>2210980.5</v>
      </c>
      <c r="AD246" s="4">
        <f t="shared" si="59"/>
        <v>801853.43999999994</v>
      </c>
      <c r="AF246" s="4">
        <f t="shared" si="60"/>
        <v>851172.06739909772</v>
      </c>
    </row>
    <row r="247" spans="1:32">
      <c r="A247" t="s">
        <v>887</v>
      </c>
      <c r="B247">
        <v>47</v>
      </c>
      <c r="C247">
        <v>2082.5</v>
      </c>
      <c r="D247">
        <v>93</v>
      </c>
      <c r="E247">
        <f t="shared" si="52"/>
        <v>2175.5</v>
      </c>
      <c r="F247" s="21">
        <v>0</v>
      </c>
      <c r="G247" s="21">
        <v>0</v>
      </c>
      <c r="H247" s="21">
        <v>7</v>
      </c>
      <c r="I247" s="21">
        <v>8</v>
      </c>
      <c r="J247" s="36">
        <v>105</v>
      </c>
      <c r="K247" s="37" t="s">
        <v>646</v>
      </c>
      <c r="L247" s="22"/>
      <c r="M247" s="25">
        <v>792332.42</v>
      </c>
      <c r="N247" s="25">
        <v>1022027.4</v>
      </c>
      <c r="O247" s="25">
        <f t="shared" si="53"/>
        <v>-229694.97999999998</v>
      </c>
      <c r="P247" s="26">
        <f t="shared" si="54"/>
        <v>-0.22474444422918599</v>
      </c>
      <c r="Q247" s="22"/>
      <c r="R247" s="22"/>
      <c r="S247" s="25">
        <v>1469341.8</v>
      </c>
      <c r="T247" s="25">
        <f t="shared" si="55"/>
        <v>1469341.8</v>
      </c>
      <c r="U247" s="25">
        <f t="shared" si="61"/>
        <v>1022027.4</v>
      </c>
      <c r="V247" s="25">
        <f t="shared" si="62"/>
        <v>0</v>
      </c>
      <c r="W247" s="26">
        <f t="shared" si="63"/>
        <v>0</v>
      </c>
      <c r="X247" s="25">
        <f t="shared" si="64"/>
        <v>229694.97999999998</v>
      </c>
      <c r="Y247" s="26">
        <f t="shared" si="65"/>
        <v>0.2898972378285366</v>
      </c>
      <c r="AA247" t="str">
        <f t="shared" si="56"/>
        <v>Sunnyside School District</v>
      </c>
      <c r="AB247" s="4">
        <f t="shared" si="57"/>
        <v>792332.42</v>
      </c>
      <c r="AC247" s="4">
        <f t="shared" si="58"/>
        <v>1022027.4</v>
      </c>
      <c r="AD247" s="4">
        <f t="shared" si="59"/>
        <v>229694.97999999998</v>
      </c>
      <c r="AF247" s="4">
        <f t="shared" si="60"/>
        <v>243822.55066186958</v>
      </c>
    </row>
    <row r="248" spans="1:32">
      <c r="A248" t="s">
        <v>888</v>
      </c>
      <c r="B248">
        <v>213</v>
      </c>
      <c r="C248">
        <v>7610</v>
      </c>
      <c r="D248">
        <v>792</v>
      </c>
      <c r="E248">
        <f t="shared" si="52"/>
        <v>8402</v>
      </c>
      <c r="F248" s="21">
        <v>0</v>
      </c>
      <c r="G248" s="21">
        <v>0</v>
      </c>
      <c r="H248" s="21">
        <v>61</v>
      </c>
      <c r="I248" s="21">
        <v>61</v>
      </c>
      <c r="J248" s="36">
        <v>121</v>
      </c>
      <c r="K248" s="37" t="s">
        <v>643</v>
      </c>
      <c r="L248" s="22"/>
      <c r="M248" s="25">
        <v>5043229.72</v>
      </c>
      <c r="N248" s="25">
        <v>8848647.5</v>
      </c>
      <c r="O248" s="25">
        <f t="shared" si="53"/>
        <v>-3805417.7800000003</v>
      </c>
      <c r="P248" s="26">
        <f t="shared" si="54"/>
        <v>-0.43005643291813811</v>
      </c>
      <c r="Q248" s="22"/>
      <c r="R248" s="22"/>
      <c r="S248" s="25">
        <v>8353354.9000000004</v>
      </c>
      <c r="T248" s="25">
        <f t="shared" si="55"/>
        <v>8353354.9000000004</v>
      </c>
      <c r="U248" s="25">
        <f t="shared" si="61"/>
        <v>8353354.9000000004</v>
      </c>
      <c r="V248" s="25">
        <f t="shared" si="62"/>
        <v>-495292.59999999963</v>
      </c>
      <c r="W248" s="26">
        <f t="shared" si="63"/>
        <v>-5.597381972781712E-2</v>
      </c>
      <c r="X248" s="25">
        <f t="shared" si="64"/>
        <v>3310125.1800000006</v>
      </c>
      <c r="Y248" s="26">
        <f t="shared" si="65"/>
        <v>0.65635026833558574</v>
      </c>
      <c r="AA248" t="str">
        <f t="shared" si="56"/>
        <v>Tacoma School District</v>
      </c>
      <c r="AB248" s="4">
        <f t="shared" si="57"/>
        <v>5043229.72</v>
      </c>
      <c r="AC248" s="4">
        <f t="shared" si="58"/>
        <v>8353354.9000000004</v>
      </c>
      <c r="AD248" s="4">
        <f t="shared" si="59"/>
        <v>3310125.1800000006</v>
      </c>
      <c r="AF248" s="4">
        <f t="shared" si="60"/>
        <v>3513717.0363831217</v>
      </c>
    </row>
    <row r="249" spans="1:32">
      <c r="A249" t="s">
        <v>889</v>
      </c>
      <c r="B249">
        <v>3</v>
      </c>
      <c r="C249">
        <v>44</v>
      </c>
      <c r="D249">
        <v>0</v>
      </c>
      <c r="E249">
        <f t="shared" si="52"/>
        <v>44</v>
      </c>
      <c r="F249" s="21">
        <v>0</v>
      </c>
      <c r="G249" s="21">
        <v>0</v>
      </c>
      <c r="H249" s="21">
        <v>1</v>
      </c>
      <c r="I249" s="21">
        <v>1</v>
      </c>
      <c r="J249" s="36">
        <v>113</v>
      </c>
      <c r="K249" s="37" t="s">
        <v>643</v>
      </c>
      <c r="L249" s="22"/>
      <c r="M249" s="25">
        <v>41829.83</v>
      </c>
      <c r="N249" s="25">
        <v>159943.69</v>
      </c>
      <c r="O249" s="25">
        <f t="shared" si="53"/>
        <v>-118113.86</v>
      </c>
      <c r="P249" s="26">
        <f t="shared" si="54"/>
        <v>-0.73847152082085887</v>
      </c>
      <c r="Q249" s="22"/>
      <c r="R249" s="22"/>
      <c r="S249" s="25">
        <v>58345.8</v>
      </c>
      <c r="T249" s="25">
        <f t="shared" si="55"/>
        <v>58345.8</v>
      </c>
      <c r="U249" s="25">
        <f t="shared" si="61"/>
        <v>58345.8</v>
      </c>
      <c r="V249" s="25">
        <f t="shared" si="62"/>
        <v>-101597.89</v>
      </c>
      <c r="W249" s="26">
        <f t="shared" si="63"/>
        <v>-0.63521036684848275</v>
      </c>
      <c r="X249" s="25">
        <f t="shared" si="64"/>
        <v>16515.97</v>
      </c>
      <c r="Y249" s="26">
        <f t="shared" si="65"/>
        <v>0.39483712938828586</v>
      </c>
      <c r="AA249" t="str">
        <f t="shared" si="56"/>
        <v>Taholah School District</v>
      </c>
      <c r="AB249" s="4">
        <f t="shared" si="57"/>
        <v>41829.83</v>
      </c>
      <c r="AC249" s="4">
        <f t="shared" si="58"/>
        <v>58345.8</v>
      </c>
      <c r="AD249" s="4">
        <f t="shared" si="59"/>
        <v>16515.97</v>
      </c>
      <c r="AF249" s="4">
        <f t="shared" si="60"/>
        <v>17531.797743489729</v>
      </c>
    </row>
    <row r="250" spans="1:32">
      <c r="A250" t="s">
        <v>890</v>
      </c>
      <c r="B250">
        <v>75</v>
      </c>
      <c r="C250">
        <v>4317</v>
      </c>
      <c r="D250">
        <v>184</v>
      </c>
      <c r="E250">
        <f t="shared" si="52"/>
        <v>4501</v>
      </c>
      <c r="F250" s="21">
        <v>0</v>
      </c>
      <c r="G250" s="21">
        <v>0</v>
      </c>
      <c r="H250" s="21">
        <v>11</v>
      </c>
      <c r="I250" s="21">
        <v>10</v>
      </c>
      <c r="J250" s="36">
        <v>121</v>
      </c>
      <c r="K250" s="37" t="s">
        <v>643</v>
      </c>
      <c r="L250" s="22"/>
      <c r="M250" s="25">
        <v>1822308.98</v>
      </c>
      <c r="N250" s="25">
        <v>3093472.5</v>
      </c>
      <c r="O250" s="25">
        <f t="shared" si="53"/>
        <v>-1271163.52</v>
      </c>
      <c r="P250" s="26">
        <f t="shared" si="54"/>
        <v>-0.41091799587680189</v>
      </c>
      <c r="Q250" s="22"/>
      <c r="R250" s="22"/>
      <c r="S250" s="25">
        <v>2622202.6</v>
      </c>
      <c r="T250" s="25">
        <f t="shared" si="55"/>
        <v>2622202.6</v>
      </c>
      <c r="U250" s="25">
        <f t="shared" si="61"/>
        <v>2622202.6</v>
      </c>
      <c r="V250" s="25">
        <f t="shared" si="62"/>
        <v>-471269.89999999991</v>
      </c>
      <c r="W250" s="26">
        <f t="shared" si="63"/>
        <v>-0.15234332938146369</v>
      </c>
      <c r="X250" s="25">
        <f t="shared" si="64"/>
        <v>799893.62000000011</v>
      </c>
      <c r="Y250" s="26">
        <f t="shared" si="65"/>
        <v>0.43894511237057071</v>
      </c>
      <c r="AA250" t="str">
        <f t="shared" si="56"/>
        <v>Tahoma School District</v>
      </c>
      <c r="AB250" s="4">
        <f t="shared" si="57"/>
        <v>1822308.98</v>
      </c>
      <c r="AC250" s="4">
        <f t="shared" si="58"/>
        <v>2622202.6</v>
      </c>
      <c r="AD250" s="4">
        <f t="shared" si="59"/>
        <v>799893.62000000011</v>
      </c>
      <c r="AF250" s="4">
        <f t="shared" si="60"/>
        <v>849091.70712636516</v>
      </c>
    </row>
    <row r="251" spans="1:32">
      <c r="A251" t="s">
        <v>891</v>
      </c>
      <c r="B251">
        <v>7</v>
      </c>
      <c r="C251">
        <v>45.5</v>
      </c>
      <c r="D251">
        <v>1</v>
      </c>
      <c r="E251">
        <f t="shared" si="52"/>
        <v>46.5</v>
      </c>
      <c r="F251" s="21">
        <v>0</v>
      </c>
      <c r="G251" s="21">
        <v>0</v>
      </c>
      <c r="H251" s="21">
        <v>2</v>
      </c>
      <c r="I251" s="21">
        <v>2</v>
      </c>
      <c r="J251" s="36">
        <v>101</v>
      </c>
      <c r="K251" s="37" t="s">
        <v>646</v>
      </c>
      <c r="L251" s="22"/>
      <c r="M251" s="25">
        <v>106345.58</v>
      </c>
      <c r="N251" s="25">
        <v>127289.08</v>
      </c>
      <c r="O251" s="25">
        <f t="shared" si="53"/>
        <v>-20943.5</v>
      </c>
      <c r="P251" s="26">
        <f t="shared" si="54"/>
        <v>-0.16453493104043174</v>
      </c>
      <c r="Q251" s="22"/>
      <c r="R251" s="22"/>
      <c r="S251" s="25">
        <v>66240.263999999996</v>
      </c>
      <c r="T251" s="25">
        <f t="shared" si="55"/>
        <v>66240.263999999996</v>
      </c>
      <c r="U251" s="25">
        <f t="shared" si="61"/>
        <v>66240.263999999996</v>
      </c>
      <c r="V251" s="25">
        <f t="shared" si="62"/>
        <v>-61048.816000000006</v>
      </c>
      <c r="W251" s="26">
        <f t="shared" si="63"/>
        <v>-0.47960764584047588</v>
      </c>
      <c r="X251" s="25">
        <f t="shared" si="64"/>
        <v>-40105.316000000006</v>
      </c>
      <c r="Y251" s="26">
        <f t="shared" si="65"/>
        <v>-0.37712254707717996</v>
      </c>
      <c r="AA251" t="str">
        <f t="shared" si="56"/>
        <v>Tekoa School District</v>
      </c>
      <c r="AB251" s="4">
        <f t="shared" si="57"/>
        <v>106345.58</v>
      </c>
      <c r="AC251" s="4">
        <f t="shared" si="58"/>
        <v>66240.263999999996</v>
      </c>
      <c r="AD251" s="4">
        <f t="shared" si="59"/>
        <v>-40105.316000000006</v>
      </c>
      <c r="AF251" s="4">
        <f t="shared" si="60"/>
        <v>-42572.025049133816</v>
      </c>
    </row>
    <row r="252" spans="1:32">
      <c r="A252" t="s">
        <v>892</v>
      </c>
      <c r="B252">
        <v>23</v>
      </c>
      <c r="C252">
        <v>654.5</v>
      </c>
      <c r="D252">
        <v>37</v>
      </c>
      <c r="E252">
        <f t="shared" si="52"/>
        <v>691.5</v>
      </c>
      <c r="F252" s="21">
        <v>0</v>
      </c>
      <c r="G252" s="21">
        <v>0</v>
      </c>
      <c r="H252" s="21">
        <v>3</v>
      </c>
      <c r="I252" s="21">
        <v>4</v>
      </c>
      <c r="J252" s="36">
        <v>113</v>
      </c>
      <c r="K252" s="37" t="s">
        <v>643</v>
      </c>
      <c r="L252" s="22"/>
      <c r="M252" s="25">
        <v>518642</v>
      </c>
      <c r="N252" s="25">
        <v>898376.53</v>
      </c>
      <c r="O252" s="25">
        <f t="shared" si="53"/>
        <v>-379734.53</v>
      </c>
      <c r="P252" s="26">
        <f t="shared" si="54"/>
        <v>-0.4226897267674613</v>
      </c>
      <c r="Q252" s="22"/>
      <c r="R252" s="22"/>
      <c r="S252" s="25">
        <v>600259.06000000006</v>
      </c>
      <c r="T252" s="25">
        <f t="shared" si="55"/>
        <v>600259.06000000006</v>
      </c>
      <c r="U252" s="25">
        <f t="shared" si="61"/>
        <v>600259.06000000006</v>
      </c>
      <c r="V252" s="25">
        <f t="shared" si="62"/>
        <v>-298117.46999999997</v>
      </c>
      <c r="W252" s="26">
        <f t="shared" si="63"/>
        <v>-0.33184022516705769</v>
      </c>
      <c r="X252" s="25">
        <f t="shared" si="64"/>
        <v>81617.060000000056</v>
      </c>
      <c r="Y252" s="26">
        <f t="shared" si="65"/>
        <v>0.15736685420771951</v>
      </c>
      <c r="AA252" t="str">
        <f t="shared" si="56"/>
        <v>Tenino School District</v>
      </c>
      <c r="AB252" s="4">
        <f t="shared" si="57"/>
        <v>518642</v>
      </c>
      <c r="AC252" s="4">
        <f t="shared" si="58"/>
        <v>600259.06000000006</v>
      </c>
      <c r="AD252" s="4">
        <f t="shared" si="59"/>
        <v>81617.060000000056</v>
      </c>
      <c r="AF252" s="4">
        <f t="shared" si="60"/>
        <v>86636.981560166721</v>
      </c>
    </row>
    <row r="253" spans="1:32">
      <c r="A253" t="s">
        <v>893</v>
      </c>
      <c r="B253">
        <v>3</v>
      </c>
      <c r="C253">
        <v>99</v>
      </c>
      <c r="D253">
        <v>0</v>
      </c>
      <c r="E253">
        <f t="shared" si="52"/>
        <v>99</v>
      </c>
      <c r="F253" s="21">
        <v>0</v>
      </c>
      <c r="G253" s="21">
        <v>0</v>
      </c>
      <c r="H253" s="21">
        <v>1</v>
      </c>
      <c r="I253" s="21">
        <v>1</v>
      </c>
      <c r="J253" s="36">
        <v>105</v>
      </c>
      <c r="K253" s="37" t="s">
        <v>646</v>
      </c>
      <c r="L253" s="22"/>
      <c r="M253" s="25">
        <v>42874.68</v>
      </c>
      <c r="N253" s="25">
        <v>56715.33</v>
      </c>
      <c r="O253" s="25">
        <f t="shared" si="53"/>
        <v>-13840.650000000001</v>
      </c>
      <c r="P253" s="26">
        <f t="shared" si="54"/>
        <v>-0.24403719417660094</v>
      </c>
      <c r="Q253" s="22"/>
      <c r="R253" s="22"/>
      <c r="S253" s="25">
        <v>102931.91</v>
      </c>
      <c r="T253" s="25">
        <f t="shared" si="55"/>
        <v>102931.91</v>
      </c>
      <c r="U253" s="25">
        <f t="shared" si="61"/>
        <v>56715.33</v>
      </c>
      <c r="V253" s="25">
        <f t="shared" si="62"/>
        <v>0</v>
      </c>
      <c r="W253" s="26">
        <f t="shared" si="63"/>
        <v>0</v>
      </c>
      <c r="X253" s="25">
        <f t="shared" si="64"/>
        <v>13840.650000000001</v>
      </c>
      <c r="Y253" s="26">
        <f t="shared" si="65"/>
        <v>0.32281640352767649</v>
      </c>
      <c r="AA253" t="str">
        <f t="shared" si="56"/>
        <v>Thorp School District</v>
      </c>
      <c r="AB253" s="4">
        <f t="shared" si="57"/>
        <v>42874.68</v>
      </c>
      <c r="AC253" s="4">
        <f t="shared" si="58"/>
        <v>56715.33</v>
      </c>
      <c r="AD253" s="4">
        <f t="shared" si="59"/>
        <v>13840.650000000001</v>
      </c>
      <c r="AF253" s="4">
        <f t="shared" si="60"/>
        <v>14691.930079700505</v>
      </c>
    </row>
    <row r="254" spans="1:32">
      <c r="A254" t="s">
        <v>894</v>
      </c>
      <c r="B254">
        <v>15</v>
      </c>
      <c r="C254">
        <v>354</v>
      </c>
      <c r="D254">
        <v>17</v>
      </c>
      <c r="E254">
        <f t="shared" si="52"/>
        <v>371</v>
      </c>
      <c r="F254" s="21">
        <v>0</v>
      </c>
      <c r="G254" s="21">
        <v>0</v>
      </c>
      <c r="H254" s="21">
        <v>2</v>
      </c>
      <c r="I254" s="21">
        <v>3</v>
      </c>
      <c r="J254" s="36">
        <v>113</v>
      </c>
      <c r="K254" s="37" t="s">
        <v>643</v>
      </c>
      <c r="L254" s="22"/>
      <c r="M254" s="25">
        <v>343333.58</v>
      </c>
      <c r="N254" s="25">
        <v>316051.27</v>
      </c>
      <c r="O254" s="25">
        <f t="shared" si="53"/>
        <v>27282.309999999998</v>
      </c>
      <c r="P254" s="26">
        <f t="shared" si="54"/>
        <v>8.6322418511401641E-2</v>
      </c>
      <c r="Q254" s="22"/>
      <c r="R254" s="22"/>
      <c r="S254" s="25">
        <v>367095.7</v>
      </c>
      <c r="T254" s="25">
        <f t="shared" si="55"/>
        <v>367095.7</v>
      </c>
      <c r="U254" s="25">
        <f t="shared" si="61"/>
        <v>316051.27</v>
      </c>
      <c r="V254" s="25">
        <f t="shared" si="62"/>
        <v>0</v>
      </c>
      <c r="W254" s="26">
        <f t="shared" si="63"/>
        <v>0</v>
      </c>
      <c r="X254" s="25">
        <f t="shared" si="64"/>
        <v>-27282.309999999998</v>
      </c>
      <c r="Y254" s="26">
        <f t="shared" si="65"/>
        <v>-7.9462981745042224E-2</v>
      </c>
      <c r="AA254" t="str">
        <f t="shared" si="56"/>
        <v>Toledo School District</v>
      </c>
      <c r="AB254" s="4">
        <f t="shared" si="57"/>
        <v>343333.58</v>
      </c>
      <c r="AC254" s="4">
        <f t="shared" si="58"/>
        <v>316051.27</v>
      </c>
      <c r="AD254" s="4">
        <f t="shared" si="59"/>
        <v>-27282.309999999998</v>
      </c>
      <c r="AF254" s="4">
        <f t="shared" si="60"/>
        <v>-28960.329965190493</v>
      </c>
    </row>
    <row r="255" spans="1:32">
      <c r="A255" t="s">
        <v>895</v>
      </c>
      <c r="B255">
        <v>24</v>
      </c>
      <c r="C255">
        <v>594</v>
      </c>
      <c r="D255">
        <v>19</v>
      </c>
      <c r="E255">
        <f t="shared" si="52"/>
        <v>613</v>
      </c>
      <c r="F255" s="21">
        <v>0</v>
      </c>
      <c r="G255" s="21">
        <v>0</v>
      </c>
      <c r="H255" s="21">
        <v>4</v>
      </c>
      <c r="I255" s="21">
        <v>3</v>
      </c>
      <c r="J255" s="36">
        <v>171</v>
      </c>
      <c r="K255" s="37" t="s">
        <v>646</v>
      </c>
      <c r="L255" s="22"/>
      <c r="M255" s="25">
        <v>500261.05</v>
      </c>
      <c r="N255" s="25">
        <v>505229.89</v>
      </c>
      <c r="O255" s="25">
        <f t="shared" si="53"/>
        <v>-4968.8400000000256</v>
      </c>
      <c r="P255" s="26">
        <f t="shared" si="54"/>
        <v>-9.8348100505297204E-3</v>
      </c>
      <c r="Q255" s="22"/>
      <c r="R255" s="22"/>
      <c r="S255" s="25">
        <v>653882.29</v>
      </c>
      <c r="T255" s="25">
        <f t="shared" si="55"/>
        <v>653882.29</v>
      </c>
      <c r="U255" s="25">
        <f t="shared" si="61"/>
        <v>505229.89</v>
      </c>
      <c r="V255" s="25">
        <f t="shared" si="62"/>
        <v>0</v>
      </c>
      <c r="W255" s="26">
        <f t="shared" si="63"/>
        <v>0</v>
      </c>
      <c r="X255" s="25">
        <f t="shared" si="64"/>
        <v>4968.8400000000256</v>
      </c>
      <c r="Y255" s="26">
        <f t="shared" si="65"/>
        <v>9.9324942447548657E-3</v>
      </c>
      <c r="AA255" t="str">
        <f t="shared" si="56"/>
        <v>Tonasket School District</v>
      </c>
      <c r="AB255" s="4">
        <f t="shared" si="57"/>
        <v>500261.05</v>
      </c>
      <c r="AC255" s="4">
        <f t="shared" si="58"/>
        <v>505229.89</v>
      </c>
      <c r="AD255" s="4">
        <f t="shared" si="59"/>
        <v>4968.8400000000256</v>
      </c>
      <c r="AF255" s="4">
        <f t="shared" si="60"/>
        <v>5274.4524178575011</v>
      </c>
    </row>
    <row r="256" spans="1:32">
      <c r="A256" t="s">
        <v>896</v>
      </c>
      <c r="B256">
        <v>20</v>
      </c>
      <c r="C256">
        <v>1110.5</v>
      </c>
      <c r="D256">
        <v>50</v>
      </c>
      <c r="E256">
        <f t="shared" si="52"/>
        <v>1160.5</v>
      </c>
      <c r="F256" s="21">
        <v>0</v>
      </c>
      <c r="G256" s="21">
        <v>0</v>
      </c>
      <c r="H256" s="21">
        <v>11</v>
      </c>
      <c r="I256" s="21">
        <v>8</v>
      </c>
      <c r="J256" s="36">
        <v>105</v>
      </c>
      <c r="K256" s="37" t="s">
        <v>646</v>
      </c>
      <c r="L256" s="22"/>
      <c r="M256" s="25">
        <v>441676.74</v>
      </c>
      <c r="N256" s="25">
        <v>728545.83</v>
      </c>
      <c r="O256" s="25">
        <f t="shared" si="53"/>
        <v>-286869.08999999997</v>
      </c>
      <c r="P256" s="26">
        <f t="shared" si="54"/>
        <v>-0.39375572295843075</v>
      </c>
      <c r="Q256" s="22"/>
      <c r="R256" s="22"/>
      <c r="S256" s="25">
        <v>952068.39</v>
      </c>
      <c r="T256" s="25">
        <f t="shared" si="55"/>
        <v>952068.39</v>
      </c>
      <c r="U256" s="25">
        <f t="shared" si="61"/>
        <v>728545.83</v>
      </c>
      <c r="V256" s="25">
        <f t="shared" si="62"/>
        <v>0</v>
      </c>
      <c r="W256" s="26">
        <f t="shared" si="63"/>
        <v>0</v>
      </c>
      <c r="X256" s="25">
        <f t="shared" si="64"/>
        <v>286869.08999999997</v>
      </c>
      <c r="Y256" s="26">
        <f t="shared" si="65"/>
        <v>0.64950010725038398</v>
      </c>
      <c r="AA256" t="str">
        <f t="shared" si="56"/>
        <v>Toppenish School District</v>
      </c>
      <c r="AB256" s="4">
        <f t="shared" si="57"/>
        <v>441676.74</v>
      </c>
      <c r="AC256" s="4">
        <f t="shared" si="58"/>
        <v>728545.83</v>
      </c>
      <c r="AD256" s="4">
        <f t="shared" si="59"/>
        <v>286869.08999999997</v>
      </c>
      <c r="AF256" s="4">
        <f t="shared" si="60"/>
        <v>304513.19933003944</v>
      </c>
    </row>
    <row r="257" spans="1:32">
      <c r="A257" t="s">
        <v>897</v>
      </c>
      <c r="B257">
        <v>7</v>
      </c>
      <c r="C257">
        <v>133</v>
      </c>
      <c r="D257">
        <v>0</v>
      </c>
      <c r="E257">
        <f t="shared" si="52"/>
        <v>133</v>
      </c>
      <c r="F257" s="21">
        <v>0</v>
      </c>
      <c r="G257" s="21">
        <v>0</v>
      </c>
      <c r="H257" s="21">
        <v>1</v>
      </c>
      <c r="I257" s="21">
        <v>1</v>
      </c>
      <c r="J257" s="36">
        <v>123</v>
      </c>
      <c r="K257" s="37" t="s">
        <v>646</v>
      </c>
      <c r="L257" s="22"/>
      <c r="M257" s="25">
        <v>68739.320000000007</v>
      </c>
      <c r="N257" s="25">
        <v>91818.35</v>
      </c>
      <c r="O257" s="25">
        <f t="shared" si="53"/>
        <v>-23079.03</v>
      </c>
      <c r="P257" s="26">
        <f t="shared" si="54"/>
        <v>-0.25135531187393367</v>
      </c>
      <c r="Q257" s="22"/>
      <c r="R257" s="22"/>
      <c r="S257" s="25">
        <v>138947.57999999999</v>
      </c>
      <c r="T257" s="25">
        <f t="shared" si="55"/>
        <v>138947.57999999999</v>
      </c>
      <c r="U257" s="25">
        <f t="shared" si="61"/>
        <v>91818.35</v>
      </c>
      <c r="V257" s="25">
        <f t="shared" si="62"/>
        <v>0</v>
      </c>
      <c r="W257" s="26">
        <f t="shared" si="63"/>
        <v>0</v>
      </c>
      <c r="X257" s="25">
        <f t="shared" si="64"/>
        <v>23079.03</v>
      </c>
      <c r="Y257" s="26">
        <f t="shared" si="65"/>
        <v>0.33574713861004146</v>
      </c>
      <c r="AA257" t="str">
        <f t="shared" si="56"/>
        <v>Touchet School District</v>
      </c>
      <c r="AB257" s="4">
        <f t="shared" si="57"/>
        <v>68739.320000000007</v>
      </c>
      <c r="AC257" s="4">
        <f t="shared" si="58"/>
        <v>91818.35</v>
      </c>
      <c r="AD257" s="4">
        <f t="shared" si="59"/>
        <v>23079.03</v>
      </c>
      <c r="AF257" s="4">
        <f t="shared" si="60"/>
        <v>24498.523918118753</v>
      </c>
    </row>
    <row r="258" spans="1:32">
      <c r="A258" t="s">
        <v>898</v>
      </c>
      <c r="B258">
        <v>11</v>
      </c>
      <c r="C258">
        <v>434</v>
      </c>
      <c r="D258">
        <v>0</v>
      </c>
      <c r="E258">
        <f t="shared" si="52"/>
        <v>434</v>
      </c>
      <c r="F258" s="21">
        <v>0</v>
      </c>
      <c r="G258" s="21">
        <v>0</v>
      </c>
      <c r="H258" s="21">
        <v>1</v>
      </c>
      <c r="I258" s="21">
        <v>2</v>
      </c>
      <c r="J258" s="36">
        <v>112</v>
      </c>
      <c r="K258" s="37" t="s">
        <v>643</v>
      </c>
      <c r="L258" s="22"/>
      <c r="M258" s="25">
        <v>259385.38</v>
      </c>
      <c r="N258" s="25">
        <v>233839.58</v>
      </c>
      <c r="O258" s="25">
        <f t="shared" si="53"/>
        <v>25545.800000000017</v>
      </c>
      <c r="P258" s="26">
        <f t="shared" si="54"/>
        <v>0.10924497897233659</v>
      </c>
      <c r="Q258" s="22"/>
      <c r="R258" s="22"/>
      <c r="S258" s="25">
        <v>286071.2</v>
      </c>
      <c r="T258" s="25">
        <f t="shared" si="55"/>
        <v>286071.2</v>
      </c>
      <c r="U258" s="25">
        <f t="shared" si="61"/>
        <v>233839.58</v>
      </c>
      <c r="V258" s="25">
        <f t="shared" si="62"/>
        <v>0</v>
      </c>
      <c r="W258" s="26">
        <f t="shared" si="63"/>
        <v>0</v>
      </c>
      <c r="X258" s="25">
        <f t="shared" si="64"/>
        <v>-25545.800000000017</v>
      </c>
      <c r="Y258" s="26">
        <f t="shared" si="65"/>
        <v>-9.8485889991178438E-2</v>
      </c>
      <c r="AA258" t="str">
        <f t="shared" si="56"/>
        <v>Toutle Lake School District</v>
      </c>
      <c r="AB258" s="4">
        <f t="shared" si="57"/>
        <v>259385.38</v>
      </c>
      <c r="AC258" s="4">
        <f t="shared" si="58"/>
        <v>233839.58</v>
      </c>
      <c r="AD258" s="4">
        <f t="shared" si="59"/>
        <v>-25545.800000000017</v>
      </c>
      <c r="AF258" s="4">
        <f t="shared" si="60"/>
        <v>-27117.014549895663</v>
      </c>
    </row>
    <row r="259" spans="1:32">
      <c r="A259" t="s">
        <v>899</v>
      </c>
      <c r="B259">
        <v>4</v>
      </c>
      <c r="C259">
        <v>75</v>
      </c>
      <c r="D259">
        <v>0</v>
      </c>
      <c r="E259">
        <f t="shared" si="52"/>
        <v>75</v>
      </c>
      <c r="F259" s="21">
        <v>0</v>
      </c>
      <c r="G259" s="21">
        <v>0</v>
      </c>
      <c r="H259" s="21">
        <v>1</v>
      </c>
      <c r="I259" s="21">
        <v>2</v>
      </c>
      <c r="J259" s="36">
        <v>112</v>
      </c>
      <c r="K259" s="37" t="s">
        <v>643</v>
      </c>
      <c r="L259" s="22"/>
      <c r="M259" s="25">
        <v>59214.54</v>
      </c>
      <c r="N259" s="25">
        <v>80645.64</v>
      </c>
      <c r="O259" s="25">
        <f t="shared" si="53"/>
        <v>-21431.1</v>
      </c>
      <c r="P259" s="26">
        <f t="shared" si="54"/>
        <v>-0.26574406254324473</v>
      </c>
      <c r="Q259" s="22"/>
      <c r="R259" s="22"/>
      <c r="S259" s="25">
        <v>74330.784</v>
      </c>
      <c r="T259" s="25">
        <f t="shared" si="55"/>
        <v>74330.784</v>
      </c>
      <c r="U259" s="25">
        <f t="shared" si="61"/>
        <v>74330.784</v>
      </c>
      <c r="V259" s="25">
        <f t="shared" si="62"/>
        <v>-6314.8559999999998</v>
      </c>
      <c r="W259" s="26">
        <f t="shared" si="63"/>
        <v>-7.8303749588942442E-2</v>
      </c>
      <c r="X259" s="25">
        <f t="shared" si="64"/>
        <v>15116.243999999999</v>
      </c>
      <c r="Y259" s="26">
        <f t="shared" si="65"/>
        <v>0.25527926080317431</v>
      </c>
      <c r="AA259" t="str">
        <f t="shared" si="56"/>
        <v>Trout Lake School District</v>
      </c>
      <c r="AB259" s="4">
        <f t="shared" si="57"/>
        <v>59214.54</v>
      </c>
      <c r="AC259" s="4">
        <f t="shared" si="58"/>
        <v>74330.784</v>
      </c>
      <c r="AD259" s="4">
        <f t="shared" si="59"/>
        <v>15116.243999999999</v>
      </c>
      <c r="AF259" s="4">
        <f t="shared" si="60"/>
        <v>16045.980493379448</v>
      </c>
    </row>
    <row r="260" spans="1:32">
      <c r="A260" t="s">
        <v>900</v>
      </c>
      <c r="B260">
        <v>16</v>
      </c>
      <c r="C260">
        <v>590.5</v>
      </c>
      <c r="D260">
        <v>81</v>
      </c>
      <c r="E260">
        <f t="shared" si="52"/>
        <v>671.5</v>
      </c>
      <c r="F260" s="21">
        <v>0</v>
      </c>
      <c r="G260" s="21">
        <v>0</v>
      </c>
      <c r="H260" s="21">
        <v>7</v>
      </c>
      <c r="I260" s="21">
        <v>5</v>
      </c>
      <c r="J260" s="36">
        <v>121</v>
      </c>
      <c r="K260" s="37" t="s">
        <v>643</v>
      </c>
      <c r="L260" s="22"/>
      <c r="M260" s="25">
        <v>233514</v>
      </c>
      <c r="N260" s="25">
        <v>493930.03</v>
      </c>
      <c r="O260" s="25">
        <f t="shared" si="53"/>
        <v>-260416.03000000003</v>
      </c>
      <c r="P260" s="26">
        <f t="shared" si="54"/>
        <v>-0.52723263252489427</v>
      </c>
      <c r="Q260" s="22"/>
      <c r="R260" s="22"/>
      <c r="S260" s="25">
        <v>390756.61</v>
      </c>
      <c r="T260" s="25">
        <f t="shared" si="55"/>
        <v>390756.61</v>
      </c>
      <c r="U260" s="25">
        <f t="shared" si="61"/>
        <v>390756.61</v>
      </c>
      <c r="V260" s="25">
        <f t="shared" si="62"/>
        <v>-103173.42000000004</v>
      </c>
      <c r="W260" s="26">
        <f t="shared" si="63"/>
        <v>-0.20888266299580943</v>
      </c>
      <c r="X260" s="25">
        <f t="shared" si="64"/>
        <v>157242.60999999999</v>
      </c>
      <c r="Y260" s="26">
        <f t="shared" si="65"/>
        <v>0.67337551495841785</v>
      </c>
      <c r="AA260" t="str">
        <f t="shared" si="56"/>
        <v>Tukwila School District</v>
      </c>
      <c r="AB260" s="4">
        <f t="shared" si="57"/>
        <v>233514</v>
      </c>
      <c r="AC260" s="4">
        <f t="shared" si="58"/>
        <v>390756.61</v>
      </c>
      <c r="AD260" s="4">
        <f t="shared" si="59"/>
        <v>157242.60999999999</v>
      </c>
      <c r="AF260" s="4">
        <f t="shared" si="60"/>
        <v>166913.94057862999</v>
      </c>
    </row>
    <row r="261" spans="1:32">
      <c r="A261" t="s">
        <v>901</v>
      </c>
      <c r="B261">
        <v>69</v>
      </c>
      <c r="C261">
        <v>3019</v>
      </c>
      <c r="D261">
        <v>105</v>
      </c>
      <c r="E261">
        <f t="shared" ref="E261:E293" si="66">C261+D261</f>
        <v>3124</v>
      </c>
      <c r="F261" s="21">
        <v>0</v>
      </c>
      <c r="G261" s="21">
        <v>0</v>
      </c>
      <c r="H261" s="21">
        <v>12</v>
      </c>
      <c r="I261" s="21">
        <v>12</v>
      </c>
      <c r="J261" s="36">
        <v>113</v>
      </c>
      <c r="K261" s="37" t="s">
        <v>643</v>
      </c>
      <c r="L261" s="22"/>
      <c r="M261" s="25">
        <v>1472551.88</v>
      </c>
      <c r="N261" s="25">
        <v>2276789.5</v>
      </c>
      <c r="O261" s="25">
        <f t="shared" ref="O261:O293" si="67">M261-N261</f>
        <v>-804237.62000000011</v>
      </c>
      <c r="P261" s="26">
        <f t="shared" ref="P261:P293" si="68">O261/N261</f>
        <v>-0.35323319085932192</v>
      </c>
      <c r="Q261" s="22"/>
      <c r="R261" s="22"/>
      <c r="S261" s="25">
        <v>2039036.5</v>
      </c>
      <c r="T261" s="25">
        <f t="shared" ref="T261:T293" si="69">1*S261</f>
        <v>2039036.5</v>
      </c>
      <c r="U261" s="25">
        <f t="shared" si="61"/>
        <v>2039036.5</v>
      </c>
      <c r="V261" s="25">
        <f t="shared" si="62"/>
        <v>-237753</v>
      </c>
      <c r="W261" s="26">
        <f t="shared" si="63"/>
        <v>-0.10442467342720968</v>
      </c>
      <c r="X261" s="25">
        <f t="shared" si="64"/>
        <v>566484.62000000011</v>
      </c>
      <c r="Y261" s="26">
        <f t="shared" si="65"/>
        <v>0.38469586552020169</v>
      </c>
      <c r="AA261" t="str">
        <f t="shared" ref="AA261:AA293" si="70">A261</f>
        <v>Tumwater School District</v>
      </c>
      <c r="AB261" s="4">
        <f t="shared" ref="AB261:AB293" si="71">M261</f>
        <v>1472551.88</v>
      </c>
      <c r="AC261" s="4">
        <f t="shared" ref="AC261:AC293" si="72">U261</f>
        <v>2039036.5</v>
      </c>
      <c r="AD261" s="4">
        <f t="shared" ref="AD261:AD293" si="73">AC261-AB261</f>
        <v>566484.62000000011</v>
      </c>
      <c r="AF261" s="4">
        <f t="shared" ref="AF261:AF293" si="74">AD261*(1+$AF$2)</f>
        <v>601326.70273908461</v>
      </c>
    </row>
    <row r="262" spans="1:32">
      <c r="A262" t="s">
        <v>902</v>
      </c>
      <c r="B262">
        <v>5</v>
      </c>
      <c r="C262">
        <v>131</v>
      </c>
      <c r="D262">
        <v>9</v>
      </c>
      <c r="E262">
        <f t="shared" si="66"/>
        <v>140</v>
      </c>
      <c r="F262" s="21">
        <v>1</v>
      </c>
      <c r="G262" s="21">
        <v>0</v>
      </c>
      <c r="H262" s="21">
        <v>2</v>
      </c>
      <c r="I262" s="21">
        <v>1</v>
      </c>
      <c r="J262" s="36">
        <v>105</v>
      </c>
      <c r="K262" s="37" t="s">
        <v>646</v>
      </c>
      <c r="L262" s="22"/>
      <c r="M262" s="25">
        <v>81872.47</v>
      </c>
      <c r="N262" s="25">
        <v>55117.37</v>
      </c>
      <c r="O262" s="25">
        <f t="shared" si="67"/>
        <v>26755.1</v>
      </c>
      <c r="P262" s="26">
        <f t="shared" si="68"/>
        <v>0.48542047633985436</v>
      </c>
      <c r="Q262" s="22"/>
      <c r="R262" s="22"/>
      <c r="S262" s="25">
        <v>84488.58</v>
      </c>
      <c r="T262" s="25">
        <f t="shared" si="69"/>
        <v>84488.58</v>
      </c>
      <c r="U262" s="25">
        <f t="shared" si="61"/>
        <v>55117.37</v>
      </c>
      <c r="V262" s="25">
        <f t="shared" si="62"/>
        <v>0</v>
      </c>
      <c r="W262" s="26">
        <f t="shared" si="63"/>
        <v>0</v>
      </c>
      <c r="X262" s="25">
        <f t="shared" si="64"/>
        <v>-26755.1</v>
      </c>
      <c r="Y262" s="26">
        <f t="shared" si="65"/>
        <v>-0.32678994538701467</v>
      </c>
      <c r="AA262" t="str">
        <f t="shared" si="70"/>
        <v>Union Gap School District</v>
      </c>
      <c r="AB262" s="4">
        <f t="shared" si="71"/>
        <v>81872.47</v>
      </c>
      <c r="AC262" s="4">
        <f t="shared" si="72"/>
        <v>55117.37</v>
      </c>
      <c r="AD262" s="4">
        <f t="shared" si="73"/>
        <v>-26755.1</v>
      </c>
      <c r="AF262" s="4">
        <f t="shared" si="74"/>
        <v>-28400.693498888777</v>
      </c>
    </row>
    <row r="263" spans="1:32">
      <c r="A263" t="s">
        <v>903</v>
      </c>
      <c r="B263">
        <v>38</v>
      </c>
      <c r="C263">
        <v>1856.5</v>
      </c>
      <c r="D263">
        <v>98</v>
      </c>
      <c r="E263">
        <f t="shared" si="66"/>
        <v>1954.5</v>
      </c>
      <c r="F263" s="21">
        <v>0</v>
      </c>
      <c r="G263" s="21">
        <v>0</v>
      </c>
      <c r="H263" s="21">
        <v>10</v>
      </c>
      <c r="I263" s="21">
        <v>10</v>
      </c>
      <c r="J263" s="36">
        <v>121</v>
      </c>
      <c r="K263" s="37" t="s">
        <v>643</v>
      </c>
      <c r="L263" s="22"/>
      <c r="M263" s="25">
        <v>759511.17</v>
      </c>
      <c r="N263" s="25">
        <v>1309296</v>
      </c>
      <c r="O263" s="25">
        <f t="shared" si="67"/>
        <v>-549784.82999999996</v>
      </c>
      <c r="P263" s="26">
        <f t="shared" si="68"/>
        <v>-0.419908737214503</v>
      </c>
      <c r="Q263" s="22"/>
      <c r="R263" s="22"/>
      <c r="S263" s="25">
        <v>997262.6</v>
      </c>
      <c r="T263" s="25">
        <f t="shared" si="69"/>
        <v>997262.6</v>
      </c>
      <c r="U263" s="25">
        <f t="shared" si="61"/>
        <v>997262.6</v>
      </c>
      <c r="V263" s="25">
        <f t="shared" si="62"/>
        <v>-312033.40000000002</v>
      </c>
      <c r="W263" s="26">
        <f t="shared" si="63"/>
        <v>-0.2383215101856265</v>
      </c>
      <c r="X263" s="25">
        <f t="shared" si="64"/>
        <v>237751.42999999993</v>
      </c>
      <c r="Y263" s="26">
        <f t="shared" si="65"/>
        <v>0.31303217041561077</v>
      </c>
      <c r="AA263" t="str">
        <f t="shared" si="70"/>
        <v>University Place School District</v>
      </c>
      <c r="AB263" s="4">
        <f t="shared" si="71"/>
        <v>759511.17</v>
      </c>
      <c r="AC263" s="4">
        <f t="shared" si="72"/>
        <v>997262.6</v>
      </c>
      <c r="AD263" s="4">
        <f t="shared" si="73"/>
        <v>237751.42999999993</v>
      </c>
      <c r="AF263" s="4">
        <f t="shared" si="74"/>
        <v>252374.51896470235</v>
      </c>
    </row>
    <row r="264" spans="1:32">
      <c r="A264" t="s">
        <v>904</v>
      </c>
      <c r="B264">
        <v>9</v>
      </c>
      <c r="C264">
        <v>246</v>
      </c>
      <c r="D264">
        <v>2</v>
      </c>
      <c r="E264">
        <f t="shared" si="66"/>
        <v>248</v>
      </c>
      <c r="F264" s="21">
        <v>1</v>
      </c>
      <c r="G264" s="21">
        <v>0</v>
      </c>
      <c r="H264" s="21">
        <v>1</v>
      </c>
      <c r="I264" s="21">
        <v>2</v>
      </c>
      <c r="J264" s="36">
        <v>101</v>
      </c>
      <c r="K264" s="37" t="s">
        <v>646</v>
      </c>
      <c r="L264" s="22"/>
      <c r="M264" s="25">
        <v>446712.48</v>
      </c>
      <c r="N264" s="25">
        <v>482307.66</v>
      </c>
      <c r="O264" s="25">
        <f t="shared" si="67"/>
        <v>-35595.179999999993</v>
      </c>
      <c r="P264" s="26">
        <f t="shared" si="68"/>
        <v>-7.3801813556102339E-2</v>
      </c>
      <c r="Q264" s="22"/>
      <c r="R264" s="22"/>
      <c r="S264" s="25">
        <v>245978.28</v>
      </c>
      <c r="T264" s="25">
        <f t="shared" si="69"/>
        <v>245978.28</v>
      </c>
      <c r="U264" s="25">
        <f t="shared" si="61"/>
        <v>245978.28</v>
      </c>
      <c r="V264" s="25">
        <f t="shared" si="62"/>
        <v>-236329.37999999998</v>
      </c>
      <c r="W264" s="26">
        <f t="shared" si="63"/>
        <v>-0.48999715244000064</v>
      </c>
      <c r="X264" s="25">
        <f t="shared" si="64"/>
        <v>-200734.19999999998</v>
      </c>
      <c r="Y264" s="26">
        <f t="shared" si="65"/>
        <v>-0.449358835911636</v>
      </c>
      <c r="AA264" t="str">
        <f t="shared" si="70"/>
        <v>Valley School District</v>
      </c>
      <c r="AB264" s="4">
        <f t="shared" si="71"/>
        <v>446712.48</v>
      </c>
      <c r="AC264" s="4">
        <f t="shared" si="72"/>
        <v>245978.28</v>
      </c>
      <c r="AD264" s="4">
        <f t="shared" si="73"/>
        <v>-200734.19999999998</v>
      </c>
      <c r="AF264" s="4">
        <f t="shared" si="74"/>
        <v>-213080.51507729886</v>
      </c>
    </row>
    <row r="265" spans="1:32">
      <c r="A265" t="s">
        <v>905</v>
      </c>
      <c r="B265">
        <v>176</v>
      </c>
      <c r="C265">
        <v>8286.5</v>
      </c>
      <c r="D265">
        <v>982</v>
      </c>
      <c r="E265">
        <f t="shared" si="66"/>
        <v>9268.5</v>
      </c>
      <c r="F265" s="21">
        <v>0</v>
      </c>
      <c r="G265" s="21">
        <v>0</v>
      </c>
      <c r="H265" s="21">
        <v>51</v>
      </c>
      <c r="I265" s="21">
        <v>35</v>
      </c>
      <c r="J265" s="36">
        <v>112</v>
      </c>
      <c r="K265" s="37" t="s">
        <v>643</v>
      </c>
      <c r="L265" s="22"/>
      <c r="M265" s="25">
        <v>4119618.62</v>
      </c>
      <c r="N265" s="25">
        <v>6086639.5</v>
      </c>
      <c r="O265" s="25">
        <f t="shared" si="67"/>
        <v>-1967020.88</v>
      </c>
      <c r="P265" s="26">
        <f t="shared" si="68"/>
        <v>-0.32317026168545054</v>
      </c>
      <c r="Q265" s="22"/>
      <c r="R265" s="22"/>
      <c r="S265" s="25">
        <v>8883177.1999999993</v>
      </c>
      <c r="T265" s="25">
        <f t="shared" si="69"/>
        <v>8883177.1999999993</v>
      </c>
      <c r="U265" s="25">
        <f t="shared" si="61"/>
        <v>6086639.5</v>
      </c>
      <c r="V265" s="25">
        <f t="shared" si="62"/>
        <v>0</v>
      </c>
      <c r="W265" s="26">
        <f t="shared" si="63"/>
        <v>0</v>
      </c>
      <c r="X265" s="25">
        <f t="shared" si="64"/>
        <v>1967020.88</v>
      </c>
      <c r="Y265" s="26">
        <f t="shared" si="65"/>
        <v>0.47747645144879935</v>
      </c>
      <c r="AA265" t="str">
        <f t="shared" si="70"/>
        <v>Vancouver School District</v>
      </c>
      <c r="AB265" s="4">
        <f t="shared" si="71"/>
        <v>4119618.62</v>
      </c>
      <c r="AC265" s="4">
        <f t="shared" si="72"/>
        <v>6086639.5</v>
      </c>
      <c r="AD265" s="4">
        <f t="shared" si="73"/>
        <v>1967020.88</v>
      </c>
      <c r="AF265" s="4">
        <f t="shared" si="74"/>
        <v>2088004.0485288592</v>
      </c>
    </row>
    <row r="266" spans="1:32">
      <c r="A266" t="s">
        <v>906</v>
      </c>
      <c r="B266">
        <v>20</v>
      </c>
      <c r="C266">
        <v>950</v>
      </c>
      <c r="D266">
        <v>28</v>
      </c>
      <c r="E266">
        <f t="shared" si="66"/>
        <v>978</v>
      </c>
      <c r="F266" s="21">
        <v>0</v>
      </c>
      <c r="G266" s="21">
        <v>0</v>
      </c>
      <c r="H266" s="21">
        <v>3</v>
      </c>
      <c r="I266" s="21">
        <v>5</v>
      </c>
      <c r="J266" s="36">
        <v>121</v>
      </c>
      <c r="K266" s="37" t="s">
        <v>643</v>
      </c>
      <c r="L266" s="22"/>
      <c r="M266" s="25">
        <v>505920.35</v>
      </c>
      <c r="N266" s="25">
        <v>657158.03</v>
      </c>
      <c r="O266" s="25">
        <f t="shared" si="67"/>
        <v>-151237.68000000005</v>
      </c>
      <c r="P266" s="26">
        <f t="shared" si="68"/>
        <v>-0.23013898194320176</v>
      </c>
      <c r="Q266" s="22"/>
      <c r="R266" s="22"/>
      <c r="S266" s="25">
        <v>664096.81999999995</v>
      </c>
      <c r="T266" s="25">
        <f t="shared" si="69"/>
        <v>664096.81999999995</v>
      </c>
      <c r="U266" s="25">
        <f t="shared" si="61"/>
        <v>657158.03</v>
      </c>
      <c r="V266" s="25">
        <f t="shared" si="62"/>
        <v>0</v>
      </c>
      <c r="W266" s="26">
        <f t="shared" si="63"/>
        <v>0</v>
      </c>
      <c r="X266" s="25">
        <f t="shared" si="64"/>
        <v>151237.68000000005</v>
      </c>
      <c r="Y266" s="26">
        <f t="shared" si="65"/>
        <v>0.2989357514478318</v>
      </c>
      <c r="AA266" t="str">
        <f t="shared" si="70"/>
        <v>Vashon Island School District</v>
      </c>
      <c r="AB266" s="4">
        <f t="shared" si="71"/>
        <v>505920.35</v>
      </c>
      <c r="AC266" s="4">
        <f t="shared" si="72"/>
        <v>657158.03</v>
      </c>
      <c r="AD266" s="4">
        <f t="shared" si="73"/>
        <v>151237.68000000005</v>
      </c>
      <c r="AF266" s="4">
        <f t="shared" si="74"/>
        <v>160539.67262925659</v>
      </c>
    </row>
    <row r="267" spans="1:32">
      <c r="A267" t="s">
        <v>907</v>
      </c>
      <c r="B267">
        <v>12</v>
      </c>
      <c r="C267">
        <v>301</v>
      </c>
      <c r="D267">
        <v>2</v>
      </c>
      <c r="E267">
        <f t="shared" si="66"/>
        <v>303</v>
      </c>
      <c r="F267" s="21">
        <v>0</v>
      </c>
      <c r="G267" s="21">
        <v>0</v>
      </c>
      <c r="H267" s="21">
        <v>1</v>
      </c>
      <c r="I267" s="21">
        <v>2</v>
      </c>
      <c r="J267" s="36">
        <v>112</v>
      </c>
      <c r="K267" s="37" t="s">
        <v>643</v>
      </c>
      <c r="L267" s="22"/>
      <c r="M267" s="25">
        <v>186741.78</v>
      </c>
      <c r="N267" s="25">
        <v>253620.78</v>
      </c>
      <c r="O267" s="25">
        <f t="shared" si="67"/>
        <v>-66879</v>
      </c>
      <c r="P267" s="26">
        <f t="shared" si="68"/>
        <v>-0.26369684692240125</v>
      </c>
      <c r="Q267" s="22"/>
      <c r="R267" s="22"/>
      <c r="S267" s="25">
        <v>260526.16</v>
      </c>
      <c r="T267" s="25">
        <f t="shared" si="69"/>
        <v>260526.16</v>
      </c>
      <c r="U267" s="25">
        <f t="shared" si="61"/>
        <v>253620.78</v>
      </c>
      <c r="V267" s="25">
        <f t="shared" si="62"/>
        <v>0</v>
      </c>
      <c r="W267" s="26">
        <f t="shared" si="63"/>
        <v>0</v>
      </c>
      <c r="X267" s="25">
        <f t="shared" si="64"/>
        <v>66879</v>
      </c>
      <c r="Y267" s="26">
        <f t="shared" si="65"/>
        <v>0.35813624567571328</v>
      </c>
      <c r="AA267" t="str">
        <f t="shared" si="70"/>
        <v>Wahkiakum School District</v>
      </c>
      <c r="AB267" s="4">
        <f t="shared" si="71"/>
        <v>186741.78</v>
      </c>
      <c r="AC267" s="4">
        <f t="shared" si="72"/>
        <v>253620.78</v>
      </c>
      <c r="AD267" s="4">
        <f t="shared" si="73"/>
        <v>66879</v>
      </c>
      <c r="AF267" s="4">
        <f t="shared" si="74"/>
        <v>70992.445571580087</v>
      </c>
    </row>
    <row r="268" spans="1:32">
      <c r="A268" t="s">
        <v>908</v>
      </c>
      <c r="B268">
        <v>16</v>
      </c>
      <c r="C268">
        <v>1076</v>
      </c>
      <c r="D268">
        <v>19</v>
      </c>
      <c r="E268">
        <f t="shared" si="66"/>
        <v>1095</v>
      </c>
      <c r="F268" s="21">
        <v>0</v>
      </c>
      <c r="G268" s="21">
        <v>0</v>
      </c>
      <c r="H268" s="21">
        <v>4</v>
      </c>
      <c r="I268" s="21">
        <v>5</v>
      </c>
      <c r="J268" s="36">
        <v>105</v>
      </c>
      <c r="K268" s="37" t="s">
        <v>646</v>
      </c>
      <c r="L268" s="22"/>
      <c r="M268" s="25">
        <v>327001.62</v>
      </c>
      <c r="N268" s="25">
        <v>509532.93</v>
      </c>
      <c r="O268" s="25">
        <f t="shared" si="67"/>
        <v>-182531.31</v>
      </c>
      <c r="P268" s="26">
        <f t="shared" si="68"/>
        <v>-0.35823260726249823</v>
      </c>
      <c r="Q268" s="22"/>
      <c r="R268" s="22"/>
      <c r="S268" s="25">
        <v>771032.33</v>
      </c>
      <c r="T268" s="25">
        <f t="shared" si="69"/>
        <v>771032.33</v>
      </c>
      <c r="U268" s="25">
        <f t="shared" si="61"/>
        <v>509532.93</v>
      </c>
      <c r="V268" s="25">
        <f t="shared" si="62"/>
        <v>0</v>
      </c>
      <c r="W268" s="26">
        <f t="shared" si="63"/>
        <v>0</v>
      </c>
      <c r="X268" s="25">
        <f t="shared" si="64"/>
        <v>182531.31</v>
      </c>
      <c r="Y268" s="26">
        <f t="shared" si="65"/>
        <v>0.55819695939121039</v>
      </c>
      <c r="AA268" t="str">
        <f t="shared" si="70"/>
        <v>Wahluke School District</v>
      </c>
      <c r="AB268" s="4">
        <f t="shared" si="71"/>
        <v>327001.62</v>
      </c>
      <c r="AC268" s="4">
        <f t="shared" si="72"/>
        <v>509532.93</v>
      </c>
      <c r="AD268" s="4">
        <f t="shared" si="73"/>
        <v>182531.31</v>
      </c>
      <c r="AF268" s="4">
        <f t="shared" si="74"/>
        <v>193758.04199052337</v>
      </c>
    </row>
    <row r="269" spans="1:32">
      <c r="A269" t="s">
        <v>909</v>
      </c>
      <c r="B269">
        <v>7</v>
      </c>
      <c r="C269">
        <v>53</v>
      </c>
      <c r="D269">
        <v>0</v>
      </c>
      <c r="E269">
        <f t="shared" si="66"/>
        <v>53</v>
      </c>
      <c r="F269" s="21">
        <v>0</v>
      </c>
      <c r="G269" s="21">
        <v>0</v>
      </c>
      <c r="H269" s="21">
        <v>1</v>
      </c>
      <c r="I269" s="21">
        <v>3</v>
      </c>
      <c r="J269" s="36">
        <v>123</v>
      </c>
      <c r="K269" s="37" t="s">
        <v>646</v>
      </c>
      <c r="L269" s="22"/>
      <c r="M269" s="25">
        <v>121252.73</v>
      </c>
      <c r="N269" s="25">
        <v>105678</v>
      </c>
      <c r="O269" s="25">
        <f t="shared" si="67"/>
        <v>15574.729999999996</v>
      </c>
      <c r="P269" s="26">
        <f t="shared" si="68"/>
        <v>0.14737911391207248</v>
      </c>
      <c r="Q269" s="22"/>
      <c r="R269" s="22"/>
      <c r="S269" s="25">
        <v>80586.701000000001</v>
      </c>
      <c r="T269" s="25">
        <f t="shared" si="69"/>
        <v>80586.701000000001</v>
      </c>
      <c r="U269" s="25">
        <f t="shared" si="61"/>
        <v>80586.701000000001</v>
      </c>
      <c r="V269" s="25">
        <f t="shared" si="62"/>
        <v>-25091.298999999999</v>
      </c>
      <c r="W269" s="26">
        <f t="shared" si="63"/>
        <v>-0.23743162247582278</v>
      </c>
      <c r="X269" s="25">
        <f t="shared" si="64"/>
        <v>-40666.028999999995</v>
      </c>
      <c r="Y269" s="26">
        <f t="shared" si="65"/>
        <v>-0.3353823786070631</v>
      </c>
      <c r="AA269" t="str">
        <f t="shared" si="70"/>
        <v>Waitsburg School District</v>
      </c>
      <c r="AB269" s="4">
        <f t="shared" si="71"/>
        <v>121252.73</v>
      </c>
      <c r="AC269" s="4">
        <f t="shared" si="72"/>
        <v>80586.701000000001</v>
      </c>
      <c r="AD269" s="4">
        <f t="shared" si="73"/>
        <v>-40666.028999999995</v>
      </c>
      <c r="AF269" s="4">
        <f t="shared" si="74"/>
        <v>-43167.225143838834</v>
      </c>
    </row>
    <row r="270" spans="1:32">
      <c r="A270" t="s">
        <v>910</v>
      </c>
      <c r="B270">
        <v>35</v>
      </c>
      <c r="C270">
        <v>1466</v>
      </c>
      <c r="D270">
        <v>96</v>
      </c>
      <c r="E270">
        <f t="shared" si="66"/>
        <v>1562</v>
      </c>
      <c r="F270" s="21">
        <v>0</v>
      </c>
      <c r="G270" s="21">
        <v>0</v>
      </c>
      <c r="H270" s="21">
        <v>11</v>
      </c>
      <c r="I270" s="21">
        <v>14</v>
      </c>
      <c r="J270" s="36">
        <v>123</v>
      </c>
      <c r="K270" s="37" t="s">
        <v>646</v>
      </c>
      <c r="L270" s="22"/>
      <c r="M270" s="25">
        <v>735360.17</v>
      </c>
      <c r="N270" s="25">
        <v>1024854.6</v>
      </c>
      <c r="O270" s="25">
        <f t="shared" si="67"/>
        <v>-289494.42999999993</v>
      </c>
      <c r="P270" s="26">
        <f t="shared" si="68"/>
        <v>-0.28247366016603714</v>
      </c>
      <c r="Q270" s="22"/>
      <c r="R270" s="22"/>
      <c r="S270" s="25">
        <v>1164294.3</v>
      </c>
      <c r="T270" s="25">
        <f t="shared" si="69"/>
        <v>1164294.3</v>
      </c>
      <c r="U270" s="25">
        <f t="shared" si="61"/>
        <v>1024854.6</v>
      </c>
      <c r="V270" s="25">
        <f t="shared" si="62"/>
        <v>0</v>
      </c>
      <c r="W270" s="26">
        <f t="shared" si="63"/>
        <v>0</v>
      </c>
      <c r="X270" s="25">
        <f t="shared" si="64"/>
        <v>289494.42999999993</v>
      </c>
      <c r="Y270" s="26">
        <f t="shared" si="65"/>
        <v>0.39367706031725913</v>
      </c>
      <c r="AA270" t="str">
        <f t="shared" si="70"/>
        <v>Walla Walla School District</v>
      </c>
      <c r="AB270" s="4">
        <f t="shared" si="71"/>
        <v>735360.17</v>
      </c>
      <c r="AC270" s="4">
        <f t="shared" si="72"/>
        <v>1024854.6</v>
      </c>
      <c r="AD270" s="4">
        <f t="shared" si="73"/>
        <v>289494.42999999993</v>
      </c>
      <c r="AF270" s="4">
        <f t="shared" si="74"/>
        <v>307300.0129345624</v>
      </c>
    </row>
    <row r="271" spans="1:32">
      <c r="A271" t="s">
        <v>911</v>
      </c>
      <c r="B271">
        <v>32</v>
      </c>
      <c r="C271">
        <v>1192</v>
      </c>
      <c r="D271">
        <v>48</v>
      </c>
      <c r="E271">
        <f t="shared" si="66"/>
        <v>1240</v>
      </c>
      <c r="F271" s="21">
        <v>0</v>
      </c>
      <c r="G271" s="21">
        <v>0</v>
      </c>
      <c r="H271" s="21">
        <v>6</v>
      </c>
      <c r="I271" s="21">
        <v>6</v>
      </c>
      <c r="J271" s="36">
        <v>105</v>
      </c>
      <c r="K271" s="37" t="s">
        <v>646</v>
      </c>
      <c r="L271" s="22"/>
      <c r="M271" s="25">
        <v>560522.72</v>
      </c>
      <c r="N271" s="25">
        <v>951936.13</v>
      </c>
      <c r="O271" s="25">
        <f t="shared" si="67"/>
        <v>-391413.41000000003</v>
      </c>
      <c r="P271" s="26">
        <f t="shared" si="68"/>
        <v>-0.41117612586046087</v>
      </c>
      <c r="Q271" s="22"/>
      <c r="R271" s="22"/>
      <c r="S271" s="25">
        <v>929959.06</v>
      </c>
      <c r="T271" s="25">
        <f t="shared" si="69"/>
        <v>929959.06</v>
      </c>
      <c r="U271" s="25">
        <f t="shared" si="61"/>
        <v>929959.06</v>
      </c>
      <c r="V271" s="25">
        <f t="shared" si="62"/>
        <v>-21977.069999999949</v>
      </c>
      <c r="W271" s="26">
        <f t="shared" si="63"/>
        <v>-2.3086706457921654E-2</v>
      </c>
      <c r="X271" s="25">
        <f t="shared" si="64"/>
        <v>369436.34000000008</v>
      </c>
      <c r="Y271" s="26">
        <f t="shared" si="65"/>
        <v>0.65909253419736513</v>
      </c>
      <c r="AA271" t="str">
        <f t="shared" si="70"/>
        <v>Wapato School District</v>
      </c>
      <c r="AB271" s="4">
        <f t="shared" si="71"/>
        <v>560522.72</v>
      </c>
      <c r="AC271" s="4">
        <f t="shared" si="72"/>
        <v>929959.06</v>
      </c>
      <c r="AD271" s="4">
        <f t="shared" si="73"/>
        <v>369436.34000000008</v>
      </c>
      <c r="AF271" s="4">
        <f t="shared" si="74"/>
        <v>392158.81307456398</v>
      </c>
    </row>
    <row r="272" spans="1:32">
      <c r="A272" t="s">
        <v>912</v>
      </c>
      <c r="B272">
        <v>11</v>
      </c>
      <c r="C272">
        <v>172</v>
      </c>
      <c r="D272">
        <v>22</v>
      </c>
      <c r="E272">
        <f t="shared" si="66"/>
        <v>194</v>
      </c>
      <c r="F272" s="21">
        <v>0</v>
      </c>
      <c r="G272" s="21">
        <v>0</v>
      </c>
      <c r="H272" s="21">
        <v>1</v>
      </c>
      <c r="I272" s="21">
        <v>3</v>
      </c>
      <c r="J272" s="36">
        <v>171</v>
      </c>
      <c r="K272" s="37" t="s">
        <v>646</v>
      </c>
      <c r="L272" s="22"/>
      <c r="M272" s="25">
        <v>184124.21</v>
      </c>
      <c r="N272" s="25">
        <v>234827.81</v>
      </c>
      <c r="O272" s="25">
        <f t="shared" si="67"/>
        <v>-50703.600000000006</v>
      </c>
      <c r="P272" s="26">
        <f t="shared" si="68"/>
        <v>-0.21591820832464437</v>
      </c>
      <c r="Q272" s="22"/>
      <c r="R272" s="22"/>
      <c r="S272" s="25">
        <v>206851.45</v>
      </c>
      <c r="T272" s="25">
        <f t="shared" si="69"/>
        <v>206851.45</v>
      </c>
      <c r="U272" s="25">
        <f t="shared" si="61"/>
        <v>206851.45</v>
      </c>
      <c r="V272" s="25">
        <f t="shared" si="62"/>
        <v>-27976.359999999986</v>
      </c>
      <c r="W272" s="26">
        <f t="shared" si="63"/>
        <v>-0.11913563389276588</v>
      </c>
      <c r="X272" s="25">
        <f t="shared" si="64"/>
        <v>22727.24000000002</v>
      </c>
      <c r="Y272" s="26">
        <f t="shared" si="65"/>
        <v>0.12343428384567147</v>
      </c>
      <c r="AA272" t="str">
        <f t="shared" si="70"/>
        <v>Warden School District</v>
      </c>
      <c r="AB272" s="4">
        <f t="shared" si="71"/>
        <v>184124.21</v>
      </c>
      <c r="AC272" s="4">
        <f t="shared" si="72"/>
        <v>206851.45</v>
      </c>
      <c r="AD272" s="4">
        <f t="shared" si="73"/>
        <v>22727.24000000002</v>
      </c>
      <c r="AF272" s="4">
        <f t="shared" si="74"/>
        <v>24125.096797084876</v>
      </c>
    </row>
    <row r="273" spans="1:32">
      <c r="A273" t="s">
        <v>913</v>
      </c>
      <c r="B273">
        <v>56</v>
      </c>
      <c r="C273">
        <v>1969.5</v>
      </c>
      <c r="D273">
        <v>85</v>
      </c>
      <c r="E273">
        <f t="shared" si="66"/>
        <v>2054.5</v>
      </c>
      <c r="F273" s="21">
        <v>0</v>
      </c>
      <c r="G273" s="21">
        <v>0</v>
      </c>
      <c r="H273" s="21">
        <v>6</v>
      </c>
      <c r="I273" s="21">
        <v>7</v>
      </c>
      <c r="J273" s="36">
        <v>112</v>
      </c>
      <c r="K273" s="37" t="s">
        <v>643</v>
      </c>
      <c r="L273" s="22"/>
      <c r="M273" s="25">
        <v>1040604.18</v>
      </c>
      <c r="N273" s="25">
        <v>1309026.3</v>
      </c>
      <c r="O273" s="25">
        <f t="shared" si="67"/>
        <v>-268422.12</v>
      </c>
      <c r="P273" s="26">
        <f t="shared" si="68"/>
        <v>-0.20505479530854345</v>
      </c>
      <c r="Q273" s="22"/>
      <c r="R273" s="22"/>
      <c r="S273" s="25">
        <v>1314883.7</v>
      </c>
      <c r="T273" s="25">
        <f t="shared" si="69"/>
        <v>1314883.7</v>
      </c>
      <c r="U273" s="25">
        <f t="shared" si="61"/>
        <v>1309026.3</v>
      </c>
      <c r="V273" s="25">
        <f t="shared" si="62"/>
        <v>0</v>
      </c>
      <c r="W273" s="26">
        <f t="shared" si="63"/>
        <v>0</v>
      </c>
      <c r="X273" s="25">
        <f t="shared" si="64"/>
        <v>268422.12</v>
      </c>
      <c r="Y273" s="26">
        <f t="shared" si="65"/>
        <v>0.25794833920424959</v>
      </c>
      <c r="AA273" t="str">
        <f t="shared" si="70"/>
        <v>Washougal School District</v>
      </c>
      <c r="AB273" s="4">
        <f t="shared" si="71"/>
        <v>1040604.18</v>
      </c>
      <c r="AC273" s="4">
        <f t="shared" si="72"/>
        <v>1309026.3</v>
      </c>
      <c r="AD273" s="4">
        <f t="shared" si="73"/>
        <v>268422.12</v>
      </c>
      <c r="AF273" s="4">
        <f t="shared" si="74"/>
        <v>284931.6339106168</v>
      </c>
    </row>
    <row r="274" spans="1:32">
      <c r="A274" t="s">
        <v>914</v>
      </c>
      <c r="B274">
        <v>8</v>
      </c>
      <c r="C274">
        <v>31.5</v>
      </c>
      <c r="D274">
        <v>0</v>
      </c>
      <c r="E274">
        <f t="shared" si="66"/>
        <v>31.5</v>
      </c>
      <c r="F274" s="21">
        <v>0</v>
      </c>
      <c r="G274" s="21">
        <v>0</v>
      </c>
      <c r="H274" s="21">
        <v>1</v>
      </c>
      <c r="I274" s="21">
        <v>1</v>
      </c>
      <c r="J274" s="36">
        <v>101</v>
      </c>
      <c r="K274" s="37" t="s">
        <v>646</v>
      </c>
      <c r="L274" s="22"/>
      <c r="M274" s="25">
        <v>144226</v>
      </c>
      <c r="N274" s="25">
        <v>130982.95</v>
      </c>
      <c r="O274" s="25">
        <f t="shared" si="67"/>
        <v>13243.050000000003</v>
      </c>
      <c r="P274" s="26">
        <f t="shared" si="68"/>
        <v>0.10110514383742314</v>
      </c>
      <c r="Q274" s="22"/>
      <c r="R274" s="22"/>
      <c r="S274" s="25">
        <v>74692.048999999999</v>
      </c>
      <c r="T274" s="25">
        <f t="shared" si="69"/>
        <v>74692.048999999999</v>
      </c>
      <c r="U274" s="25">
        <f t="shared" si="61"/>
        <v>74692.048999999999</v>
      </c>
      <c r="V274" s="25">
        <f t="shared" si="62"/>
        <v>-56290.900999999998</v>
      </c>
      <c r="W274" s="26">
        <f t="shared" si="63"/>
        <v>-0.42975746843386869</v>
      </c>
      <c r="X274" s="25">
        <f t="shared" si="64"/>
        <v>-69533.951000000001</v>
      </c>
      <c r="Y274" s="26">
        <f t="shared" si="65"/>
        <v>-0.48211800230194279</v>
      </c>
      <c r="AA274" t="str">
        <f t="shared" si="70"/>
        <v>Washtucna School District</v>
      </c>
      <c r="AB274" s="4">
        <f t="shared" si="71"/>
        <v>144226</v>
      </c>
      <c r="AC274" s="4">
        <f t="shared" si="72"/>
        <v>74692.048999999999</v>
      </c>
      <c r="AD274" s="4">
        <f t="shared" si="73"/>
        <v>-69533.951000000001</v>
      </c>
      <c r="AF274" s="4">
        <f t="shared" si="74"/>
        <v>-73810.691423980883</v>
      </c>
    </row>
    <row r="275" spans="1:32">
      <c r="A275" t="s">
        <v>915</v>
      </c>
      <c r="B275">
        <v>10</v>
      </c>
      <c r="C275">
        <v>98.5</v>
      </c>
      <c r="D275">
        <v>0</v>
      </c>
      <c r="E275">
        <f t="shared" si="66"/>
        <v>98.5</v>
      </c>
      <c r="F275" s="21">
        <v>0</v>
      </c>
      <c r="G275" s="21">
        <v>0</v>
      </c>
      <c r="H275" s="21">
        <v>1</v>
      </c>
      <c r="I275" s="21">
        <v>2</v>
      </c>
      <c r="J275" s="36">
        <v>171</v>
      </c>
      <c r="K275" s="37" t="s">
        <v>646</v>
      </c>
      <c r="L275" s="22"/>
      <c r="M275" s="25">
        <v>207787</v>
      </c>
      <c r="N275" s="25">
        <v>172628.82</v>
      </c>
      <c r="O275" s="25">
        <f t="shared" si="67"/>
        <v>35158.179999999993</v>
      </c>
      <c r="P275" s="26">
        <f t="shared" si="68"/>
        <v>0.203663443913942</v>
      </c>
      <c r="Q275" s="22"/>
      <c r="R275" s="22"/>
      <c r="S275" s="25">
        <v>142985.54</v>
      </c>
      <c r="T275" s="25">
        <f t="shared" si="69"/>
        <v>142985.54</v>
      </c>
      <c r="U275" s="25">
        <f t="shared" ref="U275:U288" si="75">MIN(T275,N275)</f>
        <v>142985.54</v>
      </c>
      <c r="V275" s="25">
        <f t="shared" ref="V275:V288" si="76">U275-N275</f>
        <v>-29643.279999999999</v>
      </c>
      <c r="W275" s="26">
        <f t="shared" ref="W275:W288" si="77">V275/N275</f>
        <v>-0.17171686627991778</v>
      </c>
      <c r="X275" s="25">
        <f t="shared" ref="X275:X288" si="78">U275-M275</f>
        <v>-64801.459999999992</v>
      </c>
      <c r="Y275" s="26">
        <f t="shared" ref="Y275:Y288" si="79">X275/M275</f>
        <v>-0.31186484236261169</v>
      </c>
      <c r="AA275" t="str">
        <f t="shared" si="70"/>
        <v>Waterville School District</v>
      </c>
      <c r="AB275" s="4">
        <f t="shared" si="71"/>
        <v>207787</v>
      </c>
      <c r="AC275" s="4">
        <f t="shared" si="72"/>
        <v>142985.54</v>
      </c>
      <c r="AD275" s="4">
        <f t="shared" si="73"/>
        <v>-64801.459999999992</v>
      </c>
      <c r="AF275" s="4">
        <f t="shared" si="74"/>
        <v>-68787.124837526339</v>
      </c>
    </row>
    <row r="276" spans="1:32">
      <c r="A276" t="s">
        <v>916</v>
      </c>
      <c r="B276">
        <v>12</v>
      </c>
      <c r="C276">
        <v>178</v>
      </c>
      <c r="D276">
        <v>0</v>
      </c>
      <c r="E276">
        <f t="shared" si="66"/>
        <v>178</v>
      </c>
      <c r="F276" s="21">
        <v>0</v>
      </c>
      <c r="G276" s="21">
        <v>0</v>
      </c>
      <c r="H276" s="21">
        <v>2</v>
      </c>
      <c r="I276" s="21">
        <v>5</v>
      </c>
      <c r="J276" s="36">
        <v>101</v>
      </c>
      <c r="K276" s="37" t="s">
        <v>646</v>
      </c>
      <c r="L276" s="22"/>
      <c r="M276" s="25">
        <v>265019.01</v>
      </c>
      <c r="N276" s="25">
        <v>229899.53</v>
      </c>
      <c r="O276" s="25">
        <f t="shared" si="67"/>
        <v>35119.48000000001</v>
      </c>
      <c r="P276" s="26">
        <f t="shared" si="68"/>
        <v>0.15276012091020807</v>
      </c>
      <c r="Q276" s="22"/>
      <c r="R276" s="22"/>
      <c r="S276" s="25">
        <v>226426.33</v>
      </c>
      <c r="T276" s="25">
        <f t="shared" si="69"/>
        <v>226426.33</v>
      </c>
      <c r="U276" s="25">
        <f t="shared" si="75"/>
        <v>226426.33</v>
      </c>
      <c r="V276" s="25">
        <f t="shared" si="76"/>
        <v>-3473.2000000000116</v>
      </c>
      <c r="W276" s="26">
        <f t="shared" si="77"/>
        <v>-1.5107468901741607E-2</v>
      </c>
      <c r="X276" s="25">
        <f t="shared" si="78"/>
        <v>-38592.680000000022</v>
      </c>
      <c r="Y276" s="26">
        <f t="shared" si="79"/>
        <v>-0.1456223083770482</v>
      </c>
      <c r="AA276" t="str">
        <f t="shared" si="70"/>
        <v>Wellpinit School District</v>
      </c>
      <c r="AB276" s="4">
        <f t="shared" si="71"/>
        <v>265019.01</v>
      </c>
      <c r="AC276" s="4">
        <f t="shared" si="72"/>
        <v>226426.33</v>
      </c>
      <c r="AD276" s="4">
        <f t="shared" si="73"/>
        <v>-38592.680000000022</v>
      </c>
      <c r="AF276" s="4">
        <f t="shared" si="74"/>
        <v>-40966.353180541111</v>
      </c>
    </row>
    <row r="277" spans="1:32">
      <c r="A277" t="s">
        <v>917</v>
      </c>
      <c r="B277">
        <v>39</v>
      </c>
      <c r="C277">
        <v>1669.5</v>
      </c>
      <c r="D277">
        <v>169</v>
      </c>
      <c r="E277">
        <f t="shared" si="66"/>
        <v>1838.5</v>
      </c>
      <c r="F277" s="21">
        <v>0</v>
      </c>
      <c r="G277" s="21">
        <v>0</v>
      </c>
      <c r="H277" s="21">
        <v>15</v>
      </c>
      <c r="I277" s="21">
        <v>16</v>
      </c>
      <c r="J277" s="36">
        <v>171</v>
      </c>
      <c r="K277" s="37" t="s">
        <v>646</v>
      </c>
      <c r="L277" s="22"/>
      <c r="M277" s="25">
        <v>965900.16</v>
      </c>
      <c r="N277" s="25">
        <v>1380875.6</v>
      </c>
      <c r="O277" s="25">
        <f t="shared" si="67"/>
        <v>-414975.44000000006</v>
      </c>
      <c r="P277" s="26">
        <f t="shared" si="68"/>
        <v>-0.30051616525051211</v>
      </c>
      <c r="Q277" s="22"/>
      <c r="R277" s="22"/>
      <c r="S277" s="25">
        <v>1442980.1</v>
      </c>
      <c r="T277" s="25">
        <f t="shared" si="69"/>
        <v>1442980.1</v>
      </c>
      <c r="U277" s="25">
        <f t="shared" si="75"/>
        <v>1380875.6</v>
      </c>
      <c r="V277" s="25">
        <f t="shared" si="76"/>
        <v>0</v>
      </c>
      <c r="W277" s="26">
        <f t="shared" si="77"/>
        <v>0</v>
      </c>
      <c r="X277" s="25">
        <f t="shared" si="78"/>
        <v>414975.44000000006</v>
      </c>
      <c r="Y277" s="26">
        <f t="shared" si="79"/>
        <v>0.42962560436888225</v>
      </c>
      <c r="AA277" t="str">
        <f t="shared" si="70"/>
        <v>Wenatchee School District</v>
      </c>
      <c r="AB277" s="4">
        <f t="shared" si="71"/>
        <v>965900.16</v>
      </c>
      <c r="AC277" s="4">
        <f t="shared" si="72"/>
        <v>1380875.6</v>
      </c>
      <c r="AD277" s="4">
        <f t="shared" si="73"/>
        <v>414975.44000000006</v>
      </c>
      <c r="AF277" s="4">
        <f t="shared" si="74"/>
        <v>440498.83128848375</v>
      </c>
    </row>
    <row r="278" spans="1:32">
      <c r="A278" t="s">
        <v>918</v>
      </c>
      <c r="B278">
        <v>24</v>
      </c>
      <c r="C278">
        <v>1456</v>
      </c>
      <c r="D278">
        <v>43</v>
      </c>
      <c r="E278">
        <f t="shared" si="66"/>
        <v>1499</v>
      </c>
      <c r="F278" s="21">
        <v>0</v>
      </c>
      <c r="G278" s="21">
        <v>0</v>
      </c>
      <c r="H278" s="21">
        <v>7</v>
      </c>
      <c r="I278" s="21">
        <v>13</v>
      </c>
      <c r="J278" s="36">
        <v>101</v>
      </c>
      <c r="K278" s="37" t="s">
        <v>646</v>
      </c>
      <c r="L278" s="22"/>
      <c r="M278" s="25">
        <v>477583.33</v>
      </c>
      <c r="N278" s="25">
        <v>1054703</v>
      </c>
      <c r="O278" s="25">
        <f t="shared" si="67"/>
        <v>-577119.66999999993</v>
      </c>
      <c r="P278" s="26">
        <f t="shared" si="68"/>
        <v>-0.54718690474948861</v>
      </c>
      <c r="Q278" s="22"/>
      <c r="R278" s="22"/>
      <c r="S278" s="25">
        <v>782959.36</v>
      </c>
      <c r="T278" s="25">
        <f t="shared" si="69"/>
        <v>782959.36</v>
      </c>
      <c r="U278" s="25">
        <f t="shared" si="75"/>
        <v>782959.36</v>
      </c>
      <c r="V278" s="25">
        <f t="shared" si="76"/>
        <v>-271743.64</v>
      </c>
      <c r="W278" s="26">
        <f t="shared" si="77"/>
        <v>-0.25764944254448885</v>
      </c>
      <c r="X278" s="25">
        <f t="shared" si="78"/>
        <v>305376.02999999997</v>
      </c>
      <c r="Y278" s="26">
        <f t="shared" si="79"/>
        <v>0.6394193658308801</v>
      </c>
      <c r="AA278" t="str">
        <f t="shared" si="70"/>
        <v>West Valley School District (Spokane)</v>
      </c>
      <c r="AB278" s="4">
        <f t="shared" si="71"/>
        <v>477583.33</v>
      </c>
      <c r="AC278" s="4">
        <f t="shared" si="72"/>
        <v>782959.36</v>
      </c>
      <c r="AD278" s="4">
        <f t="shared" si="73"/>
        <v>305376.02999999997</v>
      </c>
      <c r="AF278" s="4">
        <f t="shared" si="74"/>
        <v>324158.42325154692</v>
      </c>
    </row>
    <row r="279" spans="1:32">
      <c r="A279" t="s">
        <v>919</v>
      </c>
      <c r="B279">
        <v>23</v>
      </c>
      <c r="C279">
        <v>1901</v>
      </c>
      <c r="D279">
        <v>70</v>
      </c>
      <c r="E279">
        <f t="shared" si="66"/>
        <v>1971</v>
      </c>
      <c r="F279" s="21">
        <v>0</v>
      </c>
      <c r="G279" s="21">
        <v>0</v>
      </c>
      <c r="H279" s="21">
        <v>9</v>
      </c>
      <c r="I279" s="21">
        <v>9</v>
      </c>
      <c r="J279" s="36">
        <v>105</v>
      </c>
      <c r="K279" s="37" t="s">
        <v>646</v>
      </c>
      <c r="L279" s="22"/>
      <c r="M279" s="25">
        <v>792629.21</v>
      </c>
      <c r="N279" s="25">
        <v>1131899</v>
      </c>
      <c r="O279" s="25">
        <f t="shared" si="67"/>
        <v>-339269.79000000004</v>
      </c>
      <c r="P279" s="26">
        <f t="shared" si="68"/>
        <v>-0.29973503819687097</v>
      </c>
      <c r="Q279" s="22"/>
      <c r="R279" s="22"/>
      <c r="S279" s="25">
        <v>1394324</v>
      </c>
      <c r="T279" s="25">
        <f t="shared" si="69"/>
        <v>1394324</v>
      </c>
      <c r="U279" s="25">
        <f t="shared" si="75"/>
        <v>1131899</v>
      </c>
      <c r="V279" s="25">
        <f t="shared" si="76"/>
        <v>0</v>
      </c>
      <c r="W279" s="26">
        <f t="shared" si="77"/>
        <v>0</v>
      </c>
      <c r="X279" s="25">
        <f t="shared" si="78"/>
        <v>339269.79000000004</v>
      </c>
      <c r="Y279" s="26">
        <f t="shared" si="79"/>
        <v>0.42803089479884304</v>
      </c>
      <c r="AA279" t="str">
        <f t="shared" si="70"/>
        <v>West Valley School District (Yakima)</v>
      </c>
      <c r="AB279" s="4">
        <f t="shared" si="71"/>
        <v>792629.21</v>
      </c>
      <c r="AC279" s="4">
        <f t="shared" si="72"/>
        <v>1131899</v>
      </c>
      <c r="AD279" s="4">
        <f t="shared" si="73"/>
        <v>339269.79000000004</v>
      </c>
      <c r="AF279" s="4">
        <f t="shared" si="74"/>
        <v>360136.84565643041</v>
      </c>
    </row>
    <row r="280" spans="1:32">
      <c r="A280" t="s">
        <v>920</v>
      </c>
      <c r="B280">
        <v>17</v>
      </c>
      <c r="C280">
        <v>364</v>
      </c>
      <c r="D280">
        <v>3</v>
      </c>
      <c r="E280">
        <f t="shared" si="66"/>
        <v>367</v>
      </c>
      <c r="F280" s="21">
        <v>0</v>
      </c>
      <c r="G280" s="21">
        <v>0</v>
      </c>
      <c r="H280" s="21">
        <v>1</v>
      </c>
      <c r="I280" s="21">
        <v>4</v>
      </c>
      <c r="J280" s="36">
        <v>113</v>
      </c>
      <c r="K280" s="37" t="s">
        <v>643</v>
      </c>
      <c r="L280" s="22"/>
      <c r="M280" s="25">
        <v>359679.19</v>
      </c>
      <c r="N280" s="25">
        <v>296600.39</v>
      </c>
      <c r="O280" s="25">
        <f t="shared" si="67"/>
        <v>63078.799999999988</v>
      </c>
      <c r="P280" s="26">
        <f t="shared" si="68"/>
        <v>0.21267268057199784</v>
      </c>
      <c r="Q280" s="22"/>
      <c r="R280" s="22"/>
      <c r="S280" s="25">
        <v>381150.11</v>
      </c>
      <c r="T280" s="25">
        <f t="shared" si="69"/>
        <v>381150.11</v>
      </c>
      <c r="U280" s="25">
        <f t="shared" si="75"/>
        <v>296600.39</v>
      </c>
      <c r="V280" s="25">
        <f t="shared" si="76"/>
        <v>0</v>
      </c>
      <c r="W280" s="26">
        <f t="shared" si="77"/>
        <v>0</v>
      </c>
      <c r="X280" s="25">
        <f t="shared" si="78"/>
        <v>-63078.799999999988</v>
      </c>
      <c r="Y280" s="26">
        <f t="shared" si="79"/>
        <v>-0.17537517252527171</v>
      </c>
      <c r="AA280" t="str">
        <f t="shared" si="70"/>
        <v>White Pass School District</v>
      </c>
      <c r="AB280" s="4">
        <f t="shared" si="71"/>
        <v>359679.19</v>
      </c>
      <c r="AC280" s="4">
        <f t="shared" si="72"/>
        <v>296600.39</v>
      </c>
      <c r="AD280" s="4">
        <f t="shared" si="73"/>
        <v>-63078.799999999988</v>
      </c>
      <c r="AF280" s="4">
        <f t="shared" si="74"/>
        <v>-66958.511277390295</v>
      </c>
    </row>
    <row r="281" spans="1:32">
      <c r="A281" t="s">
        <v>921</v>
      </c>
      <c r="B281">
        <v>56</v>
      </c>
      <c r="C281">
        <v>2367</v>
      </c>
      <c r="D281">
        <v>54</v>
      </c>
      <c r="E281">
        <f t="shared" si="66"/>
        <v>2421</v>
      </c>
      <c r="F281" s="21">
        <v>0</v>
      </c>
      <c r="G281" s="21">
        <v>0</v>
      </c>
      <c r="H281" s="21">
        <v>5</v>
      </c>
      <c r="I281" s="21">
        <v>8</v>
      </c>
      <c r="J281" s="36">
        <v>121</v>
      </c>
      <c r="K281" s="37" t="s">
        <v>643</v>
      </c>
      <c r="L281" s="22"/>
      <c r="M281" s="25">
        <v>1070778.43</v>
      </c>
      <c r="N281" s="25">
        <v>1543353</v>
      </c>
      <c r="O281" s="25">
        <f t="shared" si="67"/>
        <v>-472574.57000000007</v>
      </c>
      <c r="P281" s="26">
        <f t="shared" si="68"/>
        <v>-0.30619992315432704</v>
      </c>
      <c r="Q281" s="22"/>
      <c r="R281" s="22"/>
      <c r="S281" s="25">
        <v>1402779</v>
      </c>
      <c r="T281" s="25">
        <f t="shared" si="69"/>
        <v>1402779</v>
      </c>
      <c r="U281" s="25">
        <f t="shared" si="75"/>
        <v>1402779</v>
      </c>
      <c r="V281" s="25">
        <f t="shared" si="76"/>
        <v>-140574</v>
      </c>
      <c r="W281" s="26">
        <f t="shared" si="77"/>
        <v>-9.1083504551453878E-2</v>
      </c>
      <c r="X281" s="25">
        <f t="shared" si="78"/>
        <v>332000.57000000007</v>
      </c>
      <c r="Y281" s="26">
        <f t="shared" si="79"/>
        <v>0.31005533983347056</v>
      </c>
      <c r="AA281" t="str">
        <f t="shared" si="70"/>
        <v>White River School District</v>
      </c>
      <c r="AB281" s="4">
        <f t="shared" si="71"/>
        <v>1070778.43</v>
      </c>
      <c r="AC281" s="4">
        <f t="shared" si="72"/>
        <v>1402779</v>
      </c>
      <c r="AD281" s="4">
        <f t="shared" si="73"/>
        <v>332000.57000000007</v>
      </c>
      <c r="AF281" s="4">
        <f t="shared" si="74"/>
        <v>352420.5265548015</v>
      </c>
    </row>
    <row r="282" spans="1:32">
      <c r="A282" t="s">
        <v>922</v>
      </c>
      <c r="B282">
        <v>21</v>
      </c>
      <c r="C282">
        <v>446</v>
      </c>
      <c r="D282">
        <v>55</v>
      </c>
      <c r="E282">
        <f t="shared" si="66"/>
        <v>501</v>
      </c>
      <c r="F282" s="21">
        <v>0</v>
      </c>
      <c r="G282" s="21">
        <v>0</v>
      </c>
      <c r="H282" s="21">
        <v>4</v>
      </c>
      <c r="I282" s="21">
        <v>3</v>
      </c>
      <c r="J282" s="36">
        <v>112</v>
      </c>
      <c r="K282" s="37" t="s">
        <v>643</v>
      </c>
      <c r="L282" s="22"/>
      <c r="M282" s="25">
        <v>414491.87</v>
      </c>
      <c r="N282" s="25">
        <v>502011.99</v>
      </c>
      <c r="O282" s="25">
        <f t="shared" si="67"/>
        <v>-87520.12</v>
      </c>
      <c r="P282" s="26">
        <f t="shared" si="68"/>
        <v>-0.17433870453970632</v>
      </c>
      <c r="Q282" s="22"/>
      <c r="R282" s="22"/>
      <c r="S282" s="25">
        <v>494369.36</v>
      </c>
      <c r="T282" s="25">
        <f t="shared" si="69"/>
        <v>494369.36</v>
      </c>
      <c r="U282" s="25">
        <f t="shared" si="75"/>
        <v>494369.36</v>
      </c>
      <c r="V282" s="25">
        <f t="shared" si="76"/>
        <v>-7642.6300000000047</v>
      </c>
      <c r="W282" s="26">
        <f t="shared" si="77"/>
        <v>-1.5223998932774504E-2</v>
      </c>
      <c r="X282" s="25">
        <f t="shared" si="78"/>
        <v>79877.489999999991</v>
      </c>
      <c r="Y282" s="26">
        <f t="shared" si="79"/>
        <v>0.19271183774967646</v>
      </c>
      <c r="AA282" t="str">
        <f t="shared" si="70"/>
        <v>White Salmon Valley School District</v>
      </c>
      <c r="AB282" s="4">
        <f t="shared" si="71"/>
        <v>414491.87</v>
      </c>
      <c r="AC282" s="4">
        <f t="shared" si="72"/>
        <v>494369.36</v>
      </c>
      <c r="AD282" s="4">
        <f t="shared" si="73"/>
        <v>79877.489999999991</v>
      </c>
      <c r="AF282" s="4">
        <f t="shared" si="74"/>
        <v>84790.417937161619</v>
      </c>
    </row>
    <row r="283" spans="1:32">
      <c r="A283" t="s">
        <v>923</v>
      </c>
      <c r="B283">
        <v>9</v>
      </c>
      <c r="C283">
        <v>102</v>
      </c>
      <c r="D283">
        <v>1</v>
      </c>
      <c r="E283">
        <f t="shared" si="66"/>
        <v>103</v>
      </c>
      <c r="F283" s="21">
        <v>0</v>
      </c>
      <c r="G283" s="21">
        <v>0</v>
      </c>
      <c r="H283" s="21">
        <v>2</v>
      </c>
      <c r="I283" s="21">
        <v>2</v>
      </c>
      <c r="J283" s="36">
        <v>101</v>
      </c>
      <c r="K283" s="37" t="s">
        <v>646</v>
      </c>
      <c r="L283" s="22"/>
      <c r="M283" s="25">
        <v>250332.78</v>
      </c>
      <c r="N283" s="25">
        <v>233027.98</v>
      </c>
      <c r="O283" s="25">
        <f t="shared" si="67"/>
        <v>17304.799999999988</v>
      </c>
      <c r="P283" s="26">
        <f t="shared" si="68"/>
        <v>7.4260610249464412E-2</v>
      </c>
      <c r="Q283" s="22"/>
      <c r="R283" s="22"/>
      <c r="S283" s="25">
        <v>177221.23</v>
      </c>
      <c r="T283" s="25">
        <f t="shared" si="69"/>
        <v>177221.23</v>
      </c>
      <c r="U283" s="25">
        <f t="shared" si="75"/>
        <v>177221.23</v>
      </c>
      <c r="V283" s="25">
        <f t="shared" si="76"/>
        <v>-55806.75</v>
      </c>
      <c r="W283" s="26">
        <f t="shared" si="77"/>
        <v>-0.2394851897184192</v>
      </c>
      <c r="X283" s="25">
        <f t="shared" si="78"/>
        <v>-73111.549999999988</v>
      </c>
      <c r="Y283" s="26">
        <f t="shared" si="79"/>
        <v>-0.29205743650511928</v>
      </c>
      <c r="AA283" t="str">
        <f t="shared" si="70"/>
        <v>Wilbur School District</v>
      </c>
      <c r="AB283" s="4">
        <f t="shared" si="71"/>
        <v>250332.78</v>
      </c>
      <c r="AC283" s="4">
        <f t="shared" si="72"/>
        <v>177221.23</v>
      </c>
      <c r="AD283" s="4">
        <f t="shared" si="73"/>
        <v>-73111.549999999988</v>
      </c>
      <c r="AF283" s="4">
        <f t="shared" si="74"/>
        <v>-77608.33346833619</v>
      </c>
    </row>
    <row r="284" spans="1:32">
      <c r="A284" t="s">
        <v>924</v>
      </c>
      <c r="B284">
        <v>15</v>
      </c>
      <c r="C284">
        <v>288.5</v>
      </c>
      <c r="D284">
        <v>0</v>
      </c>
      <c r="E284">
        <f t="shared" si="66"/>
        <v>288.5</v>
      </c>
      <c r="F284" s="21">
        <v>0</v>
      </c>
      <c r="G284" s="21">
        <v>0</v>
      </c>
      <c r="H284" s="21">
        <v>2</v>
      </c>
      <c r="I284" s="21">
        <v>3</v>
      </c>
      <c r="J284" s="36">
        <v>113</v>
      </c>
      <c r="K284" s="37" t="s">
        <v>643</v>
      </c>
      <c r="L284" s="22"/>
      <c r="M284" s="25">
        <v>309984.07</v>
      </c>
      <c r="N284" s="25">
        <v>319495.49</v>
      </c>
      <c r="O284" s="25">
        <f t="shared" si="67"/>
        <v>-9511.4199999999837</v>
      </c>
      <c r="P284" s="26">
        <f t="shared" si="68"/>
        <v>-2.9770122889684558E-2</v>
      </c>
      <c r="Q284" s="22"/>
      <c r="R284" s="22"/>
      <c r="S284" s="25">
        <v>262469.8</v>
      </c>
      <c r="T284" s="25">
        <f t="shared" si="69"/>
        <v>262469.8</v>
      </c>
      <c r="U284" s="25">
        <f t="shared" si="75"/>
        <v>262469.8</v>
      </c>
      <c r="V284" s="25">
        <f t="shared" si="76"/>
        <v>-57025.69</v>
      </c>
      <c r="W284" s="26">
        <f t="shared" si="77"/>
        <v>-0.17848668223767417</v>
      </c>
      <c r="X284" s="25">
        <f t="shared" si="78"/>
        <v>-47514.270000000019</v>
      </c>
      <c r="Y284" s="26">
        <f t="shared" si="79"/>
        <v>-0.15327971530924159</v>
      </c>
      <c r="AA284" t="str">
        <f t="shared" si="70"/>
        <v>Willapa Valley School District</v>
      </c>
      <c r="AB284" s="4">
        <f t="shared" si="71"/>
        <v>309984.07</v>
      </c>
      <c r="AC284" s="4">
        <f t="shared" si="72"/>
        <v>262469.8</v>
      </c>
      <c r="AD284" s="4">
        <f t="shared" si="73"/>
        <v>-47514.270000000019</v>
      </c>
      <c r="AF284" s="4">
        <f t="shared" si="74"/>
        <v>-50436.672600492864</v>
      </c>
    </row>
    <row r="285" spans="1:32">
      <c r="A285" t="s">
        <v>925</v>
      </c>
      <c r="B285">
        <v>7</v>
      </c>
      <c r="C285">
        <v>83</v>
      </c>
      <c r="D285">
        <v>0</v>
      </c>
      <c r="E285">
        <f t="shared" si="66"/>
        <v>83</v>
      </c>
      <c r="F285" s="21">
        <v>0</v>
      </c>
      <c r="G285" s="21">
        <v>0</v>
      </c>
      <c r="H285" s="21">
        <v>1</v>
      </c>
      <c r="I285" s="21">
        <v>2</v>
      </c>
      <c r="J285" s="36">
        <v>171</v>
      </c>
      <c r="K285" s="37" t="s">
        <v>646</v>
      </c>
      <c r="L285" s="22"/>
      <c r="M285" s="25">
        <v>168064.47</v>
      </c>
      <c r="N285" s="25">
        <v>168979.86</v>
      </c>
      <c r="O285" s="25">
        <f t="shared" si="67"/>
        <v>-915.38999999998487</v>
      </c>
      <c r="P285" s="26">
        <f t="shared" si="68"/>
        <v>-5.4171544466895937E-3</v>
      </c>
      <c r="Q285" s="22"/>
      <c r="R285" s="22"/>
      <c r="S285" s="25">
        <v>185919.45</v>
      </c>
      <c r="T285" s="25">
        <f t="shared" si="69"/>
        <v>185919.45</v>
      </c>
      <c r="U285" s="25">
        <f t="shared" si="75"/>
        <v>168979.86</v>
      </c>
      <c r="V285" s="25">
        <f t="shared" si="76"/>
        <v>0</v>
      </c>
      <c r="W285" s="26">
        <f t="shared" si="77"/>
        <v>0</v>
      </c>
      <c r="X285" s="25">
        <f t="shared" si="78"/>
        <v>915.38999999998487</v>
      </c>
      <c r="Y285" s="26">
        <f t="shared" si="79"/>
        <v>5.446659844284666E-3</v>
      </c>
      <c r="AA285" t="str">
        <f t="shared" si="70"/>
        <v>Wilson Creek School District</v>
      </c>
      <c r="AB285" s="4">
        <f t="shared" si="71"/>
        <v>168064.47</v>
      </c>
      <c r="AC285" s="4">
        <f t="shared" si="72"/>
        <v>168979.86</v>
      </c>
      <c r="AD285" s="4">
        <f t="shared" si="73"/>
        <v>915.38999999998487</v>
      </c>
      <c r="AF285" s="4">
        <f t="shared" si="74"/>
        <v>971.69178294782557</v>
      </c>
    </row>
    <row r="286" spans="1:32">
      <c r="A286" t="s">
        <v>926</v>
      </c>
      <c r="B286">
        <v>16</v>
      </c>
      <c r="C286">
        <v>423</v>
      </c>
      <c r="D286">
        <v>15</v>
      </c>
      <c r="E286">
        <f t="shared" si="66"/>
        <v>438</v>
      </c>
      <c r="F286" s="21">
        <v>0</v>
      </c>
      <c r="G286" s="21">
        <v>0</v>
      </c>
      <c r="H286" s="21">
        <v>1</v>
      </c>
      <c r="I286" s="21">
        <v>4</v>
      </c>
      <c r="J286" s="36">
        <v>113</v>
      </c>
      <c r="K286" s="37" t="s">
        <v>643</v>
      </c>
      <c r="L286" s="22"/>
      <c r="M286" s="25">
        <v>227687.88</v>
      </c>
      <c r="N286" s="25">
        <v>298415</v>
      </c>
      <c r="O286" s="25">
        <f t="shared" si="67"/>
        <v>-70727.12</v>
      </c>
      <c r="P286" s="26">
        <f t="shared" si="68"/>
        <v>-0.23700926562002578</v>
      </c>
      <c r="Q286" s="22"/>
      <c r="R286" s="22"/>
      <c r="S286" s="25">
        <v>333054.3</v>
      </c>
      <c r="T286" s="25">
        <f t="shared" si="69"/>
        <v>333054.3</v>
      </c>
      <c r="U286" s="25">
        <f t="shared" si="75"/>
        <v>298415</v>
      </c>
      <c r="V286" s="25">
        <f t="shared" si="76"/>
        <v>0</v>
      </c>
      <c r="W286" s="26">
        <f t="shared" si="77"/>
        <v>0</v>
      </c>
      <c r="X286" s="25">
        <f t="shared" si="78"/>
        <v>70727.12</v>
      </c>
      <c r="Y286" s="26">
        <f t="shared" si="79"/>
        <v>0.31063190539610624</v>
      </c>
      <c r="AA286" t="str">
        <f t="shared" si="70"/>
        <v>Winlock School District</v>
      </c>
      <c r="AB286" s="4">
        <f t="shared" si="71"/>
        <v>227687.88</v>
      </c>
      <c r="AC286" s="4">
        <f t="shared" si="72"/>
        <v>298415</v>
      </c>
      <c r="AD286" s="4">
        <f t="shared" si="73"/>
        <v>70727.12</v>
      </c>
      <c r="AF286" s="4">
        <f t="shared" si="74"/>
        <v>75077.247223113591</v>
      </c>
    </row>
    <row r="287" spans="1:32">
      <c r="A287" t="s">
        <v>927</v>
      </c>
      <c r="B287">
        <v>4</v>
      </c>
      <c r="C287">
        <v>92</v>
      </c>
      <c r="D287">
        <v>0</v>
      </c>
      <c r="E287">
        <f t="shared" si="66"/>
        <v>92</v>
      </c>
      <c r="F287" s="21">
        <v>0</v>
      </c>
      <c r="G287" s="21">
        <v>0</v>
      </c>
      <c r="H287" s="21">
        <v>1</v>
      </c>
      <c r="I287" s="21">
        <v>2</v>
      </c>
      <c r="J287" s="36">
        <v>113</v>
      </c>
      <c r="K287" s="37" t="s">
        <v>643</v>
      </c>
      <c r="L287" s="22"/>
      <c r="M287" s="25">
        <v>93474.92</v>
      </c>
      <c r="N287" s="25">
        <v>83620.38</v>
      </c>
      <c r="O287" s="25">
        <f t="shared" si="67"/>
        <v>9854.5399999999936</v>
      </c>
      <c r="P287" s="26">
        <f t="shared" si="68"/>
        <v>0.11784854362058619</v>
      </c>
      <c r="Q287" s="22"/>
      <c r="R287" s="22"/>
      <c r="S287" s="25">
        <v>95684.144</v>
      </c>
      <c r="T287" s="25">
        <f t="shared" si="69"/>
        <v>95684.144</v>
      </c>
      <c r="U287" s="25">
        <f t="shared" si="75"/>
        <v>83620.38</v>
      </c>
      <c r="V287" s="25">
        <f t="shared" si="76"/>
        <v>0</v>
      </c>
      <c r="W287" s="26">
        <f t="shared" si="77"/>
        <v>0</v>
      </c>
      <c r="X287" s="25">
        <f t="shared" si="78"/>
        <v>-9854.5399999999936</v>
      </c>
      <c r="Y287" s="26">
        <f t="shared" si="79"/>
        <v>-0.1054244282851485</v>
      </c>
      <c r="AA287" t="str">
        <f t="shared" si="70"/>
        <v>Wishkah Valley School District</v>
      </c>
      <c r="AB287" s="4">
        <f t="shared" si="71"/>
        <v>93474.92</v>
      </c>
      <c r="AC287" s="4">
        <f t="shared" si="72"/>
        <v>83620.38</v>
      </c>
      <c r="AD287" s="4">
        <f t="shared" si="73"/>
        <v>-9854.5399999999936</v>
      </c>
      <c r="AF287" s="4">
        <f t="shared" si="74"/>
        <v>-10460.651244530547</v>
      </c>
    </row>
    <row r="288" spans="1:32">
      <c r="A288" t="s">
        <v>928</v>
      </c>
      <c r="B288">
        <v>4</v>
      </c>
      <c r="C288">
        <v>11</v>
      </c>
      <c r="D288">
        <v>1</v>
      </c>
      <c r="E288">
        <f t="shared" si="66"/>
        <v>12</v>
      </c>
      <c r="F288" s="21">
        <v>0</v>
      </c>
      <c r="G288" s="21">
        <v>0</v>
      </c>
      <c r="H288" s="21">
        <v>1</v>
      </c>
      <c r="I288" s="21">
        <v>1</v>
      </c>
      <c r="J288" s="36">
        <v>112</v>
      </c>
      <c r="K288" s="37" t="s">
        <v>643</v>
      </c>
      <c r="L288" s="22"/>
      <c r="M288" s="25">
        <v>25225.13</v>
      </c>
      <c r="N288" s="25">
        <v>17551.36</v>
      </c>
      <c r="O288" s="25">
        <f t="shared" si="67"/>
        <v>7673.77</v>
      </c>
      <c r="P288" s="26">
        <f t="shared" si="68"/>
        <v>0.43721797057322054</v>
      </c>
      <c r="Q288" s="22"/>
      <c r="R288" s="22"/>
      <c r="S288" s="25">
        <v>20551.181</v>
      </c>
      <c r="T288" s="25">
        <f t="shared" si="69"/>
        <v>20551.181</v>
      </c>
      <c r="U288" s="25">
        <f t="shared" si="75"/>
        <v>17551.36</v>
      </c>
      <c r="V288" s="25">
        <f t="shared" si="76"/>
        <v>0</v>
      </c>
      <c r="W288" s="26">
        <f t="shared" si="77"/>
        <v>0</v>
      </c>
      <c r="X288" s="25">
        <f t="shared" si="78"/>
        <v>-7673.77</v>
      </c>
      <c r="Y288" s="26">
        <f t="shared" si="79"/>
        <v>-0.3042113162548617</v>
      </c>
      <c r="AA288" t="str">
        <f t="shared" si="70"/>
        <v>Wishram School District</v>
      </c>
      <c r="AB288" s="4">
        <f t="shared" si="71"/>
        <v>25225.13</v>
      </c>
      <c r="AC288" s="4">
        <f t="shared" si="72"/>
        <v>17551.36</v>
      </c>
      <c r="AD288" s="4">
        <f t="shared" si="73"/>
        <v>-7673.77</v>
      </c>
      <c r="AF288" s="4">
        <f t="shared" si="74"/>
        <v>-8145.7512680187228</v>
      </c>
    </row>
    <row r="289" spans="1:32">
      <c r="A289" t="s">
        <v>929</v>
      </c>
      <c r="F289" s="21"/>
      <c r="G289" s="21"/>
      <c r="H289" s="21">
        <v>1</v>
      </c>
      <c r="I289" s="21">
        <v>6</v>
      </c>
      <c r="J289" s="36">
        <v>112</v>
      </c>
      <c r="K289" s="37" t="s">
        <v>643</v>
      </c>
      <c r="L289" s="22"/>
      <c r="M289" s="25"/>
      <c r="N289" s="25"/>
      <c r="O289" s="25"/>
      <c r="P289" s="26"/>
      <c r="Q289" s="22"/>
      <c r="R289" s="22"/>
      <c r="S289" s="25"/>
      <c r="T289" s="25">
        <f t="shared" si="69"/>
        <v>0</v>
      </c>
      <c r="U289" s="25"/>
      <c r="V289" s="25"/>
      <c r="X289" s="25"/>
      <c r="AA289" t="str">
        <f t="shared" si="70"/>
        <v>Woodland School District</v>
      </c>
      <c r="AB289" s="4">
        <f t="shared" si="71"/>
        <v>0</v>
      </c>
      <c r="AC289" s="4">
        <f t="shared" si="72"/>
        <v>0</v>
      </c>
      <c r="AD289" s="4">
        <f t="shared" si="73"/>
        <v>0</v>
      </c>
      <c r="AF289" s="4">
        <f t="shared" si="74"/>
        <v>0</v>
      </c>
    </row>
    <row r="290" spans="1:32">
      <c r="A290" t="s">
        <v>930</v>
      </c>
      <c r="B290">
        <v>78</v>
      </c>
      <c r="C290">
        <v>3017</v>
      </c>
      <c r="D290">
        <v>360</v>
      </c>
      <c r="E290">
        <f t="shared" si="66"/>
        <v>3377</v>
      </c>
      <c r="F290" s="21">
        <v>0</v>
      </c>
      <c r="G290" s="21">
        <v>0</v>
      </c>
      <c r="H290" s="21">
        <v>25</v>
      </c>
      <c r="I290" s="21">
        <v>22</v>
      </c>
      <c r="J290" s="36">
        <v>105</v>
      </c>
      <c r="K290" s="37" t="s">
        <v>646</v>
      </c>
      <c r="L290" s="22"/>
      <c r="M290" s="25">
        <v>1948084.03</v>
      </c>
      <c r="N290" s="25">
        <v>3054215.5</v>
      </c>
      <c r="O290" s="25">
        <f t="shared" si="67"/>
        <v>-1106131.47</v>
      </c>
      <c r="P290" s="26">
        <f t="shared" si="68"/>
        <v>-0.36216549552577409</v>
      </c>
      <c r="Q290" s="22"/>
      <c r="R290" s="22"/>
      <c r="S290" s="25">
        <v>2146329.9</v>
      </c>
      <c r="T290" s="25">
        <f t="shared" si="69"/>
        <v>2146329.9</v>
      </c>
      <c r="U290" s="25">
        <f>MIN(T290,N290)</f>
        <v>2146329.9</v>
      </c>
      <c r="V290" s="25">
        <f>U290-N290</f>
        <v>-907885.60000000009</v>
      </c>
      <c r="W290" s="26">
        <f>V290/N290</f>
        <v>-0.29725656228252395</v>
      </c>
      <c r="X290" s="25">
        <f>U290-M290</f>
        <v>198245.86999999988</v>
      </c>
      <c r="Y290" s="26">
        <f>X290/M290</f>
        <v>0.10176453733363847</v>
      </c>
      <c r="AA290" t="str">
        <f t="shared" si="70"/>
        <v>Yakima School District</v>
      </c>
      <c r="AB290" s="4">
        <f t="shared" si="71"/>
        <v>1948084.03</v>
      </c>
      <c r="AC290" s="4">
        <f t="shared" si="72"/>
        <v>2146329.9</v>
      </c>
      <c r="AD290" s="4">
        <f t="shared" si="73"/>
        <v>198245.86999999988</v>
      </c>
      <c r="AF290" s="4">
        <f t="shared" si="74"/>
        <v>210439.13838074036</v>
      </c>
    </row>
    <row r="291" spans="1:32">
      <c r="A291" t="s">
        <v>931</v>
      </c>
      <c r="B291">
        <v>58</v>
      </c>
      <c r="C291">
        <v>3190</v>
      </c>
      <c r="D291">
        <v>98</v>
      </c>
      <c r="E291">
        <f t="shared" si="66"/>
        <v>3288</v>
      </c>
      <c r="F291" s="21">
        <v>0</v>
      </c>
      <c r="G291" s="21">
        <v>0</v>
      </c>
      <c r="H291" s="21">
        <v>12</v>
      </c>
      <c r="I291" s="21">
        <v>8</v>
      </c>
      <c r="J291" s="36">
        <v>113</v>
      </c>
      <c r="K291" s="37" t="s">
        <v>643</v>
      </c>
      <c r="L291" s="22"/>
      <c r="M291" s="25">
        <v>1547394.03</v>
      </c>
      <c r="N291" s="25">
        <v>2190277.1</v>
      </c>
      <c r="O291" s="25">
        <f t="shared" si="67"/>
        <v>-642883.07000000007</v>
      </c>
      <c r="P291" s="26">
        <f t="shared" si="68"/>
        <v>-0.29351677465832976</v>
      </c>
      <c r="Q291" s="22"/>
      <c r="R291" s="22"/>
      <c r="S291" s="25">
        <v>2156699.4</v>
      </c>
      <c r="T291" s="25">
        <f t="shared" si="69"/>
        <v>2156699.4</v>
      </c>
      <c r="U291" s="25">
        <f>MIN(T291,N291)</f>
        <v>2156699.4</v>
      </c>
      <c r="V291" s="25">
        <f>U291-N291</f>
        <v>-33577.700000000186</v>
      </c>
      <c r="W291" s="26">
        <f>V291/N291</f>
        <v>-1.5330343361577485E-2</v>
      </c>
      <c r="X291" s="25">
        <f>U291-M291</f>
        <v>609305.36999999988</v>
      </c>
      <c r="Y291" s="26">
        <f>X291/M291</f>
        <v>0.39376225976521306</v>
      </c>
      <c r="AA291" t="str">
        <f t="shared" si="70"/>
        <v>Yelm School District</v>
      </c>
      <c r="AB291" s="4">
        <f t="shared" si="71"/>
        <v>1547394.03</v>
      </c>
      <c r="AC291" s="4">
        <f t="shared" si="72"/>
        <v>2156699.4</v>
      </c>
      <c r="AD291" s="4">
        <f t="shared" si="73"/>
        <v>609305.36999999988</v>
      </c>
      <c r="AF291" s="4">
        <f t="shared" si="74"/>
        <v>646781.17669517279</v>
      </c>
    </row>
    <row r="292" spans="1:32">
      <c r="A292" t="s">
        <v>932</v>
      </c>
      <c r="B292">
        <v>10</v>
      </c>
      <c r="C292">
        <v>318</v>
      </c>
      <c r="D292">
        <v>12</v>
      </c>
      <c r="E292">
        <f t="shared" si="66"/>
        <v>330</v>
      </c>
      <c r="F292" s="21">
        <v>0</v>
      </c>
      <c r="G292" s="21">
        <v>0</v>
      </c>
      <c r="H292" s="21">
        <v>4</v>
      </c>
      <c r="I292" s="21">
        <v>4</v>
      </c>
      <c r="J292" s="36">
        <v>105</v>
      </c>
      <c r="K292" s="37" t="s">
        <v>646</v>
      </c>
      <c r="L292" s="22"/>
      <c r="M292" s="25">
        <v>210966.94</v>
      </c>
      <c r="N292" s="25">
        <v>219557.39</v>
      </c>
      <c r="O292" s="25">
        <f t="shared" si="67"/>
        <v>-8590.4500000000116</v>
      </c>
      <c r="P292" s="26">
        <f t="shared" si="68"/>
        <v>-3.912621661243109E-2</v>
      </c>
      <c r="Q292" s="22"/>
      <c r="R292" s="22"/>
      <c r="S292" s="25">
        <v>259951.52</v>
      </c>
      <c r="T292" s="25">
        <f t="shared" si="69"/>
        <v>259951.52</v>
      </c>
      <c r="U292" s="25">
        <f>MIN(T292,N292)</f>
        <v>219557.39</v>
      </c>
      <c r="V292" s="25">
        <f>U292-N292</f>
        <v>0</v>
      </c>
      <c r="W292" s="26">
        <f>V292/N292</f>
        <v>0</v>
      </c>
      <c r="X292" s="25">
        <f>U292-M292</f>
        <v>8590.4500000000116</v>
      </c>
      <c r="Y292" s="26">
        <f>X292/M292</f>
        <v>4.0719413193365805E-2</v>
      </c>
      <c r="AA292" t="str">
        <f t="shared" si="70"/>
        <v>Zillah School District</v>
      </c>
      <c r="AB292" s="4">
        <f t="shared" si="71"/>
        <v>210966.94</v>
      </c>
      <c r="AC292" s="4">
        <f t="shared" si="72"/>
        <v>219557.39</v>
      </c>
      <c r="AD292" s="4">
        <f t="shared" si="73"/>
        <v>8590.4500000000116</v>
      </c>
      <c r="AF292" s="4">
        <f t="shared" si="74"/>
        <v>9118.8123934326322</v>
      </c>
    </row>
    <row r="293" spans="1:32">
      <c r="A293" t="s">
        <v>933</v>
      </c>
      <c r="B293">
        <v>83</v>
      </c>
      <c r="C293">
        <v>3229.5</v>
      </c>
      <c r="D293">
        <v>13</v>
      </c>
      <c r="E293">
        <f t="shared" si="66"/>
        <v>3242.5</v>
      </c>
      <c r="F293" s="21">
        <v>0</v>
      </c>
      <c r="G293" s="21">
        <v>0</v>
      </c>
      <c r="H293" s="21">
        <v>12</v>
      </c>
      <c r="I293" s="21">
        <v>13</v>
      </c>
      <c r="J293" s="38">
        <v>112</v>
      </c>
      <c r="K293" s="21" t="s">
        <v>643</v>
      </c>
      <c r="M293" s="25">
        <v>2263728</v>
      </c>
      <c r="N293" s="25">
        <v>2830840</v>
      </c>
      <c r="O293" s="25">
        <f t="shared" si="67"/>
        <v>-567112</v>
      </c>
      <c r="P293" s="26">
        <f t="shared" si="68"/>
        <v>-0.20033346992412146</v>
      </c>
      <c r="S293" s="25">
        <v>1615197.5</v>
      </c>
      <c r="T293" s="25">
        <f t="shared" si="69"/>
        <v>1615197.5</v>
      </c>
      <c r="U293" s="25">
        <f>MIN(T293,N293)</f>
        <v>1615197.5</v>
      </c>
      <c r="V293" s="25">
        <f>U293-N293</f>
        <v>-1215642.5</v>
      </c>
      <c r="W293" s="26">
        <f>V293/N293</f>
        <v>-0.42942819092566165</v>
      </c>
      <c r="X293" s="25">
        <f>U293-M293</f>
        <v>-648530.5</v>
      </c>
      <c r="Y293" s="26">
        <f>X293/M293</f>
        <v>-0.28648782009145973</v>
      </c>
      <c r="AA293" t="str">
        <f t="shared" si="70"/>
        <v>KWRL Co-op*</v>
      </c>
      <c r="AB293" s="4">
        <f t="shared" si="71"/>
        <v>2263728</v>
      </c>
      <c r="AC293" s="4">
        <f t="shared" si="72"/>
        <v>1615197.5</v>
      </c>
      <c r="AD293" s="4">
        <f t="shared" si="73"/>
        <v>-648530.5</v>
      </c>
      <c r="AF293" s="4">
        <f t="shared" si="74"/>
        <v>-688418.87921110692</v>
      </c>
    </row>
    <row r="294" spans="1:32">
      <c r="A294" t="s">
        <v>934</v>
      </c>
    </row>
    <row r="295" spans="1:32">
      <c r="A295" t="s">
        <v>746</v>
      </c>
    </row>
    <row r="296" spans="1:32">
      <c r="A296" t="s">
        <v>935</v>
      </c>
    </row>
    <row r="297" spans="1:32">
      <c r="A297" t="s">
        <v>936</v>
      </c>
    </row>
    <row r="298" spans="1:32">
      <c r="A298" t="s">
        <v>937</v>
      </c>
    </row>
  </sheetData>
  <mergeCells count="2">
    <mergeCell ref="M1:P1"/>
    <mergeCell ref="S1:Y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K299"/>
  <sheetViews>
    <sheetView workbookViewId="0">
      <selection activeCell="I26" sqref="I26"/>
    </sheetView>
  </sheetViews>
  <sheetFormatPr defaultRowHeight="14.4"/>
  <cols>
    <col min="1" max="2" width="8.88671875" style="120"/>
    <col min="3" max="3" width="14.109375" style="121" bestFit="1" customWidth="1"/>
    <col min="4" max="4" width="12.44140625" style="120" bestFit="1" customWidth="1"/>
    <col min="5" max="5" width="8.88671875" style="120"/>
    <col min="6" max="6" width="13.109375" style="120" bestFit="1" customWidth="1"/>
    <col min="7" max="16384" width="8.88671875" style="120"/>
  </cols>
  <sheetData>
    <row r="1" spans="1:11">
      <c r="C1" s="121" t="s">
        <v>985</v>
      </c>
      <c r="D1" s="120" t="s">
        <v>986</v>
      </c>
      <c r="F1" s="120" t="s">
        <v>987</v>
      </c>
      <c r="J1" s="120" t="s">
        <v>988</v>
      </c>
    </row>
    <row r="2" spans="1:11">
      <c r="B2" s="120" t="s">
        <v>612</v>
      </c>
      <c r="C2" s="121">
        <f>SUM(C4:C299)</f>
        <v>273969516</v>
      </c>
      <c r="D2" s="121">
        <f>SUM(D4:D299)</f>
        <v>303493392</v>
      </c>
      <c r="F2" s="121">
        <f>SUM(F4:F299)</f>
        <v>295226706.72000003</v>
      </c>
      <c r="J2" s="120" t="s">
        <v>989</v>
      </c>
      <c r="K2" s="120">
        <v>0.28000000000000003</v>
      </c>
    </row>
    <row r="3" spans="1:11">
      <c r="J3" s="120" t="s">
        <v>990</v>
      </c>
      <c r="K3" s="120">
        <v>0.72000000000000008</v>
      </c>
    </row>
    <row r="4" spans="1:11">
      <c r="A4" s="120" t="s">
        <v>17</v>
      </c>
      <c r="B4" s="120" t="s">
        <v>18</v>
      </c>
      <c r="C4" s="121">
        <v>2378656</v>
      </c>
      <c r="D4" s="120">
        <v>2615439</v>
      </c>
      <c r="F4" s="122">
        <f>C4*$K$2+D4*$K$3</f>
        <v>2549139.7600000002</v>
      </c>
    </row>
    <row r="5" spans="1:11">
      <c r="A5" s="120" t="s">
        <v>19</v>
      </c>
      <c r="B5" s="120" t="s">
        <v>20</v>
      </c>
      <c r="C5" s="121">
        <v>317632</v>
      </c>
      <c r="D5" s="120">
        <v>229729</v>
      </c>
      <c r="F5" s="122">
        <f t="shared" ref="F5:F68" si="0">C5*$K$2+D5*$K$3</f>
        <v>254341.84000000003</v>
      </c>
    </row>
    <row r="6" spans="1:11">
      <c r="A6" s="120" t="s">
        <v>21</v>
      </c>
      <c r="B6" s="120" t="s">
        <v>22</v>
      </c>
      <c r="C6" s="121">
        <v>199937</v>
      </c>
      <c r="D6" s="120">
        <v>221117</v>
      </c>
      <c r="F6" s="122">
        <f t="shared" si="0"/>
        <v>215186.60000000003</v>
      </c>
    </row>
    <row r="7" spans="1:11">
      <c r="A7" s="120" t="s">
        <v>23</v>
      </c>
      <c r="B7" s="120" t="s">
        <v>24</v>
      </c>
      <c r="C7" s="121">
        <v>0</v>
      </c>
      <c r="D7" s="120">
        <v>0</v>
      </c>
      <c r="F7" s="122">
        <f t="shared" si="0"/>
        <v>0</v>
      </c>
    </row>
    <row r="8" spans="1:11">
      <c r="A8" s="120" t="s">
        <v>25</v>
      </c>
      <c r="B8" s="120" t="s">
        <v>26</v>
      </c>
      <c r="C8" s="121">
        <v>699733</v>
      </c>
      <c r="D8" s="120">
        <v>793377</v>
      </c>
      <c r="F8" s="122">
        <f t="shared" si="0"/>
        <v>767156.68</v>
      </c>
    </row>
    <row r="9" spans="1:11">
      <c r="A9" s="120" t="s">
        <v>27</v>
      </c>
      <c r="B9" s="120" t="s">
        <v>28</v>
      </c>
      <c r="C9" s="121">
        <v>363665</v>
      </c>
      <c r="D9" s="120">
        <v>380957</v>
      </c>
      <c r="F9" s="122">
        <f t="shared" si="0"/>
        <v>376115.24000000005</v>
      </c>
    </row>
    <row r="10" spans="1:11">
      <c r="A10" s="120" t="s">
        <v>29</v>
      </c>
      <c r="B10" s="120" t="s">
        <v>30</v>
      </c>
      <c r="C10" s="121">
        <v>2009692</v>
      </c>
      <c r="D10" s="120">
        <v>2888847</v>
      </c>
      <c r="F10" s="122">
        <f t="shared" si="0"/>
        <v>2642683.6000000006</v>
      </c>
    </row>
    <row r="11" spans="1:11">
      <c r="A11" s="120" t="s">
        <v>31</v>
      </c>
      <c r="B11" s="120" t="s">
        <v>32</v>
      </c>
      <c r="C11" s="121">
        <v>0</v>
      </c>
      <c r="D11" s="120">
        <v>0</v>
      </c>
      <c r="F11" s="122">
        <f t="shared" si="0"/>
        <v>0</v>
      </c>
    </row>
    <row r="12" spans="1:11">
      <c r="A12" s="120" t="s">
        <v>33</v>
      </c>
      <c r="B12" s="120" t="s">
        <v>34</v>
      </c>
      <c r="C12" s="121">
        <v>4649857</v>
      </c>
      <c r="D12" s="120">
        <v>5380682</v>
      </c>
      <c r="F12" s="122">
        <f t="shared" si="0"/>
        <v>5176051.0000000009</v>
      </c>
    </row>
    <row r="13" spans="1:11">
      <c r="A13" s="120" t="s">
        <v>35</v>
      </c>
      <c r="B13" s="120" t="s">
        <v>36</v>
      </c>
      <c r="C13" s="121">
        <v>0</v>
      </c>
      <c r="D13" s="120">
        <v>0</v>
      </c>
      <c r="F13" s="122">
        <f t="shared" si="0"/>
        <v>0</v>
      </c>
    </row>
    <row r="14" spans="1:11">
      <c r="A14" s="120" t="s">
        <v>37</v>
      </c>
      <c r="B14" s="120" t="s">
        <v>38</v>
      </c>
      <c r="C14" s="121">
        <v>0</v>
      </c>
      <c r="D14" s="120">
        <v>0</v>
      </c>
      <c r="F14" s="122">
        <f t="shared" si="0"/>
        <v>0</v>
      </c>
    </row>
    <row r="15" spans="1:11">
      <c r="A15" s="120" t="s">
        <v>39</v>
      </c>
      <c r="B15" s="120" t="s">
        <v>40</v>
      </c>
      <c r="C15" s="121">
        <v>36988</v>
      </c>
      <c r="D15" s="120">
        <v>37148</v>
      </c>
      <c r="F15" s="122">
        <f t="shared" si="0"/>
        <v>37103.200000000004</v>
      </c>
    </row>
    <row r="16" spans="1:11">
      <c r="A16" s="120" t="s">
        <v>41</v>
      </c>
      <c r="B16" s="120" t="s">
        <v>42</v>
      </c>
      <c r="C16" s="121">
        <v>6002811</v>
      </c>
      <c r="D16" s="120">
        <v>7170967</v>
      </c>
      <c r="F16" s="122">
        <f t="shared" si="0"/>
        <v>6843883.3200000003</v>
      </c>
    </row>
    <row r="17" spans="1:6">
      <c r="A17" s="120" t="s">
        <v>43</v>
      </c>
      <c r="B17" s="120" t="s">
        <v>44</v>
      </c>
      <c r="C17" s="121">
        <v>0</v>
      </c>
      <c r="D17" s="120">
        <v>0</v>
      </c>
      <c r="F17" s="122">
        <f t="shared" si="0"/>
        <v>0</v>
      </c>
    </row>
    <row r="18" spans="1:6">
      <c r="A18" s="120" t="s">
        <v>45</v>
      </c>
      <c r="B18" s="120" t="s">
        <v>46</v>
      </c>
      <c r="C18" s="121">
        <v>0</v>
      </c>
      <c r="D18" s="120">
        <v>0</v>
      </c>
      <c r="F18" s="122">
        <f t="shared" si="0"/>
        <v>0</v>
      </c>
    </row>
    <row r="19" spans="1:6">
      <c r="A19" s="120" t="s">
        <v>47</v>
      </c>
      <c r="B19" s="120" t="s">
        <v>48</v>
      </c>
      <c r="C19" s="121">
        <v>11662</v>
      </c>
      <c r="D19" s="120">
        <v>30555</v>
      </c>
      <c r="F19" s="122">
        <f t="shared" si="0"/>
        <v>25264.960000000003</v>
      </c>
    </row>
    <row r="20" spans="1:6">
      <c r="A20" s="120" t="s">
        <v>49</v>
      </c>
      <c r="B20" s="120" t="s">
        <v>50</v>
      </c>
      <c r="C20" s="121">
        <v>699559</v>
      </c>
      <c r="D20" s="120">
        <v>1073967</v>
      </c>
      <c r="F20" s="122">
        <f t="shared" si="0"/>
        <v>969132.76000000013</v>
      </c>
    </row>
    <row r="21" spans="1:6">
      <c r="A21" s="120" t="s">
        <v>51</v>
      </c>
      <c r="B21" s="120" t="s">
        <v>52</v>
      </c>
      <c r="C21" s="121">
        <v>788699</v>
      </c>
      <c r="D21" s="120">
        <v>851186</v>
      </c>
      <c r="F21" s="122">
        <f t="shared" si="0"/>
        <v>833689.64000000013</v>
      </c>
    </row>
    <row r="22" spans="1:6">
      <c r="A22" s="120" t="s">
        <v>53</v>
      </c>
      <c r="B22" s="120" t="s">
        <v>54</v>
      </c>
      <c r="C22" s="121">
        <v>708250</v>
      </c>
      <c r="D22" s="120">
        <v>831633</v>
      </c>
      <c r="F22" s="122">
        <f t="shared" si="0"/>
        <v>797085.76000000013</v>
      </c>
    </row>
    <row r="23" spans="1:6">
      <c r="A23" s="120" t="s">
        <v>55</v>
      </c>
      <c r="B23" s="120" t="s">
        <v>56</v>
      </c>
      <c r="C23" s="121">
        <v>0</v>
      </c>
      <c r="D23" s="120">
        <v>0</v>
      </c>
      <c r="F23" s="122">
        <f t="shared" si="0"/>
        <v>0</v>
      </c>
    </row>
    <row r="24" spans="1:6">
      <c r="A24" s="120" t="s">
        <v>57</v>
      </c>
      <c r="B24" s="120" t="s">
        <v>58</v>
      </c>
      <c r="C24" s="121">
        <v>382407</v>
      </c>
      <c r="D24" s="120">
        <v>375275</v>
      </c>
      <c r="F24" s="122">
        <f t="shared" si="0"/>
        <v>377271.96000000008</v>
      </c>
    </row>
    <row r="25" spans="1:6">
      <c r="A25" s="120" t="s">
        <v>59</v>
      </c>
      <c r="B25" s="120" t="s">
        <v>60</v>
      </c>
      <c r="C25" s="121">
        <v>167555</v>
      </c>
      <c r="D25" s="120">
        <v>599279</v>
      </c>
      <c r="F25" s="122">
        <f t="shared" si="0"/>
        <v>478396.28000000009</v>
      </c>
    </row>
    <row r="26" spans="1:6">
      <c r="A26" s="120" t="s">
        <v>61</v>
      </c>
      <c r="B26" s="120" t="s">
        <v>62</v>
      </c>
      <c r="C26" s="121">
        <v>559377</v>
      </c>
      <c r="D26" s="120">
        <v>580692</v>
      </c>
      <c r="F26" s="122">
        <f t="shared" si="0"/>
        <v>574723.80000000005</v>
      </c>
    </row>
    <row r="27" spans="1:6">
      <c r="A27" s="120" t="s">
        <v>63</v>
      </c>
      <c r="B27" s="120" t="s">
        <v>64</v>
      </c>
      <c r="C27" s="121">
        <v>124987</v>
      </c>
      <c r="D27" s="120">
        <v>132180</v>
      </c>
      <c r="F27" s="122">
        <f t="shared" si="0"/>
        <v>130165.96</v>
      </c>
    </row>
    <row r="28" spans="1:6">
      <c r="A28" s="120" t="s">
        <v>65</v>
      </c>
      <c r="B28" s="120" t="s">
        <v>66</v>
      </c>
      <c r="C28" s="121">
        <v>0</v>
      </c>
      <c r="D28" s="120">
        <v>0</v>
      </c>
      <c r="F28" s="122">
        <f t="shared" si="0"/>
        <v>0</v>
      </c>
    </row>
    <row r="29" spans="1:6">
      <c r="A29" s="120" t="s">
        <v>67</v>
      </c>
      <c r="B29" s="120" t="s">
        <v>68</v>
      </c>
      <c r="C29" s="121">
        <v>851482</v>
      </c>
      <c r="D29" s="120">
        <v>959417</v>
      </c>
      <c r="F29" s="122">
        <f t="shared" si="0"/>
        <v>929195.20000000019</v>
      </c>
    </row>
    <row r="30" spans="1:6">
      <c r="A30" s="120" t="s">
        <v>69</v>
      </c>
      <c r="B30" s="120" t="s">
        <v>70</v>
      </c>
      <c r="C30" s="121">
        <v>670011</v>
      </c>
      <c r="D30" s="120">
        <v>624953</v>
      </c>
      <c r="F30" s="122">
        <f t="shared" si="0"/>
        <v>637569.24</v>
      </c>
    </row>
    <row r="31" spans="1:6">
      <c r="A31" s="120" t="s">
        <v>71</v>
      </c>
      <c r="B31" s="120" t="s">
        <v>72</v>
      </c>
      <c r="C31" s="121">
        <v>68541</v>
      </c>
      <c r="D31" s="120">
        <v>60184</v>
      </c>
      <c r="F31" s="122">
        <f t="shared" si="0"/>
        <v>62523.960000000006</v>
      </c>
    </row>
    <row r="32" spans="1:6">
      <c r="A32" s="120" t="s">
        <v>73</v>
      </c>
      <c r="B32" s="120" t="s">
        <v>74</v>
      </c>
      <c r="C32" s="121">
        <v>3462655</v>
      </c>
      <c r="D32" s="120">
        <v>4097705</v>
      </c>
      <c r="F32" s="122">
        <f t="shared" si="0"/>
        <v>3919891.0000000009</v>
      </c>
    </row>
    <row r="33" spans="1:6">
      <c r="A33" s="120" t="s">
        <v>75</v>
      </c>
      <c r="B33" s="120" t="s">
        <v>76</v>
      </c>
      <c r="C33" s="121">
        <v>5120667</v>
      </c>
      <c r="D33" s="120">
        <v>5498866</v>
      </c>
      <c r="F33" s="122">
        <f t="shared" si="0"/>
        <v>5392970.2800000012</v>
      </c>
    </row>
    <row r="34" spans="1:6">
      <c r="A34" s="120" t="s">
        <v>77</v>
      </c>
      <c r="B34" s="120" t="s">
        <v>78</v>
      </c>
      <c r="C34" s="121">
        <v>1023327</v>
      </c>
      <c r="D34" s="120">
        <v>1089568</v>
      </c>
      <c r="F34" s="122">
        <f t="shared" si="0"/>
        <v>1071020.52</v>
      </c>
    </row>
    <row r="35" spans="1:6">
      <c r="A35" s="120" t="s">
        <v>79</v>
      </c>
      <c r="B35" s="120" t="s">
        <v>80</v>
      </c>
      <c r="C35" s="121">
        <v>642248</v>
      </c>
      <c r="D35" s="120">
        <v>763747</v>
      </c>
      <c r="F35" s="122">
        <f t="shared" si="0"/>
        <v>729727.28000000014</v>
      </c>
    </row>
    <row r="36" spans="1:6">
      <c r="A36" s="120" t="s">
        <v>81</v>
      </c>
      <c r="B36" s="120" t="s">
        <v>82</v>
      </c>
      <c r="C36" s="121">
        <v>1462418</v>
      </c>
      <c r="D36" s="120">
        <v>1564134</v>
      </c>
      <c r="F36" s="122">
        <f t="shared" si="0"/>
        <v>1535653.5200000003</v>
      </c>
    </row>
    <row r="37" spans="1:6">
      <c r="A37" s="120" t="s">
        <v>83</v>
      </c>
      <c r="B37" s="120" t="s">
        <v>84</v>
      </c>
      <c r="C37" s="121">
        <v>521671</v>
      </c>
      <c r="D37" s="120">
        <v>496731</v>
      </c>
      <c r="F37" s="122">
        <f t="shared" si="0"/>
        <v>503714.20000000007</v>
      </c>
    </row>
    <row r="38" spans="1:6">
      <c r="A38" s="120" t="s">
        <v>85</v>
      </c>
      <c r="B38" s="120" t="s">
        <v>86</v>
      </c>
      <c r="C38" s="121">
        <v>0</v>
      </c>
      <c r="D38" s="120">
        <v>0</v>
      </c>
      <c r="F38" s="122">
        <f t="shared" si="0"/>
        <v>0</v>
      </c>
    </row>
    <row r="39" spans="1:6">
      <c r="A39" s="120" t="s">
        <v>87</v>
      </c>
      <c r="B39" s="120" t="s">
        <v>88</v>
      </c>
      <c r="C39" s="121">
        <v>1832293</v>
      </c>
      <c r="D39" s="120">
        <v>1960758</v>
      </c>
      <c r="F39" s="122">
        <f t="shared" si="0"/>
        <v>1924787.8000000003</v>
      </c>
    </row>
    <row r="40" spans="1:6">
      <c r="A40" s="120" t="s">
        <v>89</v>
      </c>
      <c r="B40" s="120" t="s">
        <v>90</v>
      </c>
      <c r="C40" s="121">
        <v>0</v>
      </c>
      <c r="D40" s="120">
        <v>0</v>
      </c>
      <c r="F40" s="122">
        <f t="shared" si="0"/>
        <v>0</v>
      </c>
    </row>
    <row r="41" spans="1:6">
      <c r="A41" s="120" t="s">
        <v>91</v>
      </c>
      <c r="B41" s="120" t="s">
        <v>92</v>
      </c>
      <c r="C41" s="121">
        <v>5569555</v>
      </c>
      <c r="D41" s="120">
        <v>6188722</v>
      </c>
      <c r="F41" s="122">
        <f t="shared" si="0"/>
        <v>6015355.2400000012</v>
      </c>
    </row>
    <row r="42" spans="1:6">
      <c r="A42" s="120" t="s">
        <v>93</v>
      </c>
      <c r="B42" s="120" t="s">
        <v>94</v>
      </c>
      <c r="C42" s="121">
        <v>405130</v>
      </c>
      <c r="D42" s="120">
        <v>379651</v>
      </c>
      <c r="F42" s="122">
        <f t="shared" si="0"/>
        <v>386785.12000000005</v>
      </c>
    </row>
    <row r="43" spans="1:6">
      <c r="A43" s="120" t="s">
        <v>95</v>
      </c>
      <c r="B43" s="120" t="s">
        <v>96</v>
      </c>
      <c r="C43" s="121">
        <v>397426</v>
      </c>
      <c r="D43" s="120">
        <v>192970</v>
      </c>
      <c r="F43" s="122">
        <f t="shared" si="0"/>
        <v>250217.68000000005</v>
      </c>
    </row>
    <row r="44" spans="1:6">
      <c r="A44" s="120" t="s">
        <v>97</v>
      </c>
      <c r="B44" s="120" t="s">
        <v>98</v>
      </c>
      <c r="C44" s="121">
        <v>174840</v>
      </c>
      <c r="D44" s="120">
        <v>174516</v>
      </c>
      <c r="F44" s="122">
        <f t="shared" si="0"/>
        <v>174606.72000000003</v>
      </c>
    </row>
    <row r="45" spans="1:6">
      <c r="A45" s="120" t="s">
        <v>99</v>
      </c>
      <c r="B45" s="120" t="s">
        <v>100</v>
      </c>
      <c r="C45" s="121">
        <v>165360</v>
      </c>
      <c r="D45" s="120">
        <v>204838</v>
      </c>
      <c r="F45" s="122">
        <f t="shared" si="0"/>
        <v>193784.16000000003</v>
      </c>
    </row>
    <row r="46" spans="1:6">
      <c r="A46" s="120" t="s">
        <v>101</v>
      </c>
      <c r="B46" s="120" t="s">
        <v>102</v>
      </c>
      <c r="C46" s="121">
        <v>306286</v>
      </c>
      <c r="D46" s="120">
        <v>399919</v>
      </c>
      <c r="F46" s="122">
        <f t="shared" si="0"/>
        <v>373701.76000000007</v>
      </c>
    </row>
    <row r="47" spans="1:6">
      <c r="A47" s="120" t="s">
        <v>103</v>
      </c>
      <c r="B47" s="120" t="s">
        <v>104</v>
      </c>
      <c r="C47" s="121">
        <v>1377250</v>
      </c>
      <c r="D47" s="120">
        <v>1408550</v>
      </c>
      <c r="F47" s="122">
        <f t="shared" si="0"/>
        <v>1399786.0000000002</v>
      </c>
    </row>
    <row r="48" spans="1:6">
      <c r="A48" s="120" t="s">
        <v>105</v>
      </c>
      <c r="B48" s="120" t="s">
        <v>106</v>
      </c>
      <c r="C48" s="121">
        <v>340573</v>
      </c>
      <c r="D48" s="120">
        <v>223075</v>
      </c>
      <c r="F48" s="122">
        <f t="shared" si="0"/>
        <v>255974.44000000003</v>
      </c>
    </row>
    <row r="49" spans="1:6">
      <c r="A49" s="120" t="s">
        <v>107</v>
      </c>
      <c r="B49" s="120" t="s">
        <v>108</v>
      </c>
      <c r="C49" s="121">
        <v>79429</v>
      </c>
      <c r="D49" s="120">
        <v>87531</v>
      </c>
      <c r="F49" s="122">
        <f t="shared" si="0"/>
        <v>85262.44</v>
      </c>
    </row>
    <row r="50" spans="1:6">
      <c r="A50" s="120" t="s">
        <v>109</v>
      </c>
      <c r="B50" s="120" t="s">
        <v>110</v>
      </c>
      <c r="C50" s="121">
        <v>129708</v>
      </c>
      <c r="D50" s="120">
        <v>170707</v>
      </c>
      <c r="F50" s="122">
        <f t="shared" si="0"/>
        <v>159227.28000000003</v>
      </c>
    </row>
    <row r="51" spans="1:6">
      <c r="A51" s="120" t="s">
        <v>111</v>
      </c>
      <c r="B51" s="120" t="s">
        <v>112</v>
      </c>
      <c r="C51" s="121">
        <v>130174</v>
      </c>
      <c r="D51" s="120">
        <v>136578</v>
      </c>
      <c r="F51" s="122">
        <f t="shared" si="0"/>
        <v>134784.88</v>
      </c>
    </row>
    <row r="52" spans="1:6">
      <c r="A52" s="120" t="s">
        <v>113</v>
      </c>
      <c r="B52" s="120" t="s">
        <v>114</v>
      </c>
      <c r="C52" s="121">
        <v>0</v>
      </c>
      <c r="D52" s="120">
        <v>0</v>
      </c>
      <c r="F52" s="122">
        <f t="shared" si="0"/>
        <v>0</v>
      </c>
    </row>
    <row r="53" spans="1:6">
      <c r="A53" s="120" t="s">
        <v>115</v>
      </c>
      <c r="B53" s="120" t="s">
        <v>116</v>
      </c>
      <c r="C53" s="121">
        <v>0</v>
      </c>
      <c r="D53" s="120">
        <v>0</v>
      </c>
      <c r="F53" s="122">
        <f t="shared" si="0"/>
        <v>0</v>
      </c>
    </row>
    <row r="54" spans="1:6">
      <c r="A54" s="120" t="s">
        <v>117</v>
      </c>
      <c r="B54" s="120" t="s">
        <v>118</v>
      </c>
      <c r="C54" s="121">
        <v>64939</v>
      </c>
      <c r="D54" s="120">
        <v>55192</v>
      </c>
      <c r="F54" s="122">
        <f t="shared" si="0"/>
        <v>57921.16</v>
      </c>
    </row>
    <row r="55" spans="1:6">
      <c r="A55" s="120" t="s">
        <v>119</v>
      </c>
      <c r="B55" s="120" t="s">
        <v>120</v>
      </c>
      <c r="C55" s="121">
        <v>157972</v>
      </c>
      <c r="D55" s="120">
        <v>216998</v>
      </c>
      <c r="F55" s="122">
        <f t="shared" si="0"/>
        <v>200470.72000000003</v>
      </c>
    </row>
    <row r="56" spans="1:6">
      <c r="A56" s="120" t="s">
        <v>121</v>
      </c>
      <c r="B56" s="120" t="s">
        <v>122</v>
      </c>
      <c r="C56" s="121">
        <v>0</v>
      </c>
      <c r="D56" s="120">
        <v>0</v>
      </c>
      <c r="F56" s="122">
        <f t="shared" si="0"/>
        <v>0</v>
      </c>
    </row>
    <row r="57" spans="1:6">
      <c r="A57" s="120" t="s">
        <v>123</v>
      </c>
      <c r="B57" s="120" t="s">
        <v>124</v>
      </c>
      <c r="C57" s="121">
        <v>7967</v>
      </c>
      <c r="D57" s="120">
        <v>0</v>
      </c>
      <c r="F57" s="122">
        <f t="shared" si="0"/>
        <v>2230.7600000000002</v>
      </c>
    </row>
    <row r="58" spans="1:6">
      <c r="A58" s="120" t="s">
        <v>125</v>
      </c>
      <c r="B58" s="120" t="s">
        <v>126</v>
      </c>
      <c r="C58" s="121">
        <v>268139</v>
      </c>
      <c r="D58" s="120">
        <v>179638</v>
      </c>
      <c r="F58" s="122">
        <f t="shared" si="0"/>
        <v>204418.28000000003</v>
      </c>
    </row>
    <row r="59" spans="1:6">
      <c r="A59" s="120" t="s">
        <v>127</v>
      </c>
      <c r="B59" s="120" t="s">
        <v>128</v>
      </c>
      <c r="C59" s="121">
        <v>452679</v>
      </c>
      <c r="D59" s="120">
        <v>462452</v>
      </c>
      <c r="F59" s="122">
        <f t="shared" si="0"/>
        <v>459715.56000000006</v>
      </c>
    </row>
    <row r="60" spans="1:6">
      <c r="A60" s="120" t="s">
        <v>129</v>
      </c>
      <c r="B60" s="120" t="s">
        <v>130</v>
      </c>
      <c r="C60" s="121">
        <v>124439</v>
      </c>
      <c r="D60" s="120">
        <v>46399</v>
      </c>
      <c r="F60" s="122">
        <f t="shared" si="0"/>
        <v>68250.200000000012</v>
      </c>
    </row>
    <row r="61" spans="1:6">
      <c r="A61" s="120" t="s">
        <v>131</v>
      </c>
      <c r="B61" s="120" t="s">
        <v>132</v>
      </c>
      <c r="C61" s="121">
        <v>1598490</v>
      </c>
      <c r="D61" s="120">
        <v>1862104</v>
      </c>
      <c r="F61" s="122">
        <f t="shared" si="0"/>
        <v>1788292.08</v>
      </c>
    </row>
    <row r="62" spans="1:6">
      <c r="A62" s="120" t="s">
        <v>133</v>
      </c>
      <c r="B62" s="120" t="s">
        <v>134</v>
      </c>
      <c r="C62" s="121">
        <v>0</v>
      </c>
      <c r="D62" s="120">
        <v>0</v>
      </c>
      <c r="F62" s="122">
        <f t="shared" si="0"/>
        <v>0</v>
      </c>
    </row>
    <row r="63" spans="1:6">
      <c r="A63" s="120" t="s">
        <v>135</v>
      </c>
      <c r="B63" s="120" t="s">
        <v>136</v>
      </c>
      <c r="C63" s="121">
        <v>18036</v>
      </c>
      <c r="D63" s="120">
        <v>39354</v>
      </c>
      <c r="F63" s="122">
        <f t="shared" si="0"/>
        <v>33384.960000000006</v>
      </c>
    </row>
    <row r="64" spans="1:6">
      <c r="A64" s="120" t="s">
        <v>137</v>
      </c>
      <c r="B64" s="120" t="s">
        <v>138</v>
      </c>
      <c r="C64" s="121">
        <v>2000104</v>
      </c>
      <c r="D64" s="120">
        <v>2184611</v>
      </c>
      <c r="F64" s="122">
        <f t="shared" si="0"/>
        <v>2132949.04</v>
      </c>
    </row>
    <row r="65" spans="1:6">
      <c r="A65" s="120" t="s">
        <v>139</v>
      </c>
      <c r="B65" s="120" t="s">
        <v>140</v>
      </c>
      <c r="C65" s="121">
        <v>1378623</v>
      </c>
      <c r="D65" s="120">
        <v>1619386</v>
      </c>
      <c r="F65" s="122">
        <f t="shared" si="0"/>
        <v>1551972.3600000003</v>
      </c>
    </row>
    <row r="66" spans="1:6">
      <c r="A66" s="120" t="s">
        <v>141</v>
      </c>
      <c r="B66" s="120" t="s">
        <v>142</v>
      </c>
      <c r="C66" s="121">
        <v>3207791</v>
      </c>
      <c r="D66" s="120">
        <v>3074355</v>
      </c>
      <c r="F66" s="122">
        <f t="shared" si="0"/>
        <v>3111717.08</v>
      </c>
    </row>
    <row r="67" spans="1:6">
      <c r="A67" s="120" t="s">
        <v>143</v>
      </c>
      <c r="B67" s="120" t="s">
        <v>144</v>
      </c>
      <c r="C67" s="121">
        <v>0</v>
      </c>
      <c r="D67" s="120">
        <v>0</v>
      </c>
      <c r="F67" s="122">
        <f t="shared" si="0"/>
        <v>0</v>
      </c>
    </row>
    <row r="68" spans="1:6">
      <c r="A68" s="120" t="s">
        <v>145</v>
      </c>
      <c r="B68" s="120" t="s">
        <v>146</v>
      </c>
      <c r="C68" s="121">
        <v>379074</v>
      </c>
      <c r="D68" s="120">
        <v>379889</v>
      </c>
      <c r="F68" s="122">
        <f t="shared" si="0"/>
        <v>379660.80000000005</v>
      </c>
    </row>
    <row r="69" spans="1:6">
      <c r="A69" s="120" t="s">
        <v>147</v>
      </c>
      <c r="B69" s="120" t="s">
        <v>148</v>
      </c>
      <c r="C69" s="121">
        <v>0</v>
      </c>
      <c r="D69" s="120">
        <v>0</v>
      </c>
      <c r="F69" s="122">
        <f t="shared" ref="F69:F132" si="1">C69*$K$2+D69*$K$3</f>
        <v>0</v>
      </c>
    </row>
    <row r="70" spans="1:6">
      <c r="A70" s="120" t="s">
        <v>149</v>
      </c>
      <c r="B70" s="120" t="s">
        <v>150</v>
      </c>
      <c r="C70" s="121">
        <v>134186</v>
      </c>
      <c r="D70" s="120">
        <v>588528</v>
      </c>
      <c r="F70" s="122">
        <f t="shared" si="1"/>
        <v>461312.24000000005</v>
      </c>
    </row>
    <row r="71" spans="1:6">
      <c r="A71" s="120" t="s">
        <v>151</v>
      </c>
      <c r="B71" s="120" t="s">
        <v>152</v>
      </c>
      <c r="C71" s="121">
        <v>1065157</v>
      </c>
      <c r="D71" s="120">
        <v>468135</v>
      </c>
      <c r="F71" s="122">
        <f t="shared" si="1"/>
        <v>635301.16</v>
      </c>
    </row>
    <row r="72" spans="1:6">
      <c r="A72" s="120" t="s">
        <v>153</v>
      </c>
      <c r="B72" s="120" t="s">
        <v>154</v>
      </c>
      <c r="C72" s="121">
        <v>188171</v>
      </c>
      <c r="D72" s="120">
        <v>176275</v>
      </c>
      <c r="F72" s="122">
        <f t="shared" si="1"/>
        <v>179605.88</v>
      </c>
    </row>
    <row r="73" spans="1:6">
      <c r="A73" s="120" t="s">
        <v>155</v>
      </c>
      <c r="B73" s="120" t="s">
        <v>156</v>
      </c>
      <c r="C73" s="121">
        <v>225768</v>
      </c>
      <c r="D73" s="120">
        <v>230770</v>
      </c>
      <c r="F73" s="122">
        <f t="shared" si="1"/>
        <v>229369.44000000003</v>
      </c>
    </row>
    <row r="74" spans="1:6">
      <c r="A74" s="120" t="s">
        <v>157</v>
      </c>
      <c r="B74" s="120" t="s">
        <v>158</v>
      </c>
      <c r="C74" s="121">
        <v>618927</v>
      </c>
      <c r="D74" s="120">
        <v>732353</v>
      </c>
      <c r="F74" s="122">
        <f t="shared" si="1"/>
        <v>700593.72000000009</v>
      </c>
    </row>
    <row r="75" spans="1:6">
      <c r="A75" s="120" t="s">
        <v>159</v>
      </c>
      <c r="B75" s="120" t="s">
        <v>160</v>
      </c>
      <c r="C75" s="121">
        <v>1661966</v>
      </c>
      <c r="D75" s="120">
        <v>1713266</v>
      </c>
      <c r="F75" s="122">
        <f t="shared" si="1"/>
        <v>1698902.0000000002</v>
      </c>
    </row>
    <row r="76" spans="1:6">
      <c r="A76" s="120" t="s">
        <v>161</v>
      </c>
      <c r="B76" s="120" t="s">
        <v>162</v>
      </c>
      <c r="C76" s="121">
        <v>0</v>
      </c>
      <c r="D76" s="120">
        <v>0</v>
      </c>
      <c r="F76" s="122">
        <f t="shared" si="1"/>
        <v>0</v>
      </c>
    </row>
    <row r="77" spans="1:6">
      <c r="A77" s="120" t="s">
        <v>163</v>
      </c>
      <c r="B77" s="120" t="s">
        <v>164</v>
      </c>
      <c r="C77" s="121">
        <v>439529</v>
      </c>
      <c r="D77" s="120">
        <v>336977</v>
      </c>
      <c r="F77" s="122">
        <f t="shared" si="1"/>
        <v>365691.56000000006</v>
      </c>
    </row>
    <row r="78" spans="1:6">
      <c r="A78" s="120" t="s">
        <v>165</v>
      </c>
      <c r="B78" s="120" t="s">
        <v>166</v>
      </c>
      <c r="C78" s="121">
        <v>10091819</v>
      </c>
      <c r="D78" s="120">
        <v>12544399</v>
      </c>
      <c r="F78" s="122">
        <f t="shared" si="1"/>
        <v>11857676.600000001</v>
      </c>
    </row>
    <row r="79" spans="1:6">
      <c r="A79" s="120" t="s">
        <v>167</v>
      </c>
      <c r="B79" s="120" t="s">
        <v>168</v>
      </c>
      <c r="C79" s="121">
        <v>0</v>
      </c>
      <c r="D79" s="120">
        <v>0</v>
      </c>
      <c r="F79" s="122">
        <f t="shared" si="1"/>
        <v>0</v>
      </c>
    </row>
    <row r="80" spans="1:6">
      <c r="A80" s="123" t="s">
        <v>169</v>
      </c>
      <c r="B80" s="123" t="s">
        <v>170</v>
      </c>
      <c r="C80" s="121">
        <v>6146346</v>
      </c>
      <c r="D80" s="120">
        <v>6880299</v>
      </c>
      <c r="F80" s="122">
        <f t="shared" si="1"/>
        <v>6674792.1600000001</v>
      </c>
    </row>
    <row r="81" spans="1:6">
      <c r="A81" s="120" t="s">
        <v>171</v>
      </c>
      <c r="B81" s="120" t="s">
        <v>172</v>
      </c>
      <c r="C81" s="121">
        <v>211014</v>
      </c>
      <c r="D81" s="120">
        <v>710020</v>
      </c>
      <c r="F81" s="122">
        <f t="shared" si="1"/>
        <v>570298.32000000007</v>
      </c>
    </row>
    <row r="82" spans="1:6">
      <c r="A82" s="120" t="s">
        <v>173</v>
      </c>
      <c r="B82" s="120" t="s">
        <v>174</v>
      </c>
      <c r="C82" s="121">
        <v>0</v>
      </c>
      <c r="D82" s="120">
        <v>0</v>
      </c>
      <c r="F82" s="122">
        <f t="shared" si="1"/>
        <v>0</v>
      </c>
    </row>
    <row r="83" spans="1:6">
      <c r="A83" s="120" t="s">
        <v>175</v>
      </c>
      <c r="B83" s="120" t="s">
        <v>176</v>
      </c>
      <c r="C83" s="121">
        <v>679316</v>
      </c>
      <c r="D83" s="120">
        <v>772871</v>
      </c>
      <c r="F83" s="122">
        <f t="shared" si="1"/>
        <v>746675.60000000009</v>
      </c>
    </row>
    <row r="84" spans="1:6">
      <c r="A84" s="120" t="s">
        <v>177</v>
      </c>
      <c r="B84" s="120" t="s">
        <v>178</v>
      </c>
      <c r="C84" s="121">
        <v>3220451</v>
      </c>
      <c r="D84" s="120">
        <v>3624620</v>
      </c>
      <c r="F84" s="122">
        <f t="shared" si="1"/>
        <v>3511452.6800000006</v>
      </c>
    </row>
    <row r="85" spans="1:6">
      <c r="A85" s="120" t="s">
        <v>179</v>
      </c>
      <c r="B85" s="120" t="s">
        <v>180</v>
      </c>
      <c r="C85" s="121">
        <v>462039</v>
      </c>
      <c r="D85" s="120">
        <v>479575</v>
      </c>
      <c r="F85" s="122">
        <f t="shared" si="1"/>
        <v>474664.92000000004</v>
      </c>
    </row>
    <row r="86" spans="1:6">
      <c r="A86" s="120" t="s">
        <v>181</v>
      </c>
      <c r="B86" s="120" t="s">
        <v>182</v>
      </c>
      <c r="C86" s="121">
        <v>218320</v>
      </c>
      <c r="D86" s="120">
        <v>226865</v>
      </c>
      <c r="F86" s="122">
        <f t="shared" si="1"/>
        <v>224472.40000000002</v>
      </c>
    </row>
    <row r="87" spans="1:6">
      <c r="A87" s="120" t="s">
        <v>183</v>
      </c>
      <c r="B87" s="120" t="s">
        <v>184</v>
      </c>
      <c r="C87" s="121">
        <v>182806</v>
      </c>
      <c r="D87" s="120">
        <v>186993</v>
      </c>
      <c r="F87" s="122">
        <f t="shared" si="1"/>
        <v>185820.64</v>
      </c>
    </row>
    <row r="88" spans="1:6">
      <c r="A88" s="120" t="s">
        <v>185</v>
      </c>
      <c r="B88" s="120" t="s">
        <v>186</v>
      </c>
      <c r="C88" s="121">
        <v>163957</v>
      </c>
      <c r="D88" s="120">
        <v>269747</v>
      </c>
      <c r="F88" s="122">
        <f t="shared" si="1"/>
        <v>240125.80000000005</v>
      </c>
    </row>
    <row r="89" spans="1:6">
      <c r="A89" s="120" t="s">
        <v>187</v>
      </c>
      <c r="B89" s="120" t="s">
        <v>188</v>
      </c>
      <c r="C89" s="121">
        <v>525711</v>
      </c>
      <c r="D89" s="120">
        <v>514105</v>
      </c>
      <c r="F89" s="122">
        <f t="shared" si="1"/>
        <v>517354.68000000005</v>
      </c>
    </row>
    <row r="90" spans="1:6">
      <c r="A90" s="120" t="s">
        <v>189</v>
      </c>
      <c r="B90" s="120" t="s">
        <v>190</v>
      </c>
      <c r="C90" s="121">
        <v>3235958</v>
      </c>
      <c r="D90" s="120">
        <v>3576975</v>
      </c>
      <c r="F90" s="122">
        <f t="shared" si="1"/>
        <v>3481490.2400000007</v>
      </c>
    </row>
    <row r="91" spans="1:6">
      <c r="A91" s="120" t="s">
        <v>191</v>
      </c>
      <c r="B91" s="120" t="s">
        <v>192</v>
      </c>
      <c r="C91" s="121">
        <v>1623742</v>
      </c>
      <c r="D91" s="120">
        <v>1762307</v>
      </c>
      <c r="F91" s="122">
        <f t="shared" si="1"/>
        <v>1723508.8</v>
      </c>
    </row>
    <row r="92" spans="1:6">
      <c r="A92" s="120" t="s">
        <v>193</v>
      </c>
      <c r="B92" s="120" t="s">
        <v>194</v>
      </c>
      <c r="C92" s="121">
        <v>514062</v>
      </c>
      <c r="D92" s="120">
        <v>502654</v>
      </c>
      <c r="F92" s="122">
        <f t="shared" si="1"/>
        <v>505848.24000000011</v>
      </c>
    </row>
    <row r="93" spans="1:6">
      <c r="A93" s="120" t="s">
        <v>195</v>
      </c>
      <c r="B93" s="120" t="s">
        <v>196</v>
      </c>
      <c r="C93" s="121">
        <v>0</v>
      </c>
      <c r="D93" s="120">
        <v>0</v>
      </c>
      <c r="F93" s="122">
        <f t="shared" si="1"/>
        <v>0</v>
      </c>
    </row>
    <row r="94" spans="1:6">
      <c r="A94" s="120" t="s">
        <v>197</v>
      </c>
      <c r="B94" s="120" t="s">
        <v>198</v>
      </c>
      <c r="C94" s="121">
        <v>4780</v>
      </c>
      <c r="D94" s="120">
        <v>14358</v>
      </c>
      <c r="F94" s="122">
        <f t="shared" si="1"/>
        <v>11676.160000000002</v>
      </c>
    </row>
    <row r="95" spans="1:6">
      <c r="A95" s="120" t="s">
        <v>199</v>
      </c>
      <c r="B95" s="120" t="s">
        <v>200</v>
      </c>
      <c r="C95" s="121">
        <v>12389</v>
      </c>
      <c r="D95" s="120">
        <v>9199</v>
      </c>
      <c r="F95" s="122">
        <f t="shared" si="1"/>
        <v>10092.200000000001</v>
      </c>
    </row>
    <row r="96" spans="1:6">
      <c r="A96" s="120" t="s">
        <v>201</v>
      </c>
      <c r="B96" s="120" t="s">
        <v>202</v>
      </c>
      <c r="C96" s="121">
        <v>0</v>
      </c>
      <c r="D96" s="120">
        <v>0</v>
      </c>
      <c r="F96" s="122">
        <f t="shared" si="1"/>
        <v>0</v>
      </c>
    </row>
    <row r="97" spans="1:6">
      <c r="A97" s="120" t="s">
        <v>203</v>
      </c>
      <c r="B97" s="120" t="s">
        <v>204</v>
      </c>
      <c r="C97" s="121">
        <v>178439</v>
      </c>
      <c r="D97" s="120">
        <v>179363</v>
      </c>
      <c r="F97" s="122">
        <f t="shared" si="1"/>
        <v>179104.28000000003</v>
      </c>
    </row>
    <row r="98" spans="1:6">
      <c r="A98" s="120" t="s">
        <v>205</v>
      </c>
      <c r="B98" s="120" t="s">
        <v>206</v>
      </c>
      <c r="C98" s="121">
        <v>915178</v>
      </c>
      <c r="D98" s="120">
        <v>994623</v>
      </c>
      <c r="F98" s="122">
        <f t="shared" si="1"/>
        <v>972378.40000000014</v>
      </c>
    </row>
    <row r="99" spans="1:6">
      <c r="A99" s="120" t="s">
        <v>207</v>
      </c>
      <c r="B99" s="120" t="s">
        <v>208</v>
      </c>
      <c r="C99" s="121">
        <v>0</v>
      </c>
      <c r="D99" s="120">
        <v>635960</v>
      </c>
      <c r="F99" s="122">
        <f t="shared" si="1"/>
        <v>457891.20000000007</v>
      </c>
    </row>
    <row r="100" spans="1:6">
      <c r="A100" s="120" t="s">
        <v>209</v>
      </c>
      <c r="B100" s="120" t="s">
        <v>210</v>
      </c>
      <c r="C100" s="121">
        <v>596988</v>
      </c>
      <c r="D100" s="120">
        <v>684071</v>
      </c>
      <c r="F100" s="122">
        <f t="shared" si="1"/>
        <v>659687.76</v>
      </c>
    </row>
    <row r="101" spans="1:6">
      <c r="A101" s="120" t="s">
        <v>211</v>
      </c>
      <c r="B101" s="120" t="s">
        <v>212</v>
      </c>
      <c r="C101" s="121">
        <v>0</v>
      </c>
      <c r="D101" s="120">
        <v>0</v>
      </c>
      <c r="F101" s="122">
        <f t="shared" si="1"/>
        <v>0</v>
      </c>
    </row>
    <row r="102" spans="1:6">
      <c r="A102" s="120" t="s">
        <v>213</v>
      </c>
      <c r="B102" s="120" t="s">
        <v>214</v>
      </c>
      <c r="C102" s="121">
        <v>1541437</v>
      </c>
      <c r="D102" s="120">
        <v>1527582</v>
      </c>
      <c r="F102" s="122">
        <f t="shared" si="1"/>
        <v>1531461.4000000001</v>
      </c>
    </row>
    <row r="103" spans="1:6">
      <c r="A103" s="120" t="s">
        <v>215</v>
      </c>
      <c r="B103" s="120" t="s">
        <v>216</v>
      </c>
      <c r="C103" s="121">
        <v>0</v>
      </c>
      <c r="D103" s="120">
        <v>0</v>
      </c>
      <c r="F103" s="122">
        <f t="shared" si="1"/>
        <v>0</v>
      </c>
    </row>
    <row r="104" spans="1:6">
      <c r="A104" s="120" t="s">
        <v>217</v>
      </c>
      <c r="B104" s="120" t="s">
        <v>218</v>
      </c>
      <c r="C104" s="121">
        <v>0</v>
      </c>
      <c r="D104" s="120">
        <v>0</v>
      </c>
      <c r="F104" s="122">
        <f t="shared" si="1"/>
        <v>0</v>
      </c>
    </row>
    <row r="105" spans="1:6">
      <c r="A105" s="120" t="s">
        <v>219</v>
      </c>
      <c r="B105" s="120" t="s">
        <v>220</v>
      </c>
      <c r="C105" s="121">
        <v>0</v>
      </c>
      <c r="D105" s="120">
        <v>0</v>
      </c>
      <c r="F105" s="122">
        <f t="shared" si="1"/>
        <v>0</v>
      </c>
    </row>
    <row r="106" spans="1:6">
      <c r="A106" s="120" t="s">
        <v>221</v>
      </c>
      <c r="B106" s="120" t="s">
        <v>222</v>
      </c>
      <c r="C106" s="121">
        <v>192422</v>
      </c>
      <c r="D106" s="120">
        <v>212401</v>
      </c>
      <c r="F106" s="122">
        <f t="shared" si="1"/>
        <v>206806.88000000003</v>
      </c>
    </row>
    <row r="107" spans="1:6">
      <c r="A107" s="120" t="s">
        <v>223</v>
      </c>
      <c r="B107" s="120" t="s">
        <v>224</v>
      </c>
      <c r="C107" s="121">
        <v>0</v>
      </c>
      <c r="D107" s="120">
        <v>0</v>
      </c>
      <c r="F107" s="122">
        <f t="shared" si="1"/>
        <v>0</v>
      </c>
    </row>
    <row r="108" spans="1:6">
      <c r="A108" s="120" t="s">
        <v>225</v>
      </c>
      <c r="B108" s="120" t="s">
        <v>226</v>
      </c>
      <c r="C108" s="121">
        <v>151319</v>
      </c>
      <c r="D108" s="120">
        <v>155675</v>
      </c>
      <c r="F108" s="122">
        <f t="shared" si="1"/>
        <v>154455.32</v>
      </c>
    </row>
    <row r="109" spans="1:6">
      <c r="A109" s="120" t="s">
        <v>227</v>
      </c>
      <c r="B109" s="120" t="s">
        <v>228</v>
      </c>
      <c r="C109" s="121">
        <v>3202494</v>
      </c>
      <c r="D109" s="120">
        <v>3229683</v>
      </c>
      <c r="F109" s="122">
        <f t="shared" si="1"/>
        <v>3222070.08</v>
      </c>
    </row>
    <row r="110" spans="1:6">
      <c r="A110" s="120" t="s">
        <v>229</v>
      </c>
      <c r="B110" s="120" t="s">
        <v>230</v>
      </c>
      <c r="C110" s="121">
        <v>9974453</v>
      </c>
      <c r="D110" s="120">
        <v>10973502</v>
      </c>
      <c r="F110" s="122">
        <f t="shared" si="1"/>
        <v>10693768.280000001</v>
      </c>
    </row>
    <row r="111" spans="1:6">
      <c r="A111" s="120" t="s">
        <v>231</v>
      </c>
      <c r="B111" s="120" t="s">
        <v>232</v>
      </c>
      <c r="C111" s="121">
        <v>3074603</v>
      </c>
      <c r="D111" s="120">
        <v>3862962</v>
      </c>
      <c r="F111" s="122">
        <f t="shared" si="1"/>
        <v>3642221.4800000004</v>
      </c>
    </row>
    <row r="112" spans="1:6">
      <c r="A112" s="120" t="s">
        <v>233</v>
      </c>
      <c r="B112" s="120" t="s">
        <v>234</v>
      </c>
      <c r="C112" s="121">
        <v>439931</v>
      </c>
      <c r="D112" s="120">
        <v>423080</v>
      </c>
      <c r="F112" s="122">
        <f t="shared" si="1"/>
        <v>427798.28</v>
      </c>
    </row>
    <row r="113" spans="1:6">
      <c r="A113" s="120" t="s">
        <v>235</v>
      </c>
      <c r="B113" s="120" t="s">
        <v>236</v>
      </c>
      <c r="C113" s="121">
        <v>1250302</v>
      </c>
      <c r="D113" s="120">
        <v>1340804</v>
      </c>
      <c r="F113" s="122">
        <f t="shared" si="1"/>
        <v>1315463.4400000002</v>
      </c>
    </row>
    <row r="114" spans="1:6">
      <c r="A114" s="120" t="s">
        <v>237</v>
      </c>
      <c r="B114" s="120" t="s">
        <v>238</v>
      </c>
      <c r="C114" s="121">
        <v>178168</v>
      </c>
      <c r="D114" s="120">
        <v>319435</v>
      </c>
      <c r="F114" s="122">
        <f t="shared" si="1"/>
        <v>279880.24000000005</v>
      </c>
    </row>
    <row r="115" spans="1:6">
      <c r="A115" s="120" t="s">
        <v>239</v>
      </c>
      <c r="B115" s="120" t="s">
        <v>240</v>
      </c>
      <c r="C115" s="121">
        <v>238711</v>
      </c>
      <c r="D115" s="120">
        <v>253100</v>
      </c>
      <c r="F115" s="122">
        <f t="shared" si="1"/>
        <v>249071.08000000002</v>
      </c>
    </row>
    <row r="116" spans="1:6">
      <c r="A116" s="120" t="s">
        <v>241</v>
      </c>
      <c r="B116" s="120" t="s">
        <v>242</v>
      </c>
      <c r="C116" s="121">
        <v>0</v>
      </c>
      <c r="D116" s="120">
        <v>0</v>
      </c>
      <c r="F116" s="122">
        <f t="shared" si="1"/>
        <v>0</v>
      </c>
    </row>
    <row r="117" spans="1:6">
      <c r="A117" s="120" t="s">
        <v>243</v>
      </c>
      <c r="B117" s="120" t="s">
        <v>244</v>
      </c>
      <c r="C117" s="121">
        <v>350254</v>
      </c>
      <c r="D117" s="120">
        <v>471231</v>
      </c>
      <c r="F117" s="122">
        <f t="shared" si="1"/>
        <v>437357.44000000006</v>
      </c>
    </row>
    <row r="118" spans="1:6">
      <c r="A118" s="120" t="s">
        <v>245</v>
      </c>
      <c r="B118" s="120" t="s">
        <v>246</v>
      </c>
      <c r="C118" s="121">
        <v>125500</v>
      </c>
      <c r="D118" s="120">
        <v>133876</v>
      </c>
      <c r="F118" s="122">
        <f t="shared" si="1"/>
        <v>131530.72000000003</v>
      </c>
    </row>
    <row r="119" spans="1:6">
      <c r="A119" s="120" t="s">
        <v>247</v>
      </c>
      <c r="B119" s="120" t="s">
        <v>248</v>
      </c>
      <c r="C119" s="121">
        <v>0</v>
      </c>
      <c r="D119" s="120">
        <v>0</v>
      </c>
      <c r="F119" s="122">
        <f t="shared" si="1"/>
        <v>0</v>
      </c>
    </row>
    <row r="120" spans="1:6">
      <c r="A120" s="120" t="s">
        <v>249</v>
      </c>
      <c r="B120" s="120" t="s">
        <v>250</v>
      </c>
      <c r="C120" s="121">
        <v>2271736</v>
      </c>
      <c r="D120" s="120">
        <v>2339937</v>
      </c>
      <c r="F120" s="122">
        <f t="shared" si="1"/>
        <v>2320840.7200000002</v>
      </c>
    </row>
    <row r="121" spans="1:6">
      <c r="A121" s="120" t="s">
        <v>251</v>
      </c>
      <c r="B121" s="120" t="s">
        <v>252</v>
      </c>
      <c r="C121" s="121">
        <v>0</v>
      </c>
      <c r="D121" s="120">
        <v>0</v>
      </c>
      <c r="F121" s="122">
        <f t="shared" si="1"/>
        <v>0</v>
      </c>
    </row>
    <row r="122" spans="1:6">
      <c r="A122" s="120" t="s">
        <v>253</v>
      </c>
      <c r="B122" s="120" t="s">
        <v>254</v>
      </c>
      <c r="C122" s="121">
        <v>68755</v>
      </c>
      <c r="D122" s="120">
        <v>19024</v>
      </c>
      <c r="F122" s="122">
        <f t="shared" si="1"/>
        <v>32948.680000000008</v>
      </c>
    </row>
    <row r="123" spans="1:6">
      <c r="A123" s="120" t="s">
        <v>255</v>
      </c>
      <c r="B123" s="120" t="s">
        <v>256</v>
      </c>
      <c r="C123" s="121">
        <v>147107</v>
      </c>
      <c r="D123" s="120">
        <v>73432</v>
      </c>
      <c r="F123" s="122">
        <f t="shared" si="1"/>
        <v>94061.000000000015</v>
      </c>
    </row>
    <row r="124" spans="1:6">
      <c r="A124" s="120" t="s">
        <v>257</v>
      </c>
      <c r="B124" s="120" t="s">
        <v>258</v>
      </c>
      <c r="C124" s="121">
        <v>132711</v>
      </c>
      <c r="D124" s="120">
        <v>101361</v>
      </c>
      <c r="F124" s="122">
        <f t="shared" si="1"/>
        <v>110139.00000000001</v>
      </c>
    </row>
    <row r="125" spans="1:6">
      <c r="A125" s="120" t="s">
        <v>259</v>
      </c>
      <c r="B125" s="120" t="s">
        <v>260</v>
      </c>
      <c r="C125" s="121">
        <v>176786</v>
      </c>
      <c r="D125" s="120">
        <v>166727</v>
      </c>
      <c r="F125" s="122">
        <f t="shared" si="1"/>
        <v>169543.52000000002</v>
      </c>
    </row>
    <row r="126" spans="1:6">
      <c r="A126" s="120" t="s">
        <v>261</v>
      </c>
      <c r="B126" s="120" t="s">
        <v>262</v>
      </c>
      <c r="C126" s="121">
        <v>1999175</v>
      </c>
      <c r="D126" s="120">
        <v>2407820</v>
      </c>
      <c r="F126" s="122">
        <f t="shared" si="1"/>
        <v>2293399.4000000004</v>
      </c>
    </row>
    <row r="127" spans="1:6">
      <c r="A127" s="120" t="s">
        <v>263</v>
      </c>
      <c r="B127" s="120" t="s">
        <v>264</v>
      </c>
      <c r="C127" s="121">
        <v>0</v>
      </c>
      <c r="D127" s="120">
        <v>0</v>
      </c>
      <c r="F127" s="122">
        <f t="shared" si="1"/>
        <v>0</v>
      </c>
    </row>
    <row r="128" spans="1:6">
      <c r="A128" s="120" t="s">
        <v>265</v>
      </c>
      <c r="B128" s="120" t="s">
        <v>266</v>
      </c>
      <c r="C128" s="121">
        <v>0</v>
      </c>
      <c r="D128" s="120">
        <v>0</v>
      </c>
      <c r="F128" s="122">
        <f t="shared" si="1"/>
        <v>0</v>
      </c>
    </row>
    <row r="129" spans="1:6">
      <c r="A129" s="120" t="s">
        <v>267</v>
      </c>
      <c r="B129" s="120" t="s">
        <v>268</v>
      </c>
      <c r="C129" s="121">
        <v>197677</v>
      </c>
      <c r="D129" s="120">
        <v>236928</v>
      </c>
      <c r="F129" s="122">
        <f t="shared" si="1"/>
        <v>225937.72000000003</v>
      </c>
    </row>
    <row r="130" spans="1:6">
      <c r="A130" s="120" t="s">
        <v>269</v>
      </c>
      <c r="B130" s="120" t="s">
        <v>270</v>
      </c>
      <c r="C130" s="121">
        <v>70297</v>
      </c>
      <c r="D130" s="120">
        <v>347102</v>
      </c>
      <c r="F130" s="122">
        <f t="shared" si="1"/>
        <v>269596.60000000003</v>
      </c>
    </row>
    <row r="131" spans="1:6">
      <c r="A131" s="120" t="s">
        <v>271</v>
      </c>
      <c r="B131" s="120" t="s">
        <v>272</v>
      </c>
      <c r="C131" s="121">
        <v>1065264</v>
      </c>
      <c r="D131" s="120">
        <v>1147272</v>
      </c>
      <c r="F131" s="122">
        <f t="shared" si="1"/>
        <v>1124309.7600000002</v>
      </c>
    </row>
    <row r="132" spans="1:6">
      <c r="A132" s="120" t="s">
        <v>273</v>
      </c>
      <c r="B132" s="120" t="s">
        <v>274</v>
      </c>
      <c r="C132" s="121">
        <v>208748</v>
      </c>
      <c r="D132" s="120">
        <v>218735</v>
      </c>
      <c r="F132" s="122">
        <f t="shared" si="1"/>
        <v>215938.64</v>
      </c>
    </row>
    <row r="133" spans="1:6">
      <c r="A133" s="120" t="s">
        <v>275</v>
      </c>
      <c r="B133" s="120" t="s">
        <v>276</v>
      </c>
      <c r="C133" s="121">
        <v>270932</v>
      </c>
      <c r="D133" s="120">
        <v>0</v>
      </c>
      <c r="F133" s="122">
        <f t="shared" ref="F133:F196" si="2">C133*$K$2+D133*$K$3</f>
        <v>75860.960000000006</v>
      </c>
    </row>
    <row r="134" spans="1:6">
      <c r="A134" s="120" t="s">
        <v>277</v>
      </c>
      <c r="B134" s="120" t="s">
        <v>278</v>
      </c>
      <c r="C134" s="121">
        <v>107088</v>
      </c>
      <c r="D134" s="120">
        <v>143864</v>
      </c>
      <c r="F134" s="122">
        <f t="shared" si="2"/>
        <v>133566.72000000003</v>
      </c>
    </row>
    <row r="135" spans="1:6">
      <c r="A135" s="120" t="s">
        <v>279</v>
      </c>
      <c r="B135" s="120" t="s">
        <v>280</v>
      </c>
      <c r="C135" s="121">
        <v>357842</v>
      </c>
      <c r="D135" s="120">
        <v>398469</v>
      </c>
      <c r="F135" s="122">
        <f t="shared" si="2"/>
        <v>387093.44000000006</v>
      </c>
    </row>
    <row r="136" spans="1:6">
      <c r="A136" s="120" t="s">
        <v>281</v>
      </c>
      <c r="B136" s="120" t="s">
        <v>282</v>
      </c>
      <c r="C136" s="121">
        <v>3600708</v>
      </c>
      <c r="D136" s="120">
        <v>4107017</v>
      </c>
      <c r="F136" s="122">
        <f t="shared" si="2"/>
        <v>3965250.4800000004</v>
      </c>
    </row>
    <row r="137" spans="1:6">
      <c r="A137" s="120" t="s">
        <v>283</v>
      </c>
      <c r="B137" s="120" t="s">
        <v>284</v>
      </c>
      <c r="C137" s="121">
        <v>238729</v>
      </c>
      <c r="D137" s="120">
        <v>260604</v>
      </c>
      <c r="F137" s="122">
        <f t="shared" si="2"/>
        <v>254479.00000000006</v>
      </c>
    </row>
    <row r="138" spans="1:6">
      <c r="A138" s="120" t="s">
        <v>285</v>
      </c>
      <c r="B138" s="120" t="s">
        <v>286</v>
      </c>
      <c r="C138" s="121">
        <v>3930268</v>
      </c>
      <c r="D138" s="120">
        <v>4208652</v>
      </c>
      <c r="F138" s="122">
        <f t="shared" si="2"/>
        <v>4130704.4800000004</v>
      </c>
    </row>
    <row r="139" spans="1:6">
      <c r="A139" s="120" t="s">
        <v>287</v>
      </c>
      <c r="B139" s="120" t="s">
        <v>288</v>
      </c>
      <c r="C139" s="121">
        <v>1636196</v>
      </c>
      <c r="D139" s="120">
        <v>1758714</v>
      </c>
      <c r="F139" s="122">
        <f t="shared" si="2"/>
        <v>1724408.9600000002</v>
      </c>
    </row>
    <row r="140" spans="1:6">
      <c r="A140" s="120" t="s">
        <v>289</v>
      </c>
      <c r="B140" s="120" t="s">
        <v>290</v>
      </c>
      <c r="C140" s="121">
        <v>0</v>
      </c>
      <c r="D140" s="120">
        <v>0</v>
      </c>
      <c r="F140" s="122">
        <f t="shared" si="2"/>
        <v>0</v>
      </c>
    </row>
    <row r="141" spans="1:6">
      <c r="A141" s="120" t="s">
        <v>291</v>
      </c>
      <c r="B141" s="120" t="s">
        <v>292</v>
      </c>
      <c r="C141" s="121">
        <v>267405</v>
      </c>
      <c r="D141" s="120">
        <v>640008</v>
      </c>
      <c r="F141" s="122">
        <f t="shared" si="2"/>
        <v>535679.16</v>
      </c>
    </row>
    <row r="142" spans="1:6">
      <c r="A142" s="120" t="s">
        <v>293</v>
      </c>
      <c r="B142" s="120" t="s">
        <v>294</v>
      </c>
      <c r="C142" s="121">
        <v>0</v>
      </c>
      <c r="D142" s="120">
        <v>0</v>
      </c>
      <c r="F142" s="122">
        <f t="shared" si="2"/>
        <v>0</v>
      </c>
    </row>
    <row r="143" spans="1:6">
      <c r="A143" s="120" t="s">
        <v>295</v>
      </c>
      <c r="B143" s="120" t="s">
        <v>296</v>
      </c>
      <c r="C143" s="121">
        <v>0</v>
      </c>
      <c r="D143" s="120">
        <v>0</v>
      </c>
      <c r="F143" s="122">
        <f t="shared" si="2"/>
        <v>0</v>
      </c>
    </row>
    <row r="144" spans="1:6">
      <c r="A144" s="120" t="s">
        <v>297</v>
      </c>
      <c r="B144" s="120" t="s">
        <v>298</v>
      </c>
      <c r="C144" s="121">
        <v>549414</v>
      </c>
      <c r="D144" s="120">
        <v>1216812</v>
      </c>
      <c r="F144" s="122">
        <f t="shared" si="2"/>
        <v>1029940.5600000002</v>
      </c>
    </row>
    <row r="145" spans="1:6">
      <c r="A145" s="120" t="s">
        <v>299</v>
      </c>
      <c r="B145" s="120" t="s">
        <v>300</v>
      </c>
      <c r="C145" s="121">
        <v>660336</v>
      </c>
      <c r="D145" s="120">
        <v>523102</v>
      </c>
      <c r="F145" s="122">
        <f t="shared" si="2"/>
        <v>561527.52</v>
      </c>
    </row>
    <row r="146" spans="1:6">
      <c r="A146" s="120" t="s">
        <v>301</v>
      </c>
      <c r="B146" s="120" t="s">
        <v>302</v>
      </c>
      <c r="C146" s="121">
        <v>170841</v>
      </c>
      <c r="D146" s="120">
        <v>174627</v>
      </c>
      <c r="F146" s="122">
        <f t="shared" si="2"/>
        <v>173566.92</v>
      </c>
    </row>
    <row r="147" spans="1:6">
      <c r="A147" s="120" t="s">
        <v>303</v>
      </c>
      <c r="B147" s="120" t="s">
        <v>304</v>
      </c>
      <c r="C147" s="121">
        <v>4730095</v>
      </c>
      <c r="D147" s="120">
        <v>4642880</v>
      </c>
      <c r="F147" s="122">
        <f t="shared" si="2"/>
        <v>4667300.2000000011</v>
      </c>
    </row>
    <row r="148" spans="1:6">
      <c r="A148" s="120" t="s">
        <v>305</v>
      </c>
      <c r="B148" s="120" t="s">
        <v>306</v>
      </c>
      <c r="C148" s="121">
        <v>334423</v>
      </c>
      <c r="D148" s="120">
        <v>205783</v>
      </c>
      <c r="F148" s="122">
        <f t="shared" si="2"/>
        <v>241802.2</v>
      </c>
    </row>
    <row r="149" spans="1:6">
      <c r="A149" s="120" t="s">
        <v>307</v>
      </c>
      <c r="B149" s="120" t="s">
        <v>308</v>
      </c>
      <c r="C149" s="121">
        <v>670950</v>
      </c>
      <c r="D149" s="120">
        <v>675038</v>
      </c>
      <c r="F149" s="122">
        <f t="shared" si="2"/>
        <v>673893.3600000001</v>
      </c>
    </row>
    <row r="150" spans="1:6">
      <c r="A150" s="120" t="s">
        <v>309</v>
      </c>
      <c r="B150" s="120" t="s">
        <v>310</v>
      </c>
      <c r="C150" s="121">
        <v>333837</v>
      </c>
      <c r="D150" s="120">
        <v>400033</v>
      </c>
      <c r="F150" s="122">
        <f t="shared" si="2"/>
        <v>381498.12</v>
      </c>
    </row>
    <row r="151" spans="1:6">
      <c r="A151" s="120" t="s">
        <v>311</v>
      </c>
      <c r="B151" s="120" t="s">
        <v>312</v>
      </c>
      <c r="C151" s="121">
        <v>0</v>
      </c>
      <c r="D151" s="120">
        <v>0</v>
      </c>
      <c r="F151" s="122">
        <f t="shared" si="2"/>
        <v>0</v>
      </c>
    </row>
    <row r="152" spans="1:6">
      <c r="A152" s="120" t="s">
        <v>313</v>
      </c>
      <c r="B152" s="120" t="s">
        <v>314</v>
      </c>
      <c r="C152" s="121">
        <v>2493208</v>
      </c>
      <c r="D152" s="120">
        <v>2896862</v>
      </c>
      <c r="F152" s="122">
        <f t="shared" si="2"/>
        <v>2783838.8800000004</v>
      </c>
    </row>
    <row r="153" spans="1:6">
      <c r="A153" s="120" t="s">
        <v>315</v>
      </c>
      <c r="B153" s="120" t="s">
        <v>316</v>
      </c>
      <c r="C153" s="121">
        <v>0</v>
      </c>
      <c r="D153" s="120">
        <v>0</v>
      </c>
      <c r="F153" s="122">
        <f t="shared" si="2"/>
        <v>0</v>
      </c>
    </row>
    <row r="154" spans="1:6">
      <c r="A154" s="120" t="s">
        <v>317</v>
      </c>
      <c r="B154" s="120" t="s">
        <v>318</v>
      </c>
      <c r="C154" s="121">
        <v>787599</v>
      </c>
      <c r="D154" s="120">
        <v>763231</v>
      </c>
      <c r="F154" s="122">
        <f t="shared" si="2"/>
        <v>770054.04</v>
      </c>
    </row>
    <row r="155" spans="1:6">
      <c r="A155" s="120" t="s">
        <v>319</v>
      </c>
      <c r="B155" s="120" t="s">
        <v>320</v>
      </c>
      <c r="C155" s="121">
        <v>503440</v>
      </c>
      <c r="D155" s="120">
        <v>431632</v>
      </c>
      <c r="F155" s="122">
        <f t="shared" si="2"/>
        <v>451738.24000000005</v>
      </c>
    </row>
    <row r="156" spans="1:6">
      <c r="A156" s="120" t="s">
        <v>321</v>
      </c>
      <c r="B156" s="120" t="s">
        <v>322</v>
      </c>
      <c r="C156" s="121">
        <v>177509</v>
      </c>
      <c r="D156" s="120">
        <v>194721</v>
      </c>
      <c r="F156" s="122">
        <f t="shared" si="2"/>
        <v>189901.64</v>
      </c>
    </row>
    <row r="157" spans="1:6">
      <c r="A157" s="120" t="s">
        <v>323</v>
      </c>
      <c r="B157" s="120" t="s">
        <v>324</v>
      </c>
      <c r="C157" s="121">
        <v>261836</v>
      </c>
      <c r="D157" s="120">
        <v>304428</v>
      </c>
      <c r="F157" s="122">
        <f t="shared" si="2"/>
        <v>292502.24000000005</v>
      </c>
    </row>
    <row r="158" spans="1:6">
      <c r="A158" s="120" t="s">
        <v>325</v>
      </c>
      <c r="B158" s="120" t="s">
        <v>326</v>
      </c>
      <c r="C158" s="121">
        <v>244129</v>
      </c>
      <c r="D158" s="120">
        <v>335086</v>
      </c>
      <c r="F158" s="122">
        <f t="shared" si="2"/>
        <v>309618.04000000004</v>
      </c>
    </row>
    <row r="159" spans="1:6">
      <c r="A159" s="120" t="s">
        <v>327</v>
      </c>
      <c r="B159" s="120" t="s">
        <v>328</v>
      </c>
      <c r="C159" s="121">
        <v>828277</v>
      </c>
      <c r="D159" s="120">
        <v>869631</v>
      </c>
      <c r="F159" s="122">
        <f t="shared" si="2"/>
        <v>858051.88000000012</v>
      </c>
    </row>
    <row r="160" spans="1:6">
      <c r="A160" s="120" t="s">
        <v>329</v>
      </c>
      <c r="B160" s="120" t="s">
        <v>330</v>
      </c>
      <c r="C160" s="121">
        <v>584549</v>
      </c>
      <c r="D160" s="120">
        <v>779830</v>
      </c>
      <c r="F160" s="122">
        <f t="shared" si="2"/>
        <v>725151.32000000007</v>
      </c>
    </row>
    <row r="161" spans="1:6">
      <c r="A161" s="120" t="s">
        <v>331</v>
      </c>
      <c r="B161" s="120" t="s">
        <v>332</v>
      </c>
      <c r="C161" s="121">
        <v>0</v>
      </c>
      <c r="D161" s="120">
        <v>0</v>
      </c>
      <c r="F161" s="122">
        <f t="shared" si="2"/>
        <v>0</v>
      </c>
    </row>
    <row r="162" spans="1:6">
      <c r="A162" s="120" t="s">
        <v>333</v>
      </c>
      <c r="B162" s="120" t="s">
        <v>334</v>
      </c>
      <c r="C162" s="121">
        <v>1598797</v>
      </c>
      <c r="D162" s="120">
        <v>1811094</v>
      </c>
      <c r="F162" s="122">
        <f t="shared" si="2"/>
        <v>1751650.8400000003</v>
      </c>
    </row>
    <row r="163" spans="1:6">
      <c r="A163" s="120" t="s">
        <v>335</v>
      </c>
      <c r="B163" s="120" t="s">
        <v>336</v>
      </c>
      <c r="C163" s="121">
        <v>0</v>
      </c>
      <c r="D163" s="120">
        <v>0</v>
      </c>
      <c r="F163" s="122">
        <f t="shared" si="2"/>
        <v>0</v>
      </c>
    </row>
    <row r="164" spans="1:6">
      <c r="A164" s="120" t="s">
        <v>337</v>
      </c>
      <c r="B164" s="120" t="s">
        <v>338</v>
      </c>
      <c r="C164" s="121">
        <v>0</v>
      </c>
      <c r="D164" s="120">
        <v>63399</v>
      </c>
      <c r="F164" s="122">
        <f t="shared" si="2"/>
        <v>45647.280000000006</v>
      </c>
    </row>
    <row r="165" spans="1:6">
      <c r="A165" s="120" t="s">
        <v>339</v>
      </c>
      <c r="B165" s="120" t="s">
        <v>340</v>
      </c>
      <c r="C165" s="121">
        <v>0</v>
      </c>
      <c r="D165" s="120">
        <v>0</v>
      </c>
      <c r="F165" s="122">
        <f t="shared" si="2"/>
        <v>0</v>
      </c>
    </row>
    <row r="166" spans="1:6">
      <c r="A166" s="120" t="s">
        <v>341</v>
      </c>
      <c r="B166" s="120" t="s">
        <v>342</v>
      </c>
      <c r="C166" s="121">
        <v>1378058</v>
      </c>
      <c r="D166" s="120">
        <v>2165973</v>
      </c>
      <c r="F166" s="122">
        <f t="shared" si="2"/>
        <v>1945356.8000000003</v>
      </c>
    </row>
    <row r="167" spans="1:6">
      <c r="A167" s="120" t="s">
        <v>343</v>
      </c>
      <c r="B167" s="120" t="s">
        <v>344</v>
      </c>
      <c r="C167" s="121">
        <v>104237</v>
      </c>
      <c r="D167" s="120">
        <v>253661</v>
      </c>
      <c r="F167" s="122">
        <f t="shared" si="2"/>
        <v>211822.28000000003</v>
      </c>
    </row>
    <row r="168" spans="1:6">
      <c r="A168" s="120" t="s">
        <v>345</v>
      </c>
      <c r="B168" s="120" t="s">
        <v>346</v>
      </c>
      <c r="C168" s="121">
        <v>0</v>
      </c>
      <c r="D168" s="120">
        <v>0</v>
      </c>
      <c r="F168" s="122">
        <f t="shared" si="2"/>
        <v>0</v>
      </c>
    </row>
    <row r="169" spans="1:6">
      <c r="A169" s="120" t="s">
        <v>347</v>
      </c>
      <c r="B169" s="120" t="s">
        <v>348</v>
      </c>
      <c r="C169" s="121">
        <v>445413</v>
      </c>
      <c r="D169" s="120">
        <v>817176</v>
      </c>
      <c r="F169" s="122">
        <f t="shared" si="2"/>
        <v>713082.3600000001</v>
      </c>
    </row>
    <row r="170" spans="1:6">
      <c r="A170" s="120" t="s">
        <v>349</v>
      </c>
      <c r="B170" s="120" t="s">
        <v>350</v>
      </c>
      <c r="C170" s="121">
        <v>179923</v>
      </c>
      <c r="D170" s="120">
        <v>186671</v>
      </c>
      <c r="F170" s="122">
        <f t="shared" si="2"/>
        <v>184781.56000000003</v>
      </c>
    </row>
    <row r="171" spans="1:6">
      <c r="A171" s="120" t="s">
        <v>351</v>
      </c>
      <c r="B171" s="120" t="s">
        <v>352</v>
      </c>
      <c r="C171" s="121">
        <v>245709</v>
      </c>
      <c r="D171" s="120">
        <v>295694</v>
      </c>
      <c r="F171" s="122">
        <f t="shared" si="2"/>
        <v>281698.2</v>
      </c>
    </row>
    <row r="172" spans="1:6">
      <c r="A172" s="120" t="s">
        <v>353</v>
      </c>
      <c r="B172" s="120" t="s">
        <v>354</v>
      </c>
      <c r="C172" s="121">
        <v>0</v>
      </c>
      <c r="D172" s="120">
        <v>0</v>
      </c>
      <c r="F172" s="122">
        <f t="shared" si="2"/>
        <v>0</v>
      </c>
    </row>
    <row r="173" spans="1:6">
      <c r="A173" s="120" t="s">
        <v>355</v>
      </c>
      <c r="B173" s="120" t="s">
        <v>356</v>
      </c>
      <c r="C173" s="121">
        <v>0</v>
      </c>
      <c r="D173" s="120">
        <v>0</v>
      </c>
      <c r="F173" s="122">
        <f t="shared" si="2"/>
        <v>0</v>
      </c>
    </row>
    <row r="174" spans="1:6">
      <c r="A174" s="120" t="s">
        <v>357</v>
      </c>
      <c r="B174" s="120" t="s">
        <v>358</v>
      </c>
      <c r="C174" s="121">
        <v>211176</v>
      </c>
      <c r="D174" s="120">
        <v>201100</v>
      </c>
      <c r="F174" s="122">
        <f t="shared" si="2"/>
        <v>203921.28000000003</v>
      </c>
    </row>
    <row r="175" spans="1:6">
      <c r="A175" s="120" t="s">
        <v>359</v>
      </c>
      <c r="B175" s="120" t="s">
        <v>360</v>
      </c>
      <c r="C175" s="121">
        <v>808753</v>
      </c>
      <c r="D175" s="120">
        <v>926729</v>
      </c>
      <c r="F175" s="122">
        <f t="shared" si="2"/>
        <v>893695.7200000002</v>
      </c>
    </row>
    <row r="176" spans="1:6">
      <c r="A176" s="120" t="s">
        <v>361</v>
      </c>
      <c r="B176" s="120" t="s">
        <v>362</v>
      </c>
      <c r="C176" s="121">
        <v>0</v>
      </c>
      <c r="D176" s="120">
        <v>0</v>
      </c>
      <c r="F176" s="122">
        <f t="shared" si="2"/>
        <v>0</v>
      </c>
    </row>
    <row r="177" spans="1:6">
      <c r="A177" s="120" t="s">
        <v>363</v>
      </c>
      <c r="B177" s="120" t="s">
        <v>364</v>
      </c>
      <c r="C177" s="121">
        <v>1329030</v>
      </c>
      <c r="D177" s="120">
        <v>1200259</v>
      </c>
      <c r="F177" s="122">
        <f t="shared" si="2"/>
        <v>1236314.8800000001</v>
      </c>
    </row>
    <row r="178" spans="1:6">
      <c r="A178" s="120" t="s">
        <v>365</v>
      </c>
      <c r="B178" s="120" t="s">
        <v>366</v>
      </c>
      <c r="C178" s="121">
        <v>479825</v>
      </c>
      <c r="D178" s="120">
        <v>522973</v>
      </c>
      <c r="F178" s="122">
        <f t="shared" si="2"/>
        <v>510891.56000000006</v>
      </c>
    </row>
    <row r="179" spans="1:6">
      <c r="A179" s="120" t="s">
        <v>367</v>
      </c>
      <c r="B179" s="120" t="s">
        <v>368</v>
      </c>
      <c r="C179" s="121">
        <v>100686</v>
      </c>
      <c r="D179" s="120">
        <v>107755</v>
      </c>
      <c r="F179" s="122">
        <f t="shared" si="2"/>
        <v>105775.68000000001</v>
      </c>
    </row>
    <row r="180" spans="1:6">
      <c r="A180" s="120" t="s">
        <v>369</v>
      </c>
      <c r="B180" s="120" t="s">
        <v>370</v>
      </c>
      <c r="C180" s="121">
        <v>0</v>
      </c>
      <c r="D180" s="120">
        <v>0</v>
      </c>
      <c r="F180" s="122">
        <f t="shared" si="2"/>
        <v>0</v>
      </c>
    </row>
    <row r="181" spans="1:6">
      <c r="A181" s="120" t="s">
        <v>371</v>
      </c>
      <c r="B181" s="120" t="s">
        <v>372</v>
      </c>
      <c r="C181" s="121">
        <v>7209</v>
      </c>
      <c r="D181" s="120">
        <v>18452</v>
      </c>
      <c r="F181" s="122">
        <f t="shared" si="2"/>
        <v>15303.960000000003</v>
      </c>
    </row>
    <row r="182" spans="1:6">
      <c r="A182" s="120" t="s">
        <v>373</v>
      </c>
      <c r="B182" s="120" t="s">
        <v>374</v>
      </c>
      <c r="C182" s="121">
        <v>70646</v>
      </c>
      <c r="D182" s="120">
        <v>111352</v>
      </c>
      <c r="F182" s="122">
        <f t="shared" si="2"/>
        <v>99954.32</v>
      </c>
    </row>
    <row r="183" spans="1:6">
      <c r="A183" s="120" t="s">
        <v>375</v>
      </c>
      <c r="B183" s="120" t="s">
        <v>376</v>
      </c>
      <c r="C183" s="121">
        <v>0</v>
      </c>
      <c r="D183" s="120">
        <v>26052</v>
      </c>
      <c r="F183" s="122">
        <f t="shared" si="2"/>
        <v>18757.440000000002</v>
      </c>
    </row>
    <row r="184" spans="1:6">
      <c r="A184" s="120" t="s">
        <v>377</v>
      </c>
      <c r="B184" s="120" t="s">
        <v>378</v>
      </c>
      <c r="C184" s="121">
        <v>417079</v>
      </c>
      <c r="D184" s="120">
        <v>0</v>
      </c>
      <c r="F184" s="122">
        <f t="shared" si="2"/>
        <v>116782.12000000001</v>
      </c>
    </row>
    <row r="185" spans="1:6">
      <c r="A185" s="120" t="s">
        <v>379</v>
      </c>
      <c r="B185" s="120" t="s">
        <v>380</v>
      </c>
      <c r="C185" s="121">
        <v>478374</v>
      </c>
      <c r="D185" s="120">
        <v>669878</v>
      </c>
      <c r="F185" s="122">
        <f t="shared" si="2"/>
        <v>616256.88</v>
      </c>
    </row>
    <row r="186" spans="1:6">
      <c r="A186" s="120" t="s">
        <v>381</v>
      </c>
      <c r="B186" s="120" t="s">
        <v>382</v>
      </c>
      <c r="C186" s="121">
        <v>2947871</v>
      </c>
      <c r="D186" s="120">
        <v>3339449</v>
      </c>
      <c r="F186" s="122">
        <f t="shared" si="2"/>
        <v>3229807.16</v>
      </c>
    </row>
    <row r="187" spans="1:6">
      <c r="A187" s="120" t="s">
        <v>383</v>
      </c>
      <c r="B187" s="120" t="s">
        <v>384</v>
      </c>
      <c r="C187" s="121">
        <v>61808</v>
      </c>
      <c r="D187" s="120">
        <v>49571</v>
      </c>
      <c r="F187" s="122">
        <f t="shared" si="2"/>
        <v>52997.36</v>
      </c>
    </row>
    <row r="188" spans="1:6">
      <c r="A188" s="120" t="s">
        <v>385</v>
      </c>
      <c r="B188" s="120" t="s">
        <v>386</v>
      </c>
      <c r="C188" s="121">
        <v>199812</v>
      </c>
      <c r="D188" s="120">
        <v>193933</v>
      </c>
      <c r="F188" s="122">
        <f t="shared" si="2"/>
        <v>195579.12000000002</v>
      </c>
    </row>
    <row r="189" spans="1:6">
      <c r="A189" s="120" t="s">
        <v>387</v>
      </c>
      <c r="B189" s="120" t="s">
        <v>388</v>
      </c>
      <c r="C189" s="121">
        <v>10441128</v>
      </c>
      <c r="D189" s="120">
        <v>11655071</v>
      </c>
      <c r="F189" s="122">
        <f t="shared" si="2"/>
        <v>11315166.960000001</v>
      </c>
    </row>
    <row r="190" spans="1:6">
      <c r="A190" s="120" t="s">
        <v>389</v>
      </c>
      <c r="B190" s="120" t="s">
        <v>390</v>
      </c>
      <c r="C190" s="121">
        <v>164551</v>
      </c>
      <c r="D190" s="120">
        <v>188902</v>
      </c>
      <c r="F190" s="122">
        <f t="shared" si="2"/>
        <v>182083.72</v>
      </c>
    </row>
    <row r="191" spans="1:6">
      <c r="A191" s="120" t="s">
        <v>391</v>
      </c>
      <c r="B191" s="120" t="s">
        <v>392</v>
      </c>
      <c r="C191" s="121">
        <v>0</v>
      </c>
      <c r="D191" s="120">
        <v>0</v>
      </c>
      <c r="F191" s="122">
        <f t="shared" si="2"/>
        <v>0</v>
      </c>
    </row>
    <row r="192" spans="1:6">
      <c r="A192" s="120" t="s">
        <v>393</v>
      </c>
      <c r="B192" s="120" t="s">
        <v>394</v>
      </c>
      <c r="C192" s="121">
        <v>206992</v>
      </c>
      <c r="D192" s="120">
        <v>211076</v>
      </c>
      <c r="F192" s="122">
        <f t="shared" si="2"/>
        <v>209932.48000000004</v>
      </c>
    </row>
    <row r="193" spans="1:6">
      <c r="A193" s="120" t="s">
        <v>395</v>
      </c>
      <c r="B193" s="120" t="s">
        <v>396</v>
      </c>
      <c r="C193" s="121">
        <v>0</v>
      </c>
      <c r="D193" s="120">
        <v>0</v>
      </c>
      <c r="F193" s="122">
        <f t="shared" si="2"/>
        <v>0</v>
      </c>
    </row>
    <row r="194" spans="1:6">
      <c r="A194" s="120" t="s">
        <v>397</v>
      </c>
      <c r="B194" s="120" t="s">
        <v>398</v>
      </c>
      <c r="C194" s="121">
        <v>0</v>
      </c>
      <c r="D194" s="120">
        <v>0</v>
      </c>
      <c r="F194" s="122">
        <f t="shared" si="2"/>
        <v>0</v>
      </c>
    </row>
    <row r="195" spans="1:6">
      <c r="A195" s="120" t="s">
        <v>399</v>
      </c>
      <c r="B195" s="120" t="s">
        <v>400</v>
      </c>
      <c r="C195" s="121">
        <v>288001</v>
      </c>
      <c r="D195" s="120">
        <v>272397</v>
      </c>
      <c r="F195" s="122">
        <f t="shared" si="2"/>
        <v>276766.12000000005</v>
      </c>
    </row>
    <row r="196" spans="1:6">
      <c r="A196" s="120" t="s">
        <v>401</v>
      </c>
      <c r="B196" s="120" t="s">
        <v>402</v>
      </c>
      <c r="C196" s="121">
        <v>207022</v>
      </c>
      <c r="D196" s="120">
        <v>249069</v>
      </c>
      <c r="F196" s="122">
        <f t="shared" si="2"/>
        <v>237295.84000000003</v>
      </c>
    </row>
    <row r="197" spans="1:6">
      <c r="A197" s="120" t="s">
        <v>403</v>
      </c>
      <c r="B197" s="120" t="s">
        <v>404</v>
      </c>
      <c r="C197" s="121">
        <v>0</v>
      </c>
      <c r="D197" s="120">
        <v>0</v>
      </c>
      <c r="F197" s="122">
        <f t="shared" ref="F197:F260" si="3">C197*$K$2+D197*$K$3</f>
        <v>0</v>
      </c>
    </row>
    <row r="198" spans="1:6">
      <c r="A198" s="120" t="s">
        <v>405</v>
      </c>
      <c r="B198" s="120" t="s">
        <v>406</v>
      </c>
      <c r="C198" s="121">
        <v>140476</v>
      </c>
      <c r="D198" s="120">
        <v>187671</v>
      </c>
      <c r="F198" s="122">
        <f t="shared" si="3"/>
        <v>174456.40000000002</v>
      </c>
    </row>
    <row r="199" spans="1:6">
      <c r="A199" s="120" t="s">
        <v>407</v>
      </c>
      <c r="B199" s="120" t="s">
        <v>408</v>
      </c>
      <c r="C199" s="121">
        <v>2196906</v>
      </c>
      <c r="D199" s="120">
        <v>2405502</v>
      </c>
      <c r="F199" s="122">
        <f t="shared" si="3"/>
        <v>2347095.12</v>
      </c>
    </row>
    <row r="200" spans="1:6">
      <c r="A200" s="120" t="s">
        <v>409</v>
      </c>
      <c r="B200" s="120" t="s">
        <v>410</v>
      </c>
      <c r="C200" s="121">
        <v>565048</v>
      </c>
      <c r="D200" s="120">
        <v>533922</v>
      </c>
      <c r="F200" s="122">
        <f t="shared" si="3"/>
        <v>542637.28</v>
      </c>
    </row>
    <row r="201" spans="1:6">
      <c r="A201" s="120" t="s">
        <v>411</v>
      </c>
      <c r="B201" s="120" t="s">
        <v>412</v>
      </c>
      <c r="C201" s="121">
        <v>4656877</v>
      </c>
      <c r="D201" s="120">
        <v>5330013</v>
      </c>
      <c r="F201" s="122">
        <f t="shared" si="3"/>
        <v>5141534.92</v>
      </c>
    </row>
    <row r="202" spans="1:6">
      <c r="A202" s="120" t="s">
        <v>413</v>
      </c>
      <c r="B202" s="120" t="s">
        <v>414</v>
      </c>
      <c r="C202" s="121">
        <v>67290</v>
      </c>
      <c r="D202" s="120">
        <v>73441</v>
      </c>
      <c r="F202" s="122">
        <f t="shared" si="3"/>
        <v>71718.720000000001</v>
      </c>
    </row>
    <row r="203" spans="1:6">
      <c r="A203" s="120" t="s">
        <v>415</v>
      </c>
      <c r="B203" s="120" t="s">
        <v>416</v>
      </c>
      <c r="C203" s="121">
        <v>0</v>
      </c>
      <c r="D203" s="120">
        <v>0</v>
      </c>
      <c r="F203" s="122">
        <f t="shared" si="3"/>
        <v>0</v>
      </c>
    </row>
    <row r="204" spans="1:6">
      <c r="A204" s="120" t="s">
        <v>417</v>
      </c>
      <c r="B204" s="120" t="s">
        <v>418</v>
      </c>
      <c r="C204" s="121">
        <v>1666280</v>
      </c>
      <c r="D204" s="120">
        <v>1868010</v>
      </c>
      <c r="F204" s="122">
        <f t="shared" si="3"/>
        <v>1811525.6</v>
      </c>
    </row>
    <row r="205" spans="1:6">
      <c r="A205" s="120" t="s">
        <v>419</v>
      </c>
      <c r="B205" s="120" t="s">
        <v>420</v>
      </c>
      <c r="C205" s="121">
        <v>228920</v>
      </c>
      <c r="D205" s="120">
        <v>214904</v>
      </c>
      <c r="F205" s="122">
        <f t="shared" si="3"/>
        <v>218828.48</v>
      </c>
    </row>
    <row r="206" spans="1:6">
      <c r="A206" s="120" t="s">
        <v>421</v>
      </c>
      <c r="B206" s="120" t="s">
        <v>422</v>
      </c>
      <c r="C206" s="121">
        <v>1527957</v>
      </c>
      <c r="D206" s="120">
        <v>1221723</v>
      </c>
      <c r="F206" s="122">
        <f t="shared" si="3"/>
        <v>1307468.52</v>
      </c>
    </row>
    <row r="207" spans="1:6">
      <c r="A207" s="120" t="s">
        <v>423</v>
      </c>
      <c r="B207" s="120" t="s">
        <v>424</v>
      </c>
      <c r="C207" s="121">
        <v>363768</v>
      </c>
      <c r="D207" s="120">
        <v>347181</v>
      </c>
      <c r="F207" s="122">
        <f t="shared" si="3"/>
        <v>351825.36000000004</v>
      </c>
    </row>
    <row r="208" spans="1:6">
      <c r="A208" s="120" t="s">
        <v>425</v>
      </c>
      <c r="B208" s="120" t="s">
        <v>426</v>
      </c>
      <c r="C208" s="121">
        <v>437145</v>
      </c>
      <c r="D208" s="120">
        <v>468156</v>
      </c>
      <c r="F208" s="122">
        <f t="shared" si="3"/>
        <v>459472.92000000004</v>
      </c>
    </row>
    <row r="209" spans="1:6">
      <c r="A209" s="120" t="s">
        <v>427</v>
      </c>
      <c r="B209" s="120" t="s">
        <v>428</v>
      </c>
      <c r="C209" s="121">
        <v>413702</v>
      </c>
      <c r="D209" s="120">
        <v>422003</v>
      </c>
      <c r="F209" s="122">
        <f t="shared" si="3"/>
        <v>419678.72000000003</v>
      </c>
    </row>
    <row r="210" spans="1:6">
      <c r="A210" s="120" t="s">
        <v>429</v>
      </c>
      <c r="B210" s="120" t="s">
        <v>430</v>
      </c>
      <c r="C210" s="121">
        <v>0</v>
      </c>
      <c r="D210" s="120">
        <v>0</v>
      </c>
      <c r="F210" s="122">
        <f t="shared" si="3"/>
        <v>0</v>
      </c>
    </row>
    <row r="211" spans="1:6">
      <c r="A211" s="120" t="s">
        <v>431</v>
      </c>
      <c r="B211" s="120" t="s">
        <v>432</v>
      </c>
      <c r="C211" s="121">
        <v>228754</v>
      </c>
      <c r="D211" s="120">
        <v>257951</v>
      </c>
      <c r="F211" s="122">
        <f t="shared" si="3"/>
        <v>249775.84000000003</v>
      </c>
    </row>
    <row r="212" spans="1:6">
      <c r="A212" s="120" t="s">
        <v>433</v>
      </c>
      <c r="B212" s="120" t="s">
        <v>434</v>
      </c>
      <c r="C212" s="121">
        <v>4843592</v>
      </c>
      <c r="D212" s="120">
        <v>4968870</v>
      </c>
      <c r="F212" s="122">
        <f t="shared" si="3"/>
        <v>4933792.16</v>
      </c>
    </row>
    <row r="213" spans="1:6">
      <c r="A213" s="120" t="s">
        <v>435</v>
      </c>
      <c r="B213" s="120" t="s">
        <v>436</v>
      </c>
      <c r="C213" s="121">
        <v>0</v>
      </c>
      <c r="D213" s="120">
        <v>0</v>
      </c>
      <c r="F213" s="122">
        <f t="shared" si="3"/>
        <v>0</v>
      </c>
    </row>
    <row r="214" spans="1:6">
      <c r="A214" s="120" t="s">
        <v>437</v>
      </c>
      <c r="B214" s="120" t="s">
        <v>438</v>
      </c>
      <c r="C214" s="121">
        <v>178731</v>
      </c>
      <c r="D214" s="120">
        <v>179328</v>
      </c>
      <c r="F214" s="122">
        <f t="shared" si="3"/>
        <v>179160.84000000003</v>
      </c>
    </row>
    <row r="215" spans="1:6">
      <c r="A215" s="120" t="s">
        <v>439</v>
      </c>
      <c r="B215" s="120" t="s">
        <v>440</v>
      </c>
      <c r="C215" s="121">
        <v>1189382</v>
      </c>
      <c r="D215" s="120">
        <v>1109218</v>
      </c>
      <c r="F215" s="122">
        <f t="shared" si="3"/>
        <v>1131663.9200000002</v>
      </c>
    </row>
    <row r="216" spans="1:6">
      <c r="A216" s="120" t="s">
        <v>441</v>
      </c>
      <c r="B216" s="120" t="s">
        <v>442</v>
      </c>
      <c r="C216" s="121">
        <v>0</v>
      </c>
      <c r="D216" s="120">
        <v>0</v>
      </c>
      <c r="F216" s="122">
        <f t="shared" si="3"/>
        <v>0</v>
      </c>
    </row>
    <row r="217" spans="1:6">
      <c r="A217" s="120" t="s">
        <v>443</v>
      </c>
      <c r="B217" s="120" t="s">
        <v>444</v>
      </c>
      <c r="C217" s="121">
        <v>838472</v>
      </c>
      <c r="D217" s="120">
        <v>943530</v>
      </c>
      <c r="F217" s="122">
        <f t="shared" si="3"/>
        <v>914113.76000000013</v>
      </c>
    </row>
    <row r="218" spans="1:6">
      <c r="A218" s="120" t="s">
        <v>445</v>
      </c>
      <c r="B218" s="120" t="s">
        <v>446</v>
      </c>
      <c r="C218" s="121">
        <v>0</v>
      </c>
      <c r="D218" s="120">
        <v>0</v>
      </c>
      <c r="F218" s="122">
        <f t="shared" si="3"/>
        <v>0</v>
      </c>
    </row>
    <row r="219" spans="1:6">
      <c r="A219" s="120" t="s">
        <v>447</v>
      </c>
      <c r="B219" s="120" t="s">
        <v>448</v>
      </c>
      <c r="C219" s="121">
        <v>290349</v>
      </c>
      <c r="D219" s="120">
        <v>280043</v>
      </c>
      <c r="F219" s="122">
        <f t="shared" si="3"/>
        <v>282928.68000000005</v>
      </c>
    </row>
    <row r="220" spans="1:6">
      <c r="A220" s="120" t="s">
        <v>449</v>
      </c>
      <c r="B220" s="120" t="s">
        <v>450</v>
      </c>
      <c r="C220" s="121">
        <v>1276862</v>
      </c>
      <c r="D220" s="120">
        <v>1351128</v>
      </c>
      <c r="F220" s="122">
        <f t="shared" si="3"/>
        <v>1330333.5200000003</v>
      </c>
    </row>
    <row r="221" spans="1:6">
      <c r="A221" s="120" t="s">
        <v>451</v>
      </c>
      <c r="B221" s="120" t="s">
        <v>452</v>
      </c>
      <c r="C221" s="121">
        <v>0</v>
      </c>
      <c r="D221" s="120">
        <v>0</v>
      </c>
      <c r="F221" s="122">
        <f t="shared" si="3"/>
        <v>0</v>
      </c>
    </row>
    <row r="222" spans="1:6">
      <c r="A222" s="120" t="s">
        <v>453</v>
      </c>
      <c r="B222" s="120" t="s">
        <v>454</v>
      </c>
      <c r="C222" s="121">
        <v>61690</v>
      </c>
      <c r="D222" s="120">
        <v>96286</v>
      </c>
      <c r="F222" s="122">
        <f t="shared" si="3"/>
        <v>86599.12000000001</v>
      </c>
    </row>
    <row r="223" spans="1:6">
      <c r="A223" s="124" t="s">
        <v>455</v>
      </c>
      <c r="B223" s="124" t="s">
        <v>456</v>
      </c>
      <c r="C223" s="121">
        <v>0</v>
      </c>
      <c r="D223" s="120">
        <v>0</v>
      </c>
      <c r="F223" s="122">
        <f t="shared" si="3"/>
        <v>0</v>
      </c>
    </row>
    <row r="224" spans="1:6">
      <c r="A224" s="120" t="s">
        <v>457</v>
      </c>
      <c r="B224" s="120" t="s">
        <v>458</v>
      </c>
      <c r="C224" s="121">
        <v>1630435</v>
      </c>
      <c r="D224" s="120">
        <v>1030266</v>
      </c>
      <c r="F224" s="122">
        <f t="shared" si="3"/>
        <v>1198313.3200000003</v>
      </c>
    </row>
    <row r="225" spans="1:6">
      <c r="A225" s="120" t="s">
        <v>459</v>
      </c>
      <c r="B225" s="120" t="s">
        <v>460</v>
      </c>
      <c r="C225" s="121">
        <v>2096683</v>
      </c>
      <c r="D225" s="120">
        <v>2063554</v>
      </c>
      <c r="F225" s="122">
        <f t="shared" si="3"/>
        <v>2072830.12</v>
      </c>
    </row>
    <row r="226" spans="1:6">
      <c r="A226" s="120" t="s">
        <v>461</v>
      </c>
      <c r="B226" s="120" t="s">
        <v>462</v>
      </c>
      <c r="C226" s="121">
        <v>128683</v>
      </c>
      <c r="D226" s="120">
        <v>234643</v>
      </c>
      <c r="F226" s="122">
        <f t="shared" si="3"/>
        <v>204974.2</v>
      </c>
    </row>
    <row r="227" spans="1:6">
      <c r="A227" s="120" t="s">
        <v>463</v>
      </c>
      <c r="B227" s="120" t="s">
        <v>464</v>
      </c>
      <c r="C227" s="121">
        <v>0</v>
      </c>
      <c r="D227" s="120">
        <v>0</v>
      </c>
      <c r="F227" s="122">
        <f t="shared" si="3"/>
        <v>0</v>
      </c>
    </row>
    <row r="228" spans="1:6">
      <c r="A228" s="120" t="s">
        <v>465</v>
      </c>
      <c r="B228" s="120" t="s">
        <v>466</v>
      </c>
      <c r="C228" s="121">
        <v>0</v>
      </c>
      <c r="D228" s="120">
        <v>0</v>
      </c>
      <c r="F228" s="122">
        <f t="shared" si="3"/>
        <v>0</v>
      </c>
    </row>
    <row r="229" spans="1:6">
      <c r="A229" s="120" t="s">
        <v>467</v>
      </c>
      <c r="B229" s="120" t="s">
        <v>468</v>
      </c>
      <c r="C229" s="121">
        <v>2358718</v>
      </c>
      <c r="D229" s="120">
        <v>1767070</v>
      </c>
      <c r="F229" s="122">
        <f t="shared" si="3"/>
        <v>1932731.4400000002</v>
      </c>
    </row>
    <row r="230" spans="1:6">
      <c r="A230" s="120" t="s">
        <v>469</v>
      </c>
      <c r="B230" s="120" t="s">
        <v>470</v>
      </c>
      <c r="C230" s="121">
        <v>0</v>
      </c>
      <c r="D230" s="120">
        <v>0</v>
      </c>
      <c r="F230" s="122">
        <f t="shared" si="3"/>
        <v>0</v>
      </c>
    </row>
    <row r="231" spans="1:6">
      <c r="A231" s="120" t="s">
        <v>471</v>
      </c>
      <c r="B231" s="120" t="s">
        <v>472</v>
      </c>
      <c r="C231" s="121">
        <v>0</v>
      </c>
      <c r="D231" s="120">
        <v>0</v>
      </c>
      <c r="F231" s="122">
        <f t="shared" si="3"/>
        <v>0</v>
      </c>
    </row>
    <row r="232" spans="1:6">
      <c r="A232" s="120" t="s">
        <v>473</v>
      </c>
      <c r="B232" s="120" t="s">
        <v>474</v>
      </c>
      <c r="C232" s="121">
        <v>8957</v>
      </c>
      <c r="D232" s="120">
        <v>0</v>
      </c>
      <c r="F232" s="122">
        <f t="shared" si="3"/>
        <v>2507.96</v>
      </c>
    </row>
    <row r="233" spans="1:6">
      <c r="A233" s="120" t="s">
        <v>475</v>
      </c>
      <c r="B233" s="120" t="s">
        <v>476</v>
      </c>
      <c r="C233" s="121">
        <v>462923</v>
      </c>
      <c r="D233" s="120">
        <v>662380</v>
      </c>
      <c r="F233" s="122">
        <f t="shared" si="3"/>
        <v>606532.04</v>
      </c>
    </row>
    <row r="234" spans="1:6">
      <c r="A234" s="120" t="s">
        <v>477</v>
      </c>
      <c r="B234" s="120" t="s">
        <v>478</v>
      </c>
      <c r="C234" s="121">
        <v>0</v>
      </c>
      <c r="D234" s="120">
        <v>0</v>
      </c>
      <c r="F234" s="122">
        <f t="shared" si="3"/>
        <v>0</v>
      </c>
    </row>
    <row r="235" spans="1:6">
      <c r="A235" s="120" t="s">
        <v>479</v>
      </c>
      <c r="B235" s="120" t="s">
        <v>480</v>
      </c>
      <c r="C235" s="121">
        <v>485323</v>
      </c>
      <c r="D235" s="120">
        <v>515121</v>
      </c>
      <c r="F235" s="122">
        <f t="shared" si="3"/>
        <v>506777.56000000006</v>
      </c>
    </row>
    <row r="236" spans="1:6">
      <c r="A236" s="120" t="s">
        <v>481</v>
      </c>
      <c r="B236" s="120" t="s">
        <v>482</v>
      </c>
      <c r="C236" s="121">
        <v>555751</v>
      </c>
      <c r="D236" s="120">
        <v>509695</v>
      </c>
      <c r="F236" s="122">
        <f t="shared" si="3"/>
        <v>522590.68000000005</v>
      </c>
    </row>
    <row r="237" spans="1:6">
      <c r="A237" s="120" t="s">
        <v>483</v>
      </c>
      <c r="B237" s="120" t="s">
        <v>484</v>
      </c>
      <c r="C237" s="121">
        <v>1691906</v>
      </c>
      <c r="D237" s="120">
        <v>2041441</v>
      </c>
      <c r="F237" s="122">
        <f t="shared" si="3"/>
        <v>1943571.2000000002</v>
      </c>
    </row>
    <row r="238" spans="1:6">
      <c r="A238" s="120" t="s">
        <v>485</v>
      </c>
      <c r="B238" s="120" t="s">
        <v>486</v>
      </c>
      <c r="C238" s="121">
        <v>0</v>
      </c>
      <c r="D238" s="120">
        <v>0</v>
      </c>
      <c r="F238" s="122">
        <f t="shared" si="3"/>
        <v>0</v>
      </c>
    </row>
    <row r="239" spans="1:6">
      <c r="A239" s="120" t="s">
        <v>487</v>
      </c>
      <c r="B239" s="120" t="s">
        <v>488</v>
      </c>
      <c r="C239" s="121">
        <v>161362</v>
      </c>
      <c r="D239" s="120">
        <v>28592</v>
      </c>
      <c r="F239" s="122">
        <f t="shared" si="3"/>
        <v>65767.600000000006</v>
      </c>
    </row>
    <row r="240" spans="1:6">
      <c r="A240" s="120" t="s">
        <v>489</v>
      </c>
      <c r="B240" s="120" t="s">
        <v>490</v>
      </c>
      <c r="C240" s="121">
        <v>15448184</v>
      </c>
      <c r="D240" s="120">
        <v>15940513</v>
      </c>
      <c r="F240" s="122">
        <f t="shared" si="3"/>
        <v>15802660.880000003</v>
      </c>
    </row>
    <row r="241" spans="1:6">
      <c r="A241" s="120" t="s">
        <v>491</v>
      </c>
      <c r="B241" s="120" t="s">
        <v>492</v>
      </c>
      <c r="C241" s="121">
        <v>87994</v>
      </c>
      <c r="D241" s="120">
        <v>140915</v>
      </c>
      <c r="F241" s="122">
        <f t="shared" si="3"/>
        <v>126097.12000000002</v>
      </c>
    </row>
    <row r="242" spans="1:6">
      <c r="A242" s="120" t="s">
        <v>493</v>
      </c>
      <c r="B242" s="120" t="s">
        <v>494</v>
      </c>
      <c r="C242" s="121">
        <v>190395</v>
      </c>
      <c r="D242" s="120">
        <v>186917</v>
      </c>
      <c r="F242" s="122">
        <f t="shared" si="3"/>
        <v>187890.84000000003</v>
      </c>
    </row>
    <row r="243" spans="1:6">
      <c r="A243" s="120" t="s">
        <v>495</v>
      </c>
      <c r="B243" s="120" t="s">
        <v>496</v>
      </c>
      <c r="C243" s="121">
        <v>0</v>
      </c>
      <c r="D243" s="120">
        <v>0</v>
      </c>
      <c r="F243" s="122">
        <f t="shared" si="3"/>
        <v>0</v>
      </c>
    </row>
    <row r="244" spans="1:6">
      <c r="A244" s="120" t="s">
        <v>497</v>
      </c>
      <c r="B244" s="120" t="s">
        <v>498</v>
      </c>
      <c r="C244" s="121">
        <v>0</v>
      </c>
      <c r="D244" s="120">
        <v>0</v>
      </c>
      <c r="F244" s="122">
        <f t="shared" si="3"/>
        <v>0</v>
      </c>
    </row>
    <row r="245" spans="1:6">
      <c r="A245" s="120" t="s">
        <v>499</v>
      </c>
      <c r="B245" s="120" t="s">
        <v>500</v>
      </c>
      <c r="C245" s="121">
        <v>0</v>
      </c>
      <c r="D245" s="120">
        <v>0</v>
      </c>
      <c r="F245" s="122">
        <f t="shared" si="3"/>
        <v>0</v>
      </c>
    </row>
    <row r="246" spans="1:6">
      <c r="A246" s="120" t="s">
        <v>501</v>
      </c>
      <c r="B246" s="120" t="s">
        <v>502</v>
      </c>
      <c r="C246" s="121">
        <v>0</v>
      </c>
      <c r="D246" s="120">
        <v>0</v>
      </c>
      <c r="F246" s="122">
        <f t="shared" si="3"/>
        <v>0</v>
      </c>
    </row>
    <row r="247" spans="1:6">
      <c r="A247" s="120" t="s">
        <v>503</v>
      </c>
      <c r="B247" s="120" t="s">
        <v>504</v>
      </c>
      <c r="C247" s="121">
        <v>1071253</v>
      </c>
      <c r="D247" s="120">
        <v>1634787</v>
      </c>
      <c r="F247" s="122">
        <f t="shared" si="3"/>
        <v>1476997.4800000002</v>
      </c>
    </row>
    <row r="248" spans="1:6">
      <c r="A248" s="120" t="s">
        <v>505</v>
      </c>
      <c r="B248" s="120" t="s">
        <v>506</v>
      </c>
      <c r="C248" s="121">
        <v>56711</v>
      </c>
      <c r="D248" s="120">
        <v>58119</v>
      </c>
      <c r="F248" s="122">
        <f t="shared" si="3"/>
        <v>57724.760000000009</v>
      </c>
    </row>
    <row r="249" spans="1:6">
      <c r="A249" s="120" t="s">
        <v>507</v>
      </c>
      <c r="B249" s="120" t="s">
        <v>508</v>
      </c>
      <c r="C249" s="121">
        <v>0</v>
      </c>
      <c r="D249" s="120">
        <v>0</v>
      </c>
      <c r="F249" s="122">
        <f t="shared" si="3"/>
        <v>0</v>
      </c>
    </row>
    <row r="250" spans="1:6">
      <c r="A250" s="120" t="s">
        <v>509</v>
      </c>
      <c r="B250" s="120" t="s">
        <v>510</v>
      </c>
      <c r="C250" s="121">
        <v>610143</v>
      </c>
      <c r="D250" s="120">
        <v>640303</v>
      </c>
      <c r="F250" s="122">
        <f t="shared" si="3"/>
        <v>631858.20000000007</v>
      </c>
    </row>
    <row r="251" spans="1:6">
      <c r="A251" s="120" t="s">
        <v>511</v>
      </c>
      <c r="B251" s="120" t="s">
        <v>512</v>
      </c>
      <c r="C251" s="121">
        <v>80269</v>
      </c>
      <c r="D251" s="120">
        <v>121992</v>
      </c>
      <c r="F251" s="122">
        <f t="shared" si="3"/>
        <v>110309.56000000001</v>
      </c>
    </row>
    <row r="252" spans="1:6">
      <c r="A252" s="120" t="s">
        <v>513</v>
      </c>
      <c r="B252" s="120" t="s">
        <v>514</v>
      </c>
      <c r="C252" s="121">
        <v>652471</v>
      </c>
      <c r="D252" s="120">
        <v>813368</v>
      </c>
      <c r="F252" s="122">
        <f t="shared" si="3"/>
        <v>768316.84000000008</v>
      </c>
    </row>
    <row r="253" spans="1:6">
      <c r="A253" s="120" t="s">
        <v>515</v>
      </c>
      <c r="B253" s="120" t="s">
        <v>516</v>
      </c>
      <c r="C253" s="121">
        <v>5957888</v>
      </c>
      <c r="D253" s="120">
        <v>6447646</v>
      </c>
      <c r="F253" s="122">
        <f t="shared" si="3"/>
        <v>6310513.7599999998</v>
      </c>
    </row>
    <row r="254" spans="1:6">
      <c r="A254" s="120" t="s">
        <v>517</v>
      </c>
      <c r="B254" s="120" t="s">
        <v>518</v>
      </c>
      <c r="C254" s="121">
        <v>4514295</v>
      </c>
      <c r="D254" s="120">
        <v>4944186</v>
      </c>
      <c r="F254" s="122">
        <f t="shared" si="3"/>
        <v>4823816.5200000005</v>
      </c>
    </row>
    <row r="255" spans="1:6">
      <c r="A255" s="120" t="s">
        <v>519</v>
      </c>
      <c r="B255" s="120" t="s">
        <v>520</v>
      </c>
      <c r="C255" s="121">
        <v>305977</v>
      </c>
      <c r="D255" s="120">
        <v>338073</v>
      </c>
      <c r="F255" s="122">
        <f t="shared" si="3"/>
        <v>329086.12000000005</v>
      </c>
    </row>
    <row r="256" spans="1:6">
      <c r="A256" s="120" t="s">
        <v>521</v>
      </c>
      <c r="B256" s="120" t="s">
        <v>522</v>
      </c>
      <c r="C256" s="121">
        <v>550415</v>
      </c>
      <c r="D256" s="120">
        <v>869708</v>
      </c>
      <c r="F256" s="122">
        <f t="shared" si="3"/>
        <v>780305.9600000002</v>
      </c>
    </row>
    <row r="257" spans="1:6">
      <c r="A257" s="120" t="s">
        <v>523</v>
      </c>
      <c r="B257" s="120" t="s">
        <v>524</v>
      </c>
      <c r="C257" s="121">
        <v>275644</v>
      </c>
      <c r="D257" s="120">
        <v>300585</v>
      </c>
      <c r="F257" s="122">
        <f t="shared" si="3"/>
        <v>293601.52</v>
      </c>
    </row>
    <row r="258" spans="1:6">
      <c r="A258" s="120" t="s">
        <v>525</v>
      </c>
      <c r="B258" s="120" t="s">
        <v>526</v>
      </c>
      <c r="C258" s="121">
        <v>257786</v>
      </c>
      <c r="D258" s="120">
        <v>276169</v>
      </c>
      <c r="F258" s="122">
        <f t="shared" si="3"/>
        <v>271021.76</v>
      </c>
    </row>
    <row r="259" spans="1:6">
      <c r="A259" s="120" t="s">
        <v>527</v>
      </c>
      <c r="B259" s="120" t="s">
        <v>528</v>
      </c>
      <c r="C259" s="121">
        <v>89298</v>
      </c>
      <c r="D259" s="120">
        <v>108430</v>
      </c>
      <c r="F259" s="122">
        <f t="shared" si="3"/>
        <v>103073.04000000001</v>
      </c>
    </row>
    <row r="260" spans="1:6">
      <c r="A260" s="120" t="s">
        <v>529</v>
      </c>
      <c r="B260" s="120" t="s">
        <v>530</v>
      </c>
      <c r="C260" s="121">
        <v>508710</v>
      </c>
      <c r="D260" s="120">
        <v>567176</v>
      </c>
      <c r="F260" s="122">
        <f t="shared" si="3"/>
        <v>550805.52</v>
      </c>
    </row>
    <row r="261" spans="1:6">
      <c r="A261" s="120" t="s">
        <v>531</v>
      </c>
      <c r="B261" s="120" t="s">
        <v>532</v>
      </c>
      <c r="C261" s="121">
        <v>804680</v>
      </c>
      <c r="D261" s="120">
        <v>868911</v>
      </c>
      <c r="F261" s="122">
        <f t="shared" ref="F261:F299" si="4">C261*$K$2+D261*$K$3</f>
        <v>850926.32000000007</v>
      </c>
    </row>
    <row r="262" spans="1:6">
      <c r="A262" s="120" t="s">
        <v>533</v>
      </c>
      <c r="B262" s="120" t="s">
        <v>534</v>
      </c>
      <c r="C262" s="121">
        <v>3697123</v>
      </c>
      <c r="D262" s="120">
        <v>4064340</v>
      </c>
      <c r="F262" s="122">
        <f t="shared" si="4"/>
        <v>3961519.24</v>
      </c>
    </row>
    <row r="263" spans="1:6">
      <c r="A263" s="120" t="s">
        <v>535</v>
      </c>
      <c r="B263" s="120" t="s">
        <v>536</v>
      </c>
      <c r="C263" s="121">
        <v>104201</v>
      </c>
      <c r="D263" s="120">
        <v>171997</v>
      </c>
      <c r="F263" s="122">
        <f t="shared" si="4"/>
        <v>153014.12000000002</v>
      </c>
    </row>
    <row r="264" spans="1:6">
      <c r="A264" s="120" t="s">
        <v>537</v>
      </c>
      <c r="B264" s="120" t="s">
        <v>538</v>
      </c>
      <c r="C264" s="121">
        <v>300575</v>
      </c>
      <c r="D264" s="120">
        <v>298198</v>
      </c>
      <c r="F264" s="122">
        <f t="shared" si="4"/>
        <v>298863.56000000006</v>
      </c>
    </row>
    <row r="265" spans="1:6">
      <c r="A265" s="120" t="s">
        <v>539</v>
      </c>
      <c r="B265" s="120" t="s">
        <v>540</v>
      </c>
      <c r="C265" s="121">
        <v>123972</v>
      </c>
      <c r="D265" s="120">
        <v>69919</v>
      </c>
      <c r="F265" s="122">
        <f t="shared" si="4"/>
        <v>85053.840000000011</v>
      </c>
    </row>
    <row r="266" spans="1:6">
      <c r="A266" s="120" t="s">
        <v>541</v>
      </c>
      <c r="B266" s="120" t="s">
        <v>542</v>
      </c>
      <c r="C266" s="121">
        <v>0</v>
      </c>
      <c r="D266" s="120">
        <v>0</v>
      </c>
      <c r="F266" s="122">
        <f t="shared" si="4"/>
        <v>0</v>
      </c>
    </row>
    <row r="267" spans="1:6">
      <c r="A267" s="120" t="s">
        <v>543</v>
      </c>
      <c r="B267" s="120" t="s">
        <v>544</v>
      </c>
      <c r="C267" s="121">
        <v>1033584</v>
      </c>
      <c r="D267" s="120">
        <v>1197798</v>
      </c>
      <c r="F267" s="122">
        <f t="shared" si="4"/>
        <v>1151818.08</v>
      </c>
    </row>
    <row r="268" spans="1:6">
      <c r="A268" s="120" t="s">
        <v>545</v>
      </c>
      <c r="B268" s="120" t="s">
        <v>546</v>
      </c>
      <c r="C268" s="121">
        <v>490889</v>
      </c>
      <c r="D268" s="120">
        <v>561569</v>
      </c>
      <c r="F268" s="122">
        <f t="shared" si="4"/>
        <v>541778.60000000009</v>
      </c>
    </row>
    <row r="269" spans="1:6">
      <c r="A269" s="120" t="s">
        <v>547</v>
      </c>
      <c r="B269" s="120" t="s">
        <v>548</v>
      </c>
      <c r="C269" s="121">
        <v>1375093</v>
      </c>
      <c r="D269" s="120">
        <v>1609707</v>
      </c>
      <c r="F269" s="122">
        <f t="shared" si="4"/>
        <v>1544015.08</v>
      </c>
    </row>
    <row r="270" spans="1:6">
      <c r="A270" s="120" t="s">
        <v>549</v>
      </c>
      <c r="B270" s="120" t="s">
        <v>550</v>
      </c>
      <c r="C270" s="121">
        <v>0</v>
      </c>
      <c r="D270" s="120">
        <v>0</v>
      </c>
      <c r="F270" s="122">
        <f t="shared" si="4"/>
        <v>0</v>
      </c>
    </row>
    <row r="271" spans="1:6">
      <c r="A271" s="120" t="s">
        <v>551</v>
      </c>
      <c r="B271" s="120" t="s">
        <v>552</v>
      </c>
      <c r="C271" s="121">
        <v>518302</v>
      </c>
      <c r="D271" s="120">
        <v>788565</v>
      </c>
      <c r="F271" s="122">
        <f t="shared" si="4"/>
        <v>712891.3600000001</v>
      </c>
    </row>
    <row r="272" spans="1:6">
      <c r="A272" s="120" t="s">
        <v>553</v>
      </c>
      <c r="B272" s="120" t="s">
        <v>554</v>
      </c>
      <c r="C272" s="121">
        <v>6460777</v>
      </c>
      <c r="D272" s="120">
        <v>7704898</v>
      </c>
      <c r="F272" s="122">
        <f t="shared" si="4"/>
        <v>7356544.120000001</v>
      </c>
    </row>
    <row r="273" spans="1:6">
      <c r="A273" s="120" t="s">
        <v>555</v>
      </c>
      <c r="B273" s="120" t="s">
        <v>556</v>
      </c>
      <c r="C273" s="121">
        <v>0</v>
      </c>
      <c r="D273" s="120">
        <v>0</v>
      </c>
      <c r="F273" s="122">
        <f t="shared" si="4"/>
        <v>0</v>
      </c>
    </row>
    <row r="274" spans="1:6">
      <c r="A274" s="120" t="s">
        <v>557</v>
      </c>
      <c r="B274" s="120" t="s">
        <v>558</v>
      </c>
      <c r="C274" s="121">
        <v>92205</v>
      </c>
      <c r="D274" s="120">
        <v>109731</v>
      </c>
      <c r="F274" s="122">
        <f t="shared" si="4"/>
        <v>104823.72</v>
      </c>
    </row>
    <row r="275" spans="1:6">
      <c r="A275" s="120" t="s">
        <v>559</v>
      </c>
      <c r="B275" s="120" t="s">
        <v>560</v>
      </c>
      <c r="C275" s="121">
        <v>1929968</v>
      </c>
      <c r="D275" s="120">
        <v>2132893</v>
      </c>
      <c r="F275" s="122">
        <f t="shared" si="4"/>
        <v>2076074.0000000002</v>
      </c>
    </row>
    <row r="276" spans="1:6">
      <c r="A276" s="120" t="s">
        <v>561</v>
      </c>
      <c r="B276" s="120" t="s">
        <v>562</v>
      </c>
      <c r="C276" s="121">
        <v>298143</v>
      </c>
      <c r="D276" s="120">
        <v>308585</v>
      </c>
      <c r="F276" s="122">
        <f t="shared" si="4"/>
        <v>305661.24</v>
      </c>
    </row>
    <row r="277" spans="1:6">
      <c r="A277" s="120" t="s">
        <v>563</v>
      </c>
      <c r="B277" s="120" t="s">
        <v>564</v>
      </c>
      <c r="C277" s="121">
        <v>2683923</v>
      </c>
      <c r="D277" s="120">
        <v>3379892</v>
      </c>
      <c r="F277" s="122">
        <f t="shared" si="4"/>
        <v>3185020.68</v>
      </c>
    </row>
    <row r="278" spans="1:6">
      <c r="A278" s="120" t="s">
        <v>565</v>
      </c>
      <c r="B278" s="120" t="s">
        <v>566</v>
      </c>
      <c r="C278" s="121">
        <v>3156668</v>
      </c>
      <c r="D278" s="120">
        <v>3136913</v>
      </c>
      <c r="F278" s="122">
        <f t="shared" si="4"/>
        <v>3142444.4000000004</v>
      </c>
    </row>
    <row r="279" spans="1:6">
      <c r="A279" s="120" t="s">
        <v>567</v>
      </c>
      <c r="B279" s="120" t="s">
        <v>568</v>
      </c>
      <c r="C279" s="121">
        <v>832543</v>
      </c>
      <c r="D279" s="120">
        <v>902819</v>
      </c>
      <c r="F279" s="122">
        <f t="shared" si="4"/>
        <v>883141.72000000009</v>
      </c>
    </row>
    <row r="280" spans="1:6">
      <c r="A280" s="120" t="s">
        <v>569</v>
      </c>
      <c r="B280" s="120" t="s">
        <v>570</v>
      </c>
      <c r="C280" s="121">
        <v>202597</v>
      </c>
      <c r="D280" s="120">
        <v>449613</v>
      </c>
      <c r="F280" s="122">
        <f t="shared" si="4"/>
        <v>380448.52</v>
      </c>
    </row>
    <row r="281" spans="1:6">
      <c r="A281" s="120" t="s">
        <v>571</v>
      </c>
      <c r="B281" s="120" t="s">
        <v>572</v>
      </c>
      <c r="C281" s="121">
        <v>214007</v>
      </c>
      <c r="D281" s="120">
        <v>224912</v>
      </c>
      <c r="F281" s="122">
        <f t="shared" si="4"/>
        <v>221858.60000000003</v>
      </c>
    </row>
    <row r="282" spans="1:6">
      <c r="A282" s="120" t="s">
        <v>573</v>
      </c>
      <c r="B282" s="120" t="s">
        <v>574</v>
      </c>
      <c r="C282" s="121">
        <v>199347</v>
      </c>
      <c r="D282" s="120">
        <v>252536</v>
      </c>
      <c r="F282" s="122">
        <f t="shared" si="4"/>
        <v>237643.08000000002</v>
      </c>
    </row>
    <row r="283" spans="1:6">
      <c r="A283" s="120" t="s">
        <v>575</v>
      </c>
      <c r="B283" s="120" t="s">
        <v>576</v>
      </c>
      <c r="C283" s="121">
        <v>0</v>
      </c>
      <c r="D283" s="120">
        <v>0</v>
      </c>
      <c r="F283" s="122">
        <f t="shared" si="4"/>
        <v>0</v>
      </c>
    </row>
    <row r="284" spans="1:6">
      <c r="A284" s="120" t="s">
        <v>577</v>
      </c>
      <c r="B284" s="120" t="s">
        <v>578</v>
      </c>
      <c r="C284" s="121">
        <v>3532032</v>
      </c>
      <c r="D284" s="120">
        <v>4157102</v>
      </c>
      <c r="F284" s="122">
        <f t="shared" si="4"/>
        <v>3982082.4000000004</v>
      </c>
    </row>
    <row r="285" spans="1:6">
      <c r="A285" s="120" t="s">
        <v>579</v>
      </c>
      <c r="B285" s="120" t="s">
        <v>580</v>
      </c>
      <c r="C285" s="121">
        <v>1850322</v>
      </c>
      <c r="D285" s="120">
        <v>1979664</v>
      </c>
      <c r="F285" s="122">
        <f t="shared" si="4"/>
        <v>1943448.2400000002</v>
      </c>
    </row>
    <row r="286" spans="1:6">
      <c r="A286" s="120" t="s">
        <v>581</v>
      </c>
      <c r="B286" s="120" t="s">
        <v>582</v>
      </c>
      <c r="C286" s="121">
        <v>2363777</v>
      </c>
      <c r="D286" s="120">
        <v>2607369</v>
      </c>
      <c r="F286" s="122">
        <f t="shared" si="4"/>
        <v>2539163.2400000002</v>
      </c>
    </row>
    <row r="287" spans="1:6">
      <c r="A287" s="120" t="s">
        <v>583</v>
      </c>
      <c r="B287" s="120" t="s">
        <v>584</v>
      </c>
      <c r="C287" s="121">
        <v>81898</v>
      </c>
      <c r="D287" s="120">
        <v>29687</v>
      </c>
      <c r="F287" s="122">
        <f t="shared" si="4"/>
        <v>44306.080000000002</v>
      </c>
    </row>
    <row r="288" spans="1:6">
      <c r="A288" s="120" t="s">
        <v>585</v>
      </c>
      <c r="B288" s="120" t="s">
        <v>586</v>
      </c>
      <c r="C288" s="121">
        <v>925895</v>
      </c>
      <c r="D288" s="120">
        <v>830571</v>
      </c>
      <c r="F288" s="122">
        <f t="shared" si="4"/>
        <v>857261.7200000002</v>
      </c>
    </row>
    <row r="289" spans="1:6">
      <c r="A289" s="120" t="s">
        <v>587</v>
      </c>
      <c r="B289" s="120" t="s">
        <v>588</v>
      </c>
      <c r="C289" s="121">
        <v>366011</v>
      </c>
      <c r="D289" s="120">
        <v>0</v>
      </c>
      <c r="F289" s="122">
        <f t="shared" si="4"/>
        <v>102483.08000000002</v>
      </c>
    </row>
    <row r="290" spans="1:6">
      <c r="A290" s="120" t="s">
        <v>589</v>
      </c>
      <c r="B290" s="120" t="s">
        <v>590</v>
      </c>
      <c r="C290" s="121">
        <v>203840</v>
      </c>
      <c r="D290" s="120">
        <v>201976</v>
      </c>
      <c r="F290" s="122">
        <f t="shared" si="4"/>
        <v>202497.92000000004</v>
      </c>
    </row>
    <row r="291" spans="1:6">
      <c r="A291" s="120" t="s">
        <v>591</v>
      </c>
      <c r="B291" s="120" t="s">
        <v>592</v>
      </c>
      <c r="C291" s="121">
        <v>236854</v>
      </c>
      <c r="D291" s="120">
        <v>217299</v>
      </c>
      <c r="F291" s="122">
        <f t="shared" si="4"/>
        <v>222774.40000000002</v>
      </c>
    </row>
    <row r="292" spans="1:6">
      <c r="A292" s="120" t="s">
        <v>593</v>
      </c>
      <c r="B292" s="120" t="s">
        <v>594</v>
      </c>
      <c r="C292" s="121">
        <v>230317</v>
      </c>
      <c r="D292" s="120">
        <v>242954</v>
      </c>
      <c r="F292" s="122">
        <f t="shared" si="4"/>
        <v>239415.64000000004</v>
      </c>
    </row>
    <row r="293" spans="1:6">
      <c r="A293" s="120" t="s">
        <v>595</v>
      </c>
      <c r="B293" s="120" t="s">
        <v>596</v>
      </c>
      <c r="C293" s="121">
        <v>631592</v>
      </c>
      <c r="D293" s="120">
        <v>529422</v>
      </c>
      <c r="F293" s="122">
        <f t="shared" si="4"/>
        <v>558029.60000000009</v>
      </c>
    </row>
    <row r="294" spans="1:6">
      <c r="A294" s="120" t="s">
        <v>597</v>
      </c>
      <c r="B294" s="120" t="s">
        <v>598</v>
      </c>
      <c r="C294" s="121">
        <v>170437</v>
      </c>
      <c r="D294" s="120">
        <v>175514</v>
      </c>
      <c r="F294" s="122">
        <f t="shared" si="4"/>
        <v>174092.44000000003</v>
      </c>
    </row>
    <row r="295" spans="1:6">
      <c r="A295" s="120" t="s">
        <v>599</v>
      </c>
      <c r="B295" s="120" t="s">
        <v>600</v>
      </c>
      <c r="C295" s="121">
        <v>0</v>
      </c>
      <c r="D295" s="120">
        <v>0</v>
      </c>
      <c r="F295" s="122">
        <f t="shared" si="4"/>
        <v>0</v>
      </c>
    </row>
    <row r="296" spans="1:6">
      <c r="A296" s="120" t="s">
        <v>601</v>
      </c>
      <c r="B296" s="120" t="s">
        <v>602</v>
      </c>
      <c r="C296" s="121">
        <v>536716</v>
      </c>
      <c r="D296" s="120">
        <v>613988</v>
      </c>
      <c r="F296" s="122">
        <f t="shared" si="4"/>
        <v>592351.84000000008</v>
      </c>
    </row>
    <row r="297" spans="1:6">
      <c r="A297" s="120" t="s">
        <v>603</v>
      </c>
      <c r="B297" s="120" t="s">
        <v>604</v>
      </c>
      <c r="C297" s="121">
        <v>13128697</v>
      </c>
      <c r="D297" s="120">
        <v>14683814</v>
      </c>
      <c r="F297" s="122">
        <f t="shared" si="4"/>
        <v>14248381.240000002</v>
      </c>
    </row>
    <row r="298" spans="1:6">
      <c r="A298" s="120" t="s">
        <v>605</v>
      </c>
      <c r="B298" s="120" t="s">
        <v>606</v>
      </c>
      <c r="C298" s="121">
        <v>1846356</v>
      </c>
      <c r="D298" s="120">
        <v>2151872</v>
      </c>
      <c r="F298" s="122">
        <f t="shared" si="4"/>
        <v>2066327.52</v>
      </c>
    </row>
    <row r="299" spans="1:6">
      <c r="A299" s="120" t="s">
        <v>607</v>
      </c>
      <c r="B299" s="120" t="s">
        <v>608</v>
      </c>
      <c r="C299" s="121">
        <v>958456</v>
      </c>
      <c r="D299" s="120">
        <v>1095620</v>
      </c>
      <c r="F299" s="122">
        <f t="shared" si="4"/>
        <v>1057214.08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tabColor theme="7"/>
    <pageSetUpPr fitToPage="1"/>
  </sheetPr>
  <dimension ref="A1:K28"/>
  <sheetViews>
    <sheetView workbookViewId="0">
      <selection sqref="A1:XFD1"/>
    </sheetView>
  </sheetViews>
  <sheetFormatPr defaultRowHeight="14.4"/>
  <cols>
    <col min="1" max="1" width="81.21875" style="165" bestFit="1" customWidth="1"/>
    <col min="2" max="2" width="18.21875" style="165" bestFit="1" customWidth="1"/>
    <col min="3" max="3" width="8.88671875" style="165"/>
    <col min="4" max="4" width="16.109375" style="165" bestFit="1" customWidth="1"/>
    <col min="5" max="16384" width="8.88671875" style="165"/>
  </cols>
  <sheetData>
    <row r="1" spans="1:11" s="236" customFormat="1" ht="15.6">
      <c r="A1" s="234" t="s">
        <v>1088</v>
      </c>
    </row>
    <row r="2" spans="1:11">
      <c r="A2" s="162" t="s">
        <v>1027</v>
      </c>
      <c r="B2" s="164"/>
      <c r="D2" s="1" t="s">
        <v>1029</v>
      </c>
    </row>
    <row r="4" spans="1:11">
      <c r="A4" s="161" t="s">
        <v>1019</v>
      </c>
      <c r="B4" s="1"/>
    </row>
    <row r="5" spans="1:11">
      <c r="A5" s="161" t="s">
        <v>1020</v>
      </c>
      <c r="B5" s="1"/>
    </row>
    <row r="6" spans="1:11">
      <c r="A6" s="161" t="s">
        <v>1028</v>
      </c>
      <c r="B6" s="1"/>
    </row>
    <row r="8" spans="1:11">
      <c r="A8" s="161" t="s">
        <v>1021</v>
      </c>
      <c r="B8" s="166">
        <v>2.06</v>
      </c>
    </row>
    <row r="9" spans="1:11">
      <c r="A9" s="161" t="s">
        <v>1022</v>
      </c>
      <c r="B9" s="167">
        <v>903655245796</v>
      </c>
    </row>
    <row r="10" spans="1:11">
      <c r="A10" s="161" t="s">
        <v>1023</v>
      </c>
      <c r="B10" s="168">
        <v>1863967963</v>
      </c>
    </row>
    <row r="11" spans="1:11">
      <c r="B11" s="166"/>
    </row>
    <row r="12" spans="1:11">
      <c r="A12" s="169" t="s">
        <v>1024</v>
      </c>
      <c r="B12" s="162"/>
    </row>
    <row r="13" spans="1:11">
      <c r="A13" s="170"/>
      <c r="B13" s="163"/>
    </row>
    <row r="14" spans="1:11">
      <c r="A14" s="169" t="s">
        <v>1030</v>
      </c>
      <c r="B14" s="164"/>
      <c r="D14" s="169" t="s">
        <v>1057</v>
      </c>
      <c r="E14" s="162"/>
      <c r="F14" s="162"/>
      <c r="G14" s="162"/>
      <c r="H14" s="162"/>
      <c r="I14" s="162"/>
      <c r="J14" s="162"/>
      <c r="K14" s="164"/>
    </row>
    <row r="15" spans="1:11">
      <c r="A15" s="161" t="s">
        <v>1090</v>
      </c>
      <c r="B15" s="167">
        <f>B22</f>
        <v>675693782.88533521</v>
      </c>
      <c r="D15" s="167">
        <f>'(F) Shift Detail'!AA9</f>
        <v>183353037.74457946</v>
      </c>
      <c r="E15" s="1"/>
      <c r="F15" s="1"/>
      <c r="G15" s="1"/>
      <c r="H15" s="1"/>
      <c r="I15" s="1"/>
      <c r="J15" s="1"/>
    </row>
    <row r="16" spans="1:11">
      <c r="A16" s="161" t="s">
        <v>1025</v>
      </c>
      <c r="B16" s="166">
        <f>B23</f>
        <v>0.74773403466511057</v>
      </c>
      <c r="D16"/>
      <c r="E16" s="1"/>
      <c r="F16" s="1"/>
      <c r="G16" s="1"/>
      <c r="H16" s="1"/>
      <c r="I16" s="1"/>
      <c r="J16" s="1"/>
    </row>
    <row r="17" spans="1:11">
      <c r="A17" t="s">
        <v>1091</v>
      </c>
      <c r="B17" s="166">
        <f>D15/B9*1000</f>
        <v>0.20290153639629441</v>
      </c>
      <c r="D17" s="171"/>
      <c r="E17" s="1"/>
      <c r="F17" s="1"/>
      <c r="G17" s="1"/>
      <c r="H17" s="1"/>
      <c r="I17" s="1"/>
      <c r="J17" s="1"/>
    </row>
    <row r="18" spans="1:11">
      <c r="A18" s="161" t="s">
        <v>1026</v>
      </c>
      <c r="B18" s="166">
        <f>B8+B16+B17</f>
        <v>3.010635571061405</v>
      </c>
    </row>
    <row r="19" spans="1:11">
      <c r="A19" s="170"/>
      <c r="B19" s="163"/>
    </row>
    <row r="20" spans="1:11">
      <c r="A20" s="170"/>
      <c r="B20" s="163"/>
    </row>
    <row r="21" spans="1:11">
      <c r="A21" s="169"/>
      <c r="B21" s="164"/>
      <c r="D21" s="170"/>
      <c r="E21" s="163"/>
      <c r="F21" s="163"/>
      <c r="G21" s="163"/>
      <c r="H21" s="163"/>
      <c r="I21" s="163"/>
      <c r="J21" s="163"/>
      <c r="K21" s="231"/>
    </row>
    <row r="22" spans="1:11">
      <c r="A22" s="161" t="s">
        <v>1090</v>
      </c>
      <c r="B22" s="167">
        <f>'(D) 2009-10 Projection'!E8</f>
        <v>675693782.88533521</v>
      </c>
      <c r="D22" s="193"/>
      <c r="E22" s="163"/>
      <c r="F22" s="163"/>
      <c r="G22" s="163"/>
      <c r="H22" s="163"/>
      <c r="I22" s="163"/>
      <c r="J22" s="163"/>
      <c r="K22" s="231"/>
    </row>
    <row r="23" spans="1:11">
      <c r="A23" s="161" t="s">
        <v>1025</v>
      </c>
      <c r="B23" s="166">
        <f>B22/B9*1000</f>
        <v>0.74773403466511057</v>
      </c>
      <c r="D23" s="41"/>
      <c r="E23" s="163"/>
      <c r="F23" s="163"/>
      <c r="G23" s="163"/>
      <c r="H23" s="163"/>
      <c r="I23" s="163"/>
      <c r="J23" s="163"/>
      <c r="K23" s="231"/>
    </row>
    <row r="24" spans="1:11">
      <c r="A24" s="161" t="s">
        <v>1026</v>
      </c>
      <c r="B24" s="166">
        <f>B23+B8</f>
        <v>2.8077340346651107</v>
      </c>
      <c r="D24" s="230"/>
      <c r="E24" s="163"/>
      <c r="F24" s="163"/>
      <c r="G24" s="163"/>
      <c r="H24" s="163"/>
      <c r="I24" s="163"/>
      <c r="J24" s="163"/>
      <c r="K24" s="231"/>
    </row>
    <row r="25" spans="1:11">
      <c r="D25" s="163"/>
      <c r="E25" s="163"/>
      <c r="F25" s="163"/>
      <c r="G25" s="163"/>
      <c r="H25" s="163"/>
      <c r="I25" s="163"/>
      <c r="J25" s="163"/>
      <c r="K25" s="231"/>
    </row>
    <row r="28" spans="1:11">
      <c r="B28" s="192"/>
    </row>
  </sheetData>
  <pageMargins left="0.7" right="0.7" top="0.75" bottom="0.75" header="0.3" footer="0.3"/>
  <pageSetup scale="65" orientation="landscape" r:id="rId1"/>
  <headerFooter>
    <oddFooter>&amp;L&amp;8Levy and LEA Technical Working Group&amp;C&amp;8&amp;K000000Technical Appendix for Option 4: State and Local Property Tax Shift &amp;R&amp;8Tab E 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16</vt:i4>
      </vt:variant>
    </vt:vector>
  </HeadingPairs>
  <TitlesOfParts>
    <vt:vector size="26" baseType="lpstr">
      <vt:lpstr>COVER</vt:lpstr>
      <vt:lpstr>(A) MSOC Rates</vt:lpstr>
      <vt:lpstr>(B) MSOC Applied to 2009-10</vt:lpstr>
      <vt:lpstr>(C) Transportation Est 2009-10</vt:lpstr>
      <vt:lpstr>(D) 2009-10 Projection</vt:lpstr>
      <vt:lpstr>(1) OSPI Revenues 2009-10</vt:lpstr>
      <vt:lpstr>(2) 2008 Consultant's Model</vt:lpstr>
      <vt:lpstr>(3) LEA to SY Allocations</vt:lpstr>
      <vt:lpstr>(E) State &amp; Lid Adjustment</vt:lpstr>
      <vt:lpstr>(F) Shift Detail</vt:lpstr>
      <vt:lpstr>'(1) OSPI Revenues 2009-10'!master</vt:lpstr>
      <vt:lpstr>'(1) OSPI Revenues 2009-10'!pam</vt:lpstr>
      <vt:lpstr>'(1) OSPI Revenues 2009-10'!Print_Area</vt:lpstr>
      <vt:lpstr>'(A) MSOC Rates'!Print_Area</vt:lpstr>
      <vt:lpstr>'(B) MSOC Applied to 2009-10'!Print_Area</vt:lpstr>
      <vt:lpstr>'(C) Transportation Est 2009-10'!Print_Area</vt:lpstr>
      <vt:lpstr>'(D) 2009-10 Projection'!Print_Area</vt:lpstr>
      <vt:lpstr>'(E) State &amp; Lid Adjustment'!Print_Area</vt:lpstr>
      <vt:lpstr>'(F) Shift Detail'!Print_Area</vt:lpstr>
      <vt:lpstr>COVER!Print_Area</vt:lpstr>
      <vt:lpstr>'(1) OSPI Revenues 2009-10'!Print_Titles</vt:lpstr>
      <vt:lpstr>'(B) MSOC Applied to 2009-10'!Print_Titles</vt:lpstr>
      <vt:lpstr>'(C) Transportation Est 2009-10'!Print_Titles</vt:lpstr>
      <vt:lpstr>'(D) 2009-10 Projection'!Print_Titles</vt:lpstr>
      <vt:lpstr>'(F) Shift Detail'!Print_Titles</vt:lpstr>
      <vt:lpstr>'(1) OSPI Revenues 2009-10'!reportbycty0607</vt:lpstr>
    </vt:vector>
  </TitlesOfParts>
  <Company>Office of Financial Management, State of Washington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Moore, Paula</dc:creator>
  <cp:lastModifiedBy>Moore, Paula</cp:lastModifiedBy>
  <cp:lastPrinted>2011-07-12T16:17:32Z</cp:lastPrinted>
  <dcterms:created xsi:type="dcterms:W3CDTF">2011-06-16T16:48:16Z</dcterms:created>
  <dcterms:modified xsi:type="dcterms:W3CDTF">2011-07-12T16:18:07Z</dcterms:modified>
</cp:coreProperties>
</file>